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480794D7-BC45-4456-87FC-D40954460A3F}" xr6:coauthVersionLast="47" xr6:coauthVersionMax="47" xr10:uidLastSave="{00000000-0000-0000-0000-000000000000}"/>
  <bookViews>
    <workbookView xWindow="615" yWindow="330" windowWidth="24330" windowHeight="13665" activeTab="2" xr2:uid="{00000000-000D-0000-FFFF-FFFF00000000}"/>
  </bookViews>
  <sheets>
    <sheet name="Template" sheetId="14" r:id="rId1"/>
    <sheet name="Weekly Stats - TEST" sheetId="19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r:id="rId11"/>
    <sheet name="Week 7" sheetId="12" r:id="rId12"/>
    <sheet name="Week 8" sheetId="13" r:id="rId13"/>
    <sheet name="Week 9" sheetId="15" r:id="rId14"/>
    <sheet name="Week 10" sheetId="16" r:id="rId15"/>
    <sheet name="Week 11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9" l="1"/>
  <c r="AF11" i="19" s="1"/>
  <c r="AE12" i="19"/>
  <c r="AF12" i="19" s="1"/>
  <c r="AE19" i="19"/>
  <c r="AF19" i="19" s="1"/>
  <c r="AE4" i="19"/>
  <c r="AF4" i="19" s="1"/>
  <c r="Y22" i="19"/>
  <c r="W22" i="19"/>
  <c r="U22" i="19"/>
  <c r="S22" i="19"/>
  <c r="Q22" i="19"/>
  <c r="O22" i="19"/>
  <c r="M22" i="19"/>
  <c r="K22" i="19"/>
  <c r="AB19" i="19"/>
  <c r="AA19" i="19"/>
  <c r="AC19" i="19" s="1"/>
  <c r="AB18" i="19"/>
  <c r="AE18" i="19" s="1"/>
  <c r="AF18" i="19" s="1"/>
  <c r="AA18" i="19"/>
  <c r="AC18" i="19" s="1"/>
  <c r="AB17" i="19"/>
  <c r="AC17" i="19" s="1"/>
  <c r="AA17" i="19"/>
  <c r="AB16" i="19"/>
  <c r="AE16" i="19" s="1"/>
  <c r="AF16" i="19" s="1"/>
  <c r="AA16" i="19"/>
  <c r="AB15" i="19"/>
  <c r="AE15" i="19" s="1"/>
  <c r="AF15" i="19" s="1"/>
  <c r="AA15" i="19"/>
  <c r="AC15" i="19" s="1"/>
  <c r="D15" i="19" s="1"/>
  <c r="AB14" i="19"/>
  <c r="AE14" i="19" s="1"/>
  <c r="AF14" i="19" s="1"/>
  <c r="AA14" i="19"/>
  <c r="AC14" i="19" s="1"/>
  <c r="D14" i="19" s="1"/>
  <c r="AB13" i="19"/>
  <c r="AA13" i="19"/>
  <c r="AB12" i="19"/>
  <c r="AA12" i="19"/>
  <c r="AC12" i="19" s="1"/>
  <c r="D12" i="19" s="1"/>
  <c r="AB11" i="19"/>
  <c r="AA11" i="19"/>
  <c r="AB10" i="19"/>
  <c r="AE10" i="19" s="1"/>
  <c r="AF10" i="19" s="1"/>
  <c r="AA10" i="19"/>
  <c r="AB9" i="19"/>
  <c r="AE9" i="19" s="1"/>
  <c r="AF9" i="19" s="1"/>
  <c r="AA9" i="19"/>
  <c r="AB8" i="19"/>
  <c r="AE8" i="19" s="1"/>
  <c r="AF8" i="19" s="1"/>
  <c r="AA8" i="19"/>
  <c r="AB7" i="19"/>
  <c r="AE7" i="19" s="1"/>
  <c r="AF7" i="19" s="1"/>
  <c r="AA7" i="19"/>
  <c r="AC7" i="19" s="1"/>
  <c r="D7" i="19" s="1"/>
  <c r="J6" i="19"/>
  <c r="I6" i="19"/>
  <c r="I22" i="19" s="1"/>
  <c r="H6" i="19"/>
  <c r="G6" i="19"/>
  <c r="G22" i="19" s="1"/>
  <c r="F6" i="19"/>
  <c r="AB6" i="19" s="1"/>
  <c r="AE6" i="19" s="1"/>
  <c r="E6" i="19"/>
  <c r="E22" i="19" s="1"/>
  <c r="AB5" i="19"/>
  <c r="AE5" i="19" s="1"/>
  <c r="AF5" i="19" s="1"/>
  <c r="AA5" i="19"/>
  <c r="AB4" i="19"/>
  <c r="AA4" i="19"/>
  <c r="AE5" i="11"/>
  <c r="AE8" i="11"/>
  <c r="AE7" i="11"/>
  <c r="AE9" i="11"/>
  <c r="AE10" i="11"/>
  <c r="AE11" i="11"/>
  <c r="AE12" i="11"/>
  <c r="AE13" i="11"/>
  <c r="AE14" i="11"/>
  <c r="AE15" i="11"/>
  <c r="AE16" i="11"/>
  <c r="AE17" i="11"/>
  <c r="AE18" i="11"/>
  <c r="AF18" i="11" s="1"/>
  <c r="AE19" i="11"/>
  <c r="AE4" i="11"/>
  <c r="AC5" i="11"/>
  <c r="AC8" i="11"/>
  <c r="AF8" i="11" s="1"/>
  <c r="AC7" i="11"/>
  <c r="AC9" i="11"/>
  <c r="AF9" i="11" s="1"/>
  <c r="AC10" i="11"/>
  <c r="AC11" i="11"/>
  <c r="AC12" i="11"/>
  <c r="AC13" i="11"/>
  <c r="AC14" i="11"/>
  <c r="AC15" i="11"/>
  <c r="AF15" i="11" s="1"/>
  <c r="AC16" i="11"/>
  <c r="AC17" i="11"/>
  <c r="AC18" i="11"/>
  <c r="AC19" i="11"/>
  <c r="AA5" i="11"/>
  <c r="AB5" i="11" s="1"/>
  <c r="D5" i="11" s="1"/>
  <c r="AA8" i="11"/>
  <c r="AB8" i="11" s="1"/>
  <c r="D8" i="11" s="1"/>
  <c r="AA7" i="11"/>
  <c r="AB7" i="11" s="1"/>
  <c r="D7" i="11" s="1"/>
  <c r="AA9" i="11"/>
  <c r="AB9" i="11" s="1"/>
  <c r="D9" i="11" s="1"/>
  <c r="AA10" i="11"/>
  <c r="AB10" i="11" s="1"/>
  <c r="D10" i="11" s="1"/>
  <c r="AA11" i="11"/>
  <c r="AB11" i="11" s="1"/>
  <c r="AA12" i="11"/>
  <c r="AB12" i="11" s="1"/>
  <c r="D12" i="11" s="1"/>
  <c r="AA13" i="11"/>
  <c r="AB13" i="11" s="1"/>
  <c r="AA14" i="11"/>
  <c r="AB14" i="11" s="1"/>
  <c r="AA15" i="11"/>
  <c r="AA16" i="11"/>
  <c r="AB16" i="11" s="1"/>
  <c r="AA17" i="11"/>
  <c r="AB17" i="11" s="1"/>
  <c r="AA18" i="11"/>
  <c r="AB18" i="11" s="1"/>
  <c r="AA19" i="11"/>
  <c r="AB19" i="11" s="1"/>
  <c r="AC4" i="11"/>
  <c r="AB4" i="11" s="1"/>
  <c r="D4" i="11" s="1"/>
  <c r="AA4" i="11"/>
  <c r="Y22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W22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2" i="11"/>
  <c r="S22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J6" i="11"/>
  <c r="I6" i="11"/>
  <c r="I22" i="11" s="1"/>
  <c r="H6" i="11"/>
  <c r="G6" i="11"/>
  <c r="G22" i="11" s="1"/>
  <c r="F6" i="11"/>
  <c r="E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AB15" i="11" l="1"/>
  <c r="AE6" i="11"/>
  <c r="AC11" i="19"/>
  <c r="D11" i="19" s="1"/>
  <c r="AC8" i="19"/>
  <c r="D8" i="19" s="1"/>
  <c r="AE17" i="19"/>
  <c r="AF17" i="19" s="1"/>
  <c r="AC4" i="19"/>
  <c r="D4" i="19" s="1"/>
  <c r="AC16" i="19"/>
  <c r="D16" i="19" s="1"/>
  <c r="AC9" i="19"/>
  <c r="D9" i="19" s="1"/>
  <c r="AC5" i="19"/>
  <c r="D5" i="19" s="1"/>
  <c r="AC10" i="19"/>
  <c r="D10" i="19" s="1"/>
  <c r="AC13" i="19"/>
  <c r="D13" i="19" s="1"/>
  <c r="AE13" i="19"/>
  <c r="AF6" i="19"/>
  <c r="AF13" i="19"/>
  <c r="AA6" i="19"/>
  <c r="AC6" i="19" s="1"/>
  <c r="D6" i="19" s="1"/>
  <c r="AC6" i="11"/>
  <c r="AA6" i="11"/>
  <c r="AF17" i="11"/>
  <c r="AF12" i="11"/>
  <c r="AF4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F16" i="11"/>
  <c r="AF10" i="11"/>
  <c r="AF19" i="11"/>
  <c r="AF11" i="11"/>
  <c r="AF7" i="11"/>
  <c r="AF13" i="11"/>
  <c r="AF14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F5" i="11"/>
  <c r="E22" i="11"/>
  <c r="D14" i="11"/>
  <c r="D11" i="11"/>
  <c r="D15" i="11"/>
  <c r="D13" i="11"/>
  <c r="D16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AB6" i="11" l="1"/>
  <c r="D6" i="11" s="1"/>
  <c r="AF6" i="11"/>
  <c r="L10" i="6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<sst xmlns="http://schemas.openxmlformats.org/spreadsheetml/2006/main" count="617" uniqueCount="125">
  <si>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</si>
  <si>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</si>
  <si>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</si>
  <si>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</si>
  <si>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</si>
  <si>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</si>
  <si>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</si>
  <si>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</si>
  <si>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</si>
  <si>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</si>
  <si>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</si>
  <si>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</si>
  <si>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</si>
  <si>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</si>
  <si>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</si>
  <si>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</si>
  <si>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</si>
  <si>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</si>
  <si>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</si>
  <si>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</si>
  <si>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</si>
  <si>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</si>
  <si>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</si>
  <si>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</si>
  <si>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</si>
  <si>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</si>
  <si>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</si>
  <si>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</si>
  <si>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</si>
  <si>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</si>
  <si>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</si>
  <si>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</si>
  <si>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</si>
  <si>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</si>
  <si>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</si>
  <si>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</si>
  <si>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</si>
  <si>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</si>
  <si>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</si>
  <si>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</si>
  <si>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</si>
  <si>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</si>
  <si>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</si>
  <si>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</si>
  <si>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</si>
  <si>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</si>
  <si>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</si>
  <si>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</si>
  <si>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</si>
  <si>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</si>
  <si>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</si>
  <si>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</si>
  <si>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</si>
  <si>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</si>
  <si>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</si>
  <si>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</si>
  <si>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</si>
  <si>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</si>
  <si>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</si>
  <si>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</si>
  <si>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</si>
  <si>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</si>
  <si>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</si>
  <si>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</si>
  <si>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</si>
  <si>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</si>
  <si>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</si>
  <si>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</si>
  <si>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</si>
  <si>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</si>
  <si>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</si>
  <si>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</si>
  <si>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</si>
  <si>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</si>
  <si>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</si>
  <si>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</si>
  <si>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</si>
  <si>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</si>
  <si>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</si>
  <si>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</si>
  <si>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</si>
  <si>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</si>
  <si>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</si>
  <si>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</si>
  <si>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</si>
  <si>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</si>
  <si>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</si>
  <si>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</si>
  <si>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</si>
  <si>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</si>
  <si>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</si>
  <si>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</si>
  <si>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</si>
  <si>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</si>
  <si>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</si>
  <si>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</si>
  <si>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</si>
  <si>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</si>
  <si>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</si>
  <si>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</si>
  <si>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</si>
  <si>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</si>
  <si>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</si>
  <si>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</si>
  <si>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</si>
  <si>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</si>
  <si>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</si>
  <si>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</si>
  <si>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</si>
  <si>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</si>
  <si>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</si>
  <si>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</si>
  <si>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</si>
  <si>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</si>
  <si>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</si>
  <si>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</si>
  <si>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</si>
  <si>
    <t>WEEK 10</t>
  </si>
  <si>
    <t>WEEK 11</t>
  </si>
  <si>
    <t>No skins this week</t>
  </si>
  <si>
    <t>Closest #4:</t>
  </si>
  <si>
    <t>Closest #7:</t>
  </si>
  <si>
    <t xml:space="preserve">Both    </t>
  </si>
  <si>
    <t>CTTP Points</t>
  </si>
  <si>
    <t>FIRST HALF (11 Rounds)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</si>
</sst>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8" xfId="1" applyFont="1" applyBorder="1" applyAlignment="1">
      <alignment vertical="center"/>
    </xf>
    <xf numFmtId="0" fontId="5" fillId="0" borderId="39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7" fillId="0" borderId="41" xfId="1" applyFont="1" applyBorder="1" applyAlignment="1">
      <alignment vertical="center"/>
    </xf>
    <xf numFmtId="0" fontId="5" fillId="0" borderId="42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2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8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9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37" xfId="0" applyBorder="1" applyAlignment="1">
      <alignment horizont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3" fillId="0" borderId="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2" fillId="0" borderId="0" xfId="0" applyFont="1"/>
    <xf numFmtId="1" fontId="0" fillId="0" borderId="47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11" fillId="0" borderId="47" xfId="0" applyNumberFormat="1" applyFont="1" applyBorder="1" applyAlignment="1">
      <alignment horizontal="center"/>
    </xf>
    <xf numFmtId="2" fontId="15" fillId="0" borderId="21" xfId="0" applyNumberFormat="1" applyFont="1" applyBorder="1" applyAlignment="1">
      <alignment horizontal="center" vertical="center" wrapText="1"/>
    </xf>
    <xf numFmtId="2" fontId="15" fillId="0" borderId="28" xfId="0" applyNumberFormat="1" applyFont="1" applyBorder="1" applyAlignment="1">
      <alignment horizontal="center" vertical="center" wrapText="1"/>
    </xf>
    <xf numFmtId="14" fontId="15" fillId="0" borderId="27" xfId="0" applyNumberFormat="1" applyFont="1" applyBorder="1" applyAlignment="1">
      <alignment horizontal="center" vertical="center"/>
    </xf>
    <xf numFmtId="14" fontId="15" fillId="0" borderId="51" xfId="0" applyNumberFormat="1" applyFont="1" applyBorder="1" applyAlignment="1">
      <alignment horizontal="center" vertical="center"/>
    </xf>
    <xf numFmtId="14" fontId="15" fillId="0" borderId="34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90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60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60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60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60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65</v>
      </c>
      <c r="B7" s="23" t="s">
        <v>90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95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66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100</v>
      </c>
      <c r="R10" s="47" t="s">
        <v>97</v>
      </c>
      <c r="S10" s="47" t="s">
        <v>98</v>
      </c>
      <c r="T10" s="51" t="s">
        <v>99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67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68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82"/>
      <c r="R15" s="183"/>
      <c r="S15" s="184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71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77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82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96</v>
      </c>
      <c r="D30" s="40" t="s">
        <v>93</v>
      </c>
      <c r="E30" s="40" t="s">
        <v>94</v>
      </c>
      <c r="F30" s="40" t="s">
        <v>96</v>
      </c>
      <c r="G30" s="40" t="s">
        <v>94</v>
      </c>
      <c r="H30" s="40" t="s">
        <v>94</v>
      </c>
      <c r="I30" s="40" t="s">
        <v>93</v>
      </c>
      <c r="J30" s="40" t="s">
        <v>94</v>
      </c>
      <c r="K30" s="40" t="s">
        <v>94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>
        <v>11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81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67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68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69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78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70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71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79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80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77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82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103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65</v>
      </c>
      <c r="B7" s="23" t="s">
        <v>90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81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60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67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69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71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79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66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77</v>
      </c>
      <c r="B7" s="23" t="s">
        <v>90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60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81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60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69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70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67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78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60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8515625" defaultRowHeight="15" customHeight="1" x14ac:dyDescent="0.2"/>
  <cols>
    <col min="1" max="1" width="15" style="13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79</v>
      </c>
      <c r="B7" s="23" t="s">
        <v>90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60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115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86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60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68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65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82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69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60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67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78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60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70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60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77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60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8515625" defaultRowHeight="15" customHeight="1" x14ac:dyDescent="0.2"/>
  <cols>
    <col min="1" max="1" width="16.42578125" style="13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/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60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68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60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81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69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78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67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60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60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A2" sqref="A2:Q2"/>
      <selection pane="bottomLeft" activeCell="P26" sqref="P26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56" t="s">
        <v>119</v>
      </c>
      <c r="R4" s="43" t="s">
        <v>95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104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60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67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60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68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69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70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66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60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6CD0-5E95-4AC3-A6D3-9F976E4DB9DC}">
  <dimension ref="A1:AF27"/>
  <sheetViews>
    <sheetView workbookViewId="0">
      <selection activeCell="Y26" sqref="Y26"/>
    </sheetView>
  </sheetViews>
  <sheetFormatPr defaultColWidth="9.140625" defaultRowHeight="15" x14ac:dyDescent="0.25"/>
  <cols>
    <col min="1" max="1" width="7.5703125" customWidth="1"/>
    <col min="2" max="2" width="8" customWidth="1"/>
    <col min="3" max="3" width="4.140625" customWidth="1"/>
    <col min="4" max="4" width="10.7109375" customWidth="1"/>
    <col min="5" max="5" width="5.5703125" hidden="1" customWidth="1"/>
    <col min="6" max="6" width="6" hidden="1" customWidth="1"/>
    <col min="7" max="7" width="5.5703125" hidden="1" customWidth="1"/>
    <col min="8" max="8" width="6" hidden="1" customWidth="1"/>
    <col min="9" max="9" width="5.5703125" hidden="1" customWidth="1"/>
    <col min="10" max="10" width="6" hidden="1" customWidth="1"/>
    <col min="11" max="11" width="5.5703125" hidden="1" customWidth="1"/>
    <col min="12" max="12" width="6" hidden="1" customWidth="1"/>
    <col min="13" max="13" width="5.5703125" hidden="1" customWidth="1"/>
    <col min="14" max="14" width="6" hidden="1" customWidth="1"/>
    <col min="15" max="15" width="5.5703125" bestFit="1" customWidth="1"/>
    <col min="16" max="16" width="6" bestFit="1" customWidth="1"/>
    <col min="17" max="17" width="5.5703125" bestFit="1" customWidth="1"/>
    <col min="18" max="18" width="6" bestFit="1" customWidth="1"/>
    <col min="19" max="19" width="5.5703125" bestFit="1" customWidth="1"/>
    <col min="20" max="20" width="6" bestFit="1" customWidth="1"/>
    <col min="21" max="21" width="5.5703125" bestFit="1" customWidth="1"/>
    <col min="22" max="22" width="6" bestFit="1" customWidth="1"/>
    <col min="23" max="23" width="5.5703125" bestFit="1" customWidth="1"/>
    <col min="24" max="24" width="6" bestFit="1" customWidth="1"/>
    <col min="25" max="25" width="5.5703125" customWidth="1"/>
    <col min="26" max="26" width="6" bestFit="1" customWidth="1"/>
    <col min="27" max="28" width="7.28515625" customWidth="1"/>
    <col min="29" max="29" width="9.140625" style="127" customWidth="1"/>
    <col min="30" max="30" width="7.140625" customWidth="1"/>
    <col min="31" max="31" width="7.7109375" customWidth="1"/>
    <col min="32" max="32" width="10.28515625" customWidth="1"/>
  </cols>
  <sheetData>
    <row r="1" spans="1:32" s="1" customFormat="1" ht="14.25" thickBot="1" x14ac:dyDescent="0.3">
      <c r="A1" s="153" t="s">
        <v>39</v>
      </c>
      <c r="B1" s="154"/>
      <c r="C1" s="159"/>
      <c r="D1" s="162" t="s">
        <v>102</v>
      </c>
      <c r="E1" s="151" t="s">
        <v>51</v>
      </c>
      <c r="F1" s="152"/>
      <c r="G1" s="151" t="s">
        <v>52</v>
      </c>
      <c r="H1" s="152"/>
      <c r="I1" s="151" t="s">
        <v>53</v>
      </c>
      <c r="J1" s="152"/>
      <c r="K1" s="151" t="s">
        <v>54</v>
      </c>
      <c r="L1" s="152"/>
      <c r="M1" s="151" t="s">
        <v>87</v>
      </c>
      <c r="N1" s="152"/>
      <c r="O1" s="151" t="s">
        <v>101</v>
      </c>
      <c r="P1" s="152"/>
      <c r="Q1" s="151" t="s">
        <v>106</v>
      </c>
      <c r="R1" s="152"/>
      <c r="S1" s="151" t="s">
        <v>110</v>
      </c>
      <c r="T1" s="152"/>
      <c r="U1" s="151" t="s">
        <v>114</v>
      </c>
      <c r="V1" s="152"/>
      <c r="W1" s="151" t="s">
        <v>117</v>
      </c>
      <c r="X1" s="152"/>
      <c r="Y1" s="151" t="s">
        <v>118</v>
      </c>
      <c r="Z1" s="152"/>
      <c r="AA1" s="171" t="s">
        <v>46</v>
      </c>
      <c r="AB1" s="167" t="s">
        <v>105</v>
      </c>
      <c r="AC1" s="175" t="s">
        <v>47</v>
      </c>
      <c r="AD1" s="171" t="s">
        <v>116</v>
      </c>
      <c r="AE1" s="164" t="s">
        <v>48</v>
      </c>
      <c r="AF1" s="167" t="s">
        <v>76</v>
      </c>
    </row>
    <row r="2" spans="1:32" s="1" customFormat="1" ht="13.5" x14ac:dyDescent="0.25">
      <c r="A2" s="155"/>
      <c r="B2" s="156"/>
      <c r="C2" s="160"/>
      <c r="D2" s="163"/>
      <c r="E2" s="169">
        <v>45418</v>
      </c>
      <c r="F2" s="170"/>
      <c r="G2" s="169">
        <v>45425</v>
      </c>
      <c r="H2" s="170"/>
      <c r="I2" s="169">
        <v>45432</v>
      </c>
      <c r="J2" s="170"/>
      <c r="K2" s="169">
        <v>45439</v>
      </c>
      <c r="L2" s="170"/>
      <c r="M2" s="169">
        <v>45446</v>
      </c>
      <c r="N2" s="170"/>
      <c r="O2" s="169">
        <v>45453</v>
      </c>
      <c r="P2" s="170"/>
      <c r="Q2" s="169">
        <v>45460</v>
      </c>
      <c r="R2" s="170"/>
      <c r="S2" s="169">
        <v>45467</v>
      </c>
      <c r="T2" s="170"/>
      <c r="U2" s="169">
        <v>45474</v>
      </c>
      <c r="V2" s="170"/>
      <c r="W2" s="169">
        <v>45481</v>
      </c>
      <c r="X2" s="170"/>
      <c r="Y2" s="169">
        <v>45488</v>
      </c>
      <c r="Z2" s="170"/>
      <c r="AA2" s="172"/>
      <c r="AB2" s="168"/>
      <c r="AC2" s="176"/>
      <c r="AD2" s="172"/>
      <c r="AE2" s="165"/>
      <c r="AF2" s="168"/>
    </row>
    <row r="3" spans="1:32" s="1" customFormat="1" ht="14.25" thickBot="1" x14ac:dyDescent="0.3">
      <c r="A3" s="157"/>
      <c r="B3" s="158"/>
      <c r="C3" s="161"/>
      <c r="D3" s="163"/>
      <c r="E3" s="61" t="s">
        <v>28</v>
      </c>
      <c r="F3" s="62" t="s">
        <v>29</v>
      </c>
      <c r="G3" s="61" t="s">
        <v>28</v>
      </c>
      <c r="H3" s="62" t="s">
        <v>29</v>
      </c>
      <c r="I3" s="61" t="s">
        <v>28</v>
      </c>
      <c r="J3" s="62" t="s">
        <v>29</v>
      </c>
      <c r="K3" s="61" t="s">
        <v>28</v>
      </c>
      <c r="L3" s="62" t="s">
        <v>29</v>
      </c>
      <c r="M3" s="63" t="s">
        <v>28</v>
      </c>
      <c r="N3" s="64" t="s">
        <v>29</v>
      </c>
      <c r="O3" s="63" t="s">
        <v>28</v>
      </c>
      <c r="P3" s="64" t="s">
        <v>29</v>
      </c>
      <c r="Q3" s="63" t="s">
        <v>28</v>
      </c>
      <c r="R3" s="64" t="s">
        <v>29</v>
      </c>
      <c r="S3" s="63" t="s">
        <v>28</v>
      </c>
      <c r="T3" s="64" t="s">
        <v>29</v>
      </c>
      <c r="U3" s="63" t="s">
        <v>28</v>
      </c>
      <c r="V3" s="64" t="s">
        <v>29</v>
      </c>
      <c r="W3" s="63" t="s">
        <v>28</v>
      </c>
      <c r="X3" s="64" t="s">
        <v>29</v>
      </c>
      <c r="Y3" s="63" t="s">
        <v>28</v>
      </c>
      <c r="Z3" s="64" t="s">
        <v>29</v>
      </c>
      <c r="AA3" s="173"/>
      <c r="AB3" s="174"/>
      <c r="AC3" s="177"/>
      <c r="AD3" s="172"/>
      <c r="AE3" s="166"/>
      <c r="AF3" s="168"/>
    </row>
    <row r="4" spans="1:32" x14ac:dyDescent="0.25">
      <c r="A4" s="65" t="s">
        <v>20</v>
      </c>
      <c r="B4" s="66" t="s">
        <v>21</v>
      </c>
      <c r="C4" s="67" t="s">
        <v>40</v>
      </c>
      <c r="D4" s="68">
        <f t="shared" ref="D4:D16" si="0">ROUND(AC4-36,2)</f>
        <v>10.33</v>
      </c>
      <c r="E4" s="138"/>
      <c r="F4" s="139"/>
      <c r="G4" s="140">
        <v>48</v>
      </c>
      <c r="H4" s="69">
        <v>17</v>
      </c>
      <c r="I4" s="138"/>
      <c r="J4" s="139"/>
      <c r="K4" s="131">
        <v>49</v>
      </c>
      <c r="L4" s="132">
        <v>16</v>
      </c>
      <c r="M4" s="70"/>
      <c r="N4" s="71"/>
      <c r="O4" s="141">
        <v>45</v>
      </c>
      <c r="P4" s="72">
        <v>20</v>
      </c>
      <c r="Q4" s="141">
        <v>50</v>
      </c>
      <c r="R4" s="72">
        <v>15</v>
      </c>
      <c r="S4" s="142">
        <v>41</v>
      </c>
      <c r="T4" s="132">
        <v>25</v>
      </c>
      <c r="U4" s="70"/>
      <c r="V4" s="71"/>
      <c r="W4" s="142">
        <v>45</v>
      </c>
      <c r="X4" s="132">
        <v>20</v>
      </c>
      <c r="Y4" s="86"/>
      <c r="Z4" s="84"/>
      <c r="AA4" s="73">
        <f t="shared" ref="AA4:AA19" si="1">SUMIF(E4:Y4,"&gt;30")</f>
        <v>278</v>
      </c>
      <c r="AB4" s="130">
        <f t="shared" ref="AB4:AB19" si="2">COUNTIF(E4:Y4,"&gt;30")</f>
        <v>6</v>
      </c>
      <c r="AC4" s="74">
        <f t="shared" ref="AC4:AC19" si="3">AA4/AB4</f>
        <v>46.333333333333336</v>
      </c>
      <c r="AD4" s="75">
        <v>2</v>
      </c>
      <c r="AE4" s="76">
        <f t="shared" ref="AE4:AE19" si="4">SUMIF(E4:Z4,"&lt;30")+AD4+AB4</f>
        <v>121</v>
      </c>
      <c r="AF4" s="137">
        <f t="shared" ref="AF4:AF19" si="5">(AE4)/AB4</f>
        <v>20.166666666666668</v>
      </c>
    </row>
    <row r="5" spans="1:32" x14ac:dyDescent="0.25">
      <c r="A5" s="77" t="s">
        <v>22</v>
      </c>
      <c r="B5" s="78" t="s">
        <v>23</v>
      </c>
      <c r="C5" s="79" t="s">
        <v>40</v>
      </c>
      <c r="D5" s="80">
        <f t="shared" si="0"/>
        <v>14.1</v>
      </c>
      <c r="E5" s="81">
        <v>52</v>
      </c>
      <c r="F5" s="82">
        <v>16</v>
      </c>
      <c r="G5" s="81">
        <v>49</v>
      </c>
      <c r="H5" s="82">
        <v>19</v>
      </c>
      <c r="I5" s="93">
        <v>48</v>
      </c>
      <c r="J5" s="82">
        <v>22</v>
      </c>
      <c r="K5" s="86"/>
      <c r="L5" s="84"/>
      <c r="M5" s="92">
        <v>56</v>
      </c>
      <c r="N5" s="88">
        <v>13</v>
      </c>
      <c r="O5" s="92">
        <v>55</v>
      </c>
      <c r="P5" s="88">
        <v>16</v>
      </c>
      <c r="Q5" s="92">
        <v>44</v>
      </c>
      <c r="R5" s="88">
        <v>26</v>
      </c>
      <c r="S5" s="85">
        <v>46</v>
      </c>
      <c r="T5" s="82">
        <v>23</v>
      </c>
      <c r="U5" s="85">
        <v>51</v>
      </c>
      <c r="V5" s="82">
        <v>17</v>
      </c>
      <c r="W5" s="85">
        <v>52</v>
      </c>
      <c r="X5" s="82">
        <v>16</v>
      </c>
      <c r="Y5" s="85">
        <v>48</v>
      </c>
      <c r="Z5" s="82">
        <v>20</v>
      </c>
      <c r="AA5" s="73">
        <f t="shared" si="1"/>
        <v>501</v>
      </c>
      <c r="AB5" s="130">
        <f t="shared" si="2"/>
        <v>10</v>
      </c>
      <c r="AC5" s="74">
        <f t="shared" si="3"/>
        <v>50.1</v>
      </c>
      <c r="AD5" s="89">
        <v>1</v>
      </c>
      <c r="AE5" s="76">
        <f t="shared" si="4"/>
        <v>199</v>
      </c>
      <c r="AF5" s="90">
        <f t="shared" si="5"/>
        <v>19.899999999999999</v>
      </c>
    </row>
    <row r="6" spans="1:32" x14ac:dyDescent="0.25">
      <c r="A6" s="77" t="s">
        <v>13</v>
      </c>
      <c r="B6" s="78" t="s">
        <v>14</v>
      </c>
      <c r="C6" s="79" t="s">
        <v>40</v>
      </c>
      <c r="D6" s="80">
        <f t="shared" si="0"/>
        <v>8.33</v>
      </c>
      <c r="E6" s="81">
        <f>'Week 1'!L7</f>
        <v>49</v>
      </c>
      <c r="F6" s="82">
        <f>'Week 1'!O8</f>
        <v>17</v>
      </c>
      <c r="G6" s="81">
        <f>'Week 2'!L7</f>
        <v>43</v>
      </c>
      <c r="H6" s="82">
        <f>'Week 2'!O8</f>
        <v>21</v>
      </c>
      <c r="I6" s="91">
        <f>'Week 3'!L7</f>
        <v>45</v>
      </c>
      <c r="J6" s="82">
        <f>'Week 3'!O8</f>
        <v>19</v>
      </c>
      <c r="K6" s="86"/>
      <c r="L6" s="84"/>
      <c r="M6" s="92">
        <v>43</v>
      </c>
      <c r="N6" s="88">
        <v>19</v>
      </c>
      <c r="O6" s="92">
        <v>40</v>
      </c>
      <c r="P6" s="88">
        <v>21</v>
      </c>
      <c r="Q6" s="92">
        <v>49</v>
      </c>
      <c r="R6" s="88">
        <v>14</v>
      </c>
      <c r="S6" s="86"/>
      <c r="T6" s="84"/>
      <c r="U6" s="95">
        <v>44</v>
      </c>
      <c r="V6" s="82">
        <v>19</v>
      </c>
      <c r="W6" s="95">
        <v>43</v>
      </c>
      <c r="X6" s="82">
        <v>20</v>
      </c>
      <c r="Y6" s="95">
        <v>43</v>
      </c>
      <c r="Z6" s="82">
        <v>18</v>
      </c>
      <c r="AA6" s="73">
        <f t="shared" si="1"/>
        <v>399</v>
      </c>
      <c r="AB6" s="130">
        <f t="shared" si="2"/>
        <v>9</v>
      </c>
      <c r="AC6" s="74">
        <f t="shared" si="3"/>
        <v>44.333333333333336</v>
      </c>
      <c r="AD6" s="89">
        <v>1</v>
      </c>
      <c r="AE6" s="76">
        <f t="shared" si="4"/>
        <v>178</v>
      </c>
      <c r="AF6" s="90">
        <f t="shared" si="5"/>
        <v>19.777777777777779</v>
      </c>
    </row>
    <row r="7" spans="1:32" x14ac:dyDescent="0.25">
      <c r="A7" s="77" t="s">
        <v>9</v>
      </c>
      <c r="B7" s="78" t="s">
        <v>24</v>
      </c>
      <c r="C7" s="79" t="s">
        <v>40</v>
      </c>
      <c r="D7" s="80">
        <f t="shared" si="0"/>
        <v>12.82</v>
      </c>
      <c r="E7" s="93">
        <v>49</v>
      </c>
      <c r="F7" s="82">
        <v>18</v>
      </c>
      <c r="G7" s="81">
        <v>44</v>
      </c>
      <c r="H7" s="82">
        <v>23</v>
      </c>
      <c r="I7" s="94">
        <v>53</v>
      </c>
      <c r="J7" s="82">
        <v>14</v>
      </c>
      <c r="K7" s="95">
        <v>49</v>
      </c>
      <c r="L7" s="82">
        <v>18</v>
      </c>
      <c r="M7" s="87">
        <v>53</v>
      </c>
      <c r="N7" s="88">
        <v>17</v>
      </c>
      <c r="O7" s="87">
        <v>45</v>
      </c>
      <c r="P7" s="88">
        <v>22</v>
      </c>
      <c r="Q7" s="87">
        <v>50</v>
      </c>
      <c r="R7" s="88">
        <v>17</v>
      </c>
      <c r="S7" s="146">
        <v>51</v>
      </c>
      <c r="T7" s="136">
        <v>17</v>
      </c>
      <c r="U7" s="95">
        <v>50</v>
      </c>
      <c r="V7" s="82">
        <v>17</v>
      </c>
      <c r="W7" s="95">
        <v>46</v>
      </c>
      <c r="X7" s="82">
        <v>21</v>
      </c>
      <c r="Y7" s="145">
        <v>47</v>
      </c>
      <c r="Z7" s="82">
        <v>20</v>
      </c>
      <c r="AA7" s="73">
        <f t="shared" si="1"/>
        <v>537</v>
      </c>
      <c r="AB7" s="130">
        <f t="shared" si="2"/>
        <v>11</v>
      </c>
      <c r="AC7" s="74">
        <f t="shared" si="3"/>
        <v>48.81818181818182</v>
      </c>
      <c r="AD7" s="89">
        <v>2</v>
      </c>
      <c r="AE7" s="76">
        <f t="shared" si="4"/>
        <v>217</v>
      </c>
      <c r="AF7" s="90">
        <f t="shared" si="5"/>
        <v>19.727272727272727</v>
      </c>
    </row>
    <row r="8" spans="1:32" x14ac:dyDescent="0.25">
      <c r="A8" s="77" t="s">
        <v>19</v>
      </c>
      <c r="B8" s="78" t="s">
        <v>18</v>
      </c>
      <c r="C8" s="79" t="s">
        <v>40</v>
      </c>
      <c r="D8" s="80">
        <f t="shared" si="0"/>
        <v>21.22</v>
      </c>
      <c r="E8" s="81">
        <v>64</v>
      </c>
      <c r="F8" s="82">
        <v>13</v>
      </c>
      <c r="G8" s="81">
        <v>59</v>
      </c>
      <c r="H8" s="82">
        <v>18</v>
      </c>
      <c r="I8" s="81">
        <v>53</v>
      </c>
      <c r="J8" s="82">
        <v>24</v>
      </c>
      <c r="K8" s="85">
        <v>57</v>
      </c>
      <c r="L8" s="82">
        <v>17</v>
      </c>
      <c r="M8" s="92">
        <v>59</v>
      </c>
      <c r="N8" s="88">
        <v>15</v>
      </c>
      <c r="O8" s="92">
        <v>55</v>
      </c>
      <c r="P8" s="88">
        <v>20</v>
      </c>
      <c r="Q8" s="86"/>
      <c r="R8" s="84"/>
      <c r="S8" s="85">
        <v>56</v>
      </c>
      <c r="T8" s="82">
        <v>20</v>
      </c>
      <c r="U8" s="95">
        <v>55</v>
      </c>
      <c r="V8" s="82">
        <v>21</v>
      </c>
      <c r="W8" s="86"/>
      <c r="X8" s="84"/>
      <c r="Y8" s="85">
        <v>57</v>
      </c>
      <c r="Z8" s="82">
        <v>18</v>
      </c>
      <c r="AA8" s="73">
        <f t="shared" si="1"/>
        <v>515</v>
      </c>
      <c r="AB8" s="130">
        <f t="shared" si="2"/>
        <v>9</v>
      </c>
      <c r="AC8" s="74">
        <f t="shared" si="3"/>
        <v>57.222222222222221</v>
      </c>
      <c r="AD8" s="89">
        <v>0</v>
      </c>
      <c r="AE8" s="76">
        <f t="shared" si="4"/>
        <v>175</v>
      </c>
      <c r="AF8" s="90">
        <f t="shared" si="5"/>
        <v>19.444444444444443</v>
      </c>
    </row>
    <row r="9" spans="1:32" x14ac:dyDescent="0.25">
      <c r="A9" s="77" t="s">
        <v>4</v>
      </c>
      <c r="B9" s="78" t="s">
        <v>3</v>
      </c>
      <c r="C9" s="79" t="s">
        <v>40</v>
      </c>
      <c r="D9" s="80">
        <f t="shared" si="0"/>
        <v>15.67</v>
      </c>
      <c r="E9" s="81">
        <v>49</v>
      </c>
      <c r="F9" s="82">
        <v>21</v>
      </c>
      <c r="G9" s="81">
        <v>52</v>
      </c>
      <c r="H9" s="82">
        <v>18</v>
      </c>
      <c r="I9" s="81">
        <v>54</v>
      </c>
      <c r="J9" s="82">
        <v>16</v>
      </c>
      <c r="K9" s="86"/>
      <c r="L9" s="84"/>
      <c r="M9" s="92">
        <v>50</v>
      </c>
      <c r="N9" s="88">
        <v>20</v>
      </c>
      <c r="O9" s="92">
        <v>56</v>
      </c>
      <c r="P9" s="88">
        <v>15</v>
      </c>
      <c r="Q9" s="92">
        <v>51</v>
      </c>
      <c r="R9" s="88">
        <v>19</v>
      </c>
      <c r="S9" s="85">
        <v>50</v>
      </c>
      <c r="T9" s="82">
        <v>20</v>
      </c>
      <c r="U9" s="95">
        <v>53</v>
      </c>
      <c r="V9" s="82">
        <v>17</v>
      </c>
      <c r="W9" s="95">
        <v>50</v>
      </c>
      <c r="X9" s="82">
        <v>20</v>
      </c>
      <c r="Y9" s="86"/>
      <c r="Z9" s="84"/>
      <c r="AA9" s="73">
        <f t="shared" si="1"/>
        <v>465</v>
      </c>
      <c r="AB9" s="130">
        <f t="shared" si="2"/>
        <v>9</v>
      </c>
      <c r="AC9" s="74">
        <f t="shared" si="3"/>
        <v>51.666666666666664</v>
      </c>
      <c r="AD9" s="89">
        <v>0</v>
      </c>
      <c r="AE9" s="76">
        <f t="shared" si="4"/>
        <v>175</v>
      </c>
      <c r="AF9" s="90">
        <f t="shared" si="5"/>
        <v>19.444444444444443</v>
      </c>
    </row>
    <row r="10" spans="1:32" x14ac:dyDescent="0.25">
      <c r="A10" s="77" t="s">
        <v>17</v>
      </c>
      <c r="B10" s="78" t="s">
        <v>18</v>
      </c>
      <c r="C10" s="79" t="s">
        <v>40</v>
      </c>
      <c r="D10" s="80">
        <f t="shared" si="0"/>
        <v>16.13</v>
      </c>
      <c r="E10" s="81">
        <v>51</v>
      </c>
      <c r="F10" s="82">
        <v>20</v>
      </c>
      <c r="G10" s="81">
        <v>52</v>
      </c>
      <c r="H10" s="82">
        <v>19</v>
      </c>
      <c r="I10" s="81">
        <v>55</v>
      </c>
      <c r="J10" s="82">
        <v>16</v>
      </c>
      <c r="K10" s="86"/>
      <c r="L10" s="84"/>
      <c r="M10" s="92">
        <v>49</v>
      </c>
      <c r="N10" s="88">
        <v>21</v>
      </c>
      <c r="O10" s="92">
        <v>53</v>
      </c>
      <c r="P10" s="88">
        <v>17</v>
      </c>
      <c r="Q10" s="86"/>
      <c r="R10" s="84"/>
      <c r="S10" s="86"/>
      <c r="T10" s="84"/>
      <c r="U10" s="95">
        <v>52</v>
      </c>
      <c r="V10" s="82">
        <v>18</v>
      </c>
      <c r="W10" s="95">
        <v>54</v>
      </c>
      <c r="X10" s="82">
        <v>16</v>
      </c>
      <c r="Y10" s="95">
        <v>51</v>
      </c>
      <c r="Z10" s="82">
        <v>19</v>
      </c>
      <c r="AA10" s="73">
        <f t="shared" si="1"/>
        <v>417</v>
      </c>
      <c r="AB10" s="130">
        <f t="shared" si="2"/>
        <v>8</v>
      </c>
      <c r="AC10" s="74">
        <f t="shared" si="3"/>
        <v>52.125</v>
      </c>
      <c r="AD10" s="89">
        <v>0</v>
      </c>
      <c r="AE10" s="76">
        <f t="shared" si="4"/>
        <v>154</v>
      </c>
      <c r="AF10" s="90">
        <f t="shared" si="5"/>
        <v>19.25</v>
      </c>
    </row>
    <row r="11" spans="1:32" x14ac:dyDescent="0.25">
      <c r="A11" s="77" t="s">
        <v>7</v>
      </c>
      <c r="B11" s="78" t="s">
        <v>8</v>
      </c>
      <c r="C11" s="79" t="s">
        <v>40</v>
      </c>
      <c r="D11" s="80">
        <f t="shared" si="0"/>
        <v>2</v>
      </c>
      <c r="E11" s="81">
        <v>39</v>
      </c>
      <c r="F11" s="82">
        <v>16</v>
      </c>
      <c r="G11" s="91">
        <v>38</v>
      </c>
      <c r="H11" s="82">
        <v>17</v>
      </c>
      <c r="I11" s="83"/>
      <c r="J11" s="84"/>
      <c r="K11" s="96">
        <v>35</v>
      </c>
      <c r="L11" s="82">
        <v>20</v>
      </c>
      <c r="M11" s="97">
        <v>40</v>
      </c>
      <c r="N11" s="88">
        <v>16</v>
      </c>
      <c r="O11" s="87">
        <v>37</v>
      </c>
      <c r="P11" s="88">
        <v>18</v>
      </c>
      <c r="Q11" s="86"/>
      <c r="R11" s="84"/>
      <c r="S11" s="133">
        <v>38</v>
      </c>
      <c r="T11" s="82">
        <v>18</v>
      </c>
      <c r="U11" s="95">
        <v>39</v>
      </c>
      <c r="V11" s="82">
        <v>17</v>
      </c>
      <c r="W11" s="86"/>
      <c r="X11" s="84"/>
      <c r="Y11" s="86"/>
      <c r="Z11" s="84"/>
      <c r="AA11" s="73">
        <f t="shared" si="1"/>
        <v>266</v>
      </c>
      <c r="AB11" s="130">
        <f t="shared" si="2"/>
        <v>7</v>
      </c>
      <c r="AC11" s="74">
        <f t="shared" si="3"/>
        <v>38</v>
      </c>
      <c r="AD11" s="89">
        <v>5</v>
      </c>
      <c r="AE11" s="76">
        <f t="shared" si="4"/>
        <v>134</v>
      </c>
      <c r="AF11" s="90">
        <f t="shared" si="5"/>
        <v>19.142857142857142</v>
      </c>
    </row>
    <row r="12" spans="1:32" x14ac:dyDescent="0.25">
      <c r="A12" s="77" t="s">
        <v>5</v>
      </c>
      <c r="B12" s="78" t="s">
        <v>6</v>
      </c>
      <c r="C12" s="79" t="s">
        <v>40</v>
      </c>
      <c r="D12" s="80">
        <f t="shared" si="0"/>
        <v>12.43</v>
      </c>
      <c r="E12" s="81">
        <v>44</v>
      </c>
      <c r="F12" s="82">
        <v>22</v>
      </c>
      <c r="G12" s="83"/>
      <c r="H12" s="84"/>
      <c r="I12" s="81">
        <v>46</v>
      </c>
      <c r="J12" s="82">
        <v>20</v>
      </c>
      <c r="K12" s="85">
        <v>54</v>
      </c>
      <c r="L12" s="82">
        <v>12</v>
      </c>
      <c r="M12" s="86"/>
      <c r="N12" s="84"/>
      <c r="O12" s="87">
        <v>46</v>
      </c>
      <c r="P12" s="88">
        <v>21</v>
      </c>
      <c r="Q12" s="86"/>
      <c r="R12" s="84"/>
      <c r="S12" s="85">
        <v>52</v>
      </c>
      <c r="T12" s="82">
        <v>14</v>
      </c>
      <c r="U12" s="96">
        <v>51</v>
      </c>
      <c r="V12" s="82">
        <v>15</v>
      </c>
      <c r="W12" s="96">
        <v>46</v>
      </c>
      <c r="X12" s="82">
        <v>21</v>
      </c>
      <c r="Y12" s="86"/>
      <c r="Z12" s="84"/>
      <c r="AA12" s="73">
        <f t="shared" si="1"/>
        <v>339</v>
      </c>
      <c r="AB12" s="130">
        <f t="shared" si="2"/>
        <v>7</v>
      </c>
      <c r="AC12" s="74">
        <f t="shared" si="3"/>
        <v>48.428571428571431</v>
      </c>
      <c r="AD12" s="89">
        <v>2</v>
      </c>
      <c r="AE12" s="76">
        <f t="shared" si="4"/>
        <v>134</v>
      </c>
      <c r="AF12" s="90">
        <f t="shared" si="5"/>
        <v>19.142857142857142</v>
      </c>
    </row>
    <row r="13" spans="1:32" x14ac:dyDescent="0.25">
      <c r="A13" s="77" t="s">
        <v>9</v>
      </c>
      <c r="B13" s="78" t="s">
        <v>10</v>
      </c>
      <c r="C13" s="79" t="s">
        <v>40</v>
      </c>
      <c r="D13" s="80">
        <f t="shared" si="0"/>
        <v>9.14</v>
      </c>
      <c r="E13" s="81">
        <v>49</v>
      </c>
      <c r="F13" s="82">
        <v>15</v>
      </c>
      <c r="G13" s="93">
        <v>41</v>
      </c>
      <c r="H13" s="82">
        <v>23</v>
      </c>
      <c r="I13" s="81">
        <v>47</v>
      </c>
      <c r="J13" s="82">
        <v>17</v>
      </c>
      <c r="K13" s="85">
        <v>41</v>
      </c>
      <c r="L13" s="82">
        <v>20</v>
      </c>
      <c r="M13" s="92">
        <v>44</v>
      </c>
      <c r="N13" s="88">
        <v>18</v>
      </c>
      <c r="O13" s="86"/>
      <c r="P13" s="84"/>
      <c r="Q13" s="87">
        <v>48</v>
      </c>
      <c r="R13" s="88">
        <v>14</v>
      </c>
      <c r="S13" s="86"/>
      <c r="T13" s="84"/>
      <c r="U13" s="86"/>
      <c r="V13" s="84"/>
      <c r="W13" s="86"/>
      <c r="X13" s="84"/>
      <c r="Y13" s="96">
        <v>46</v>
      </c>
      <c r="Z13" s="82">
        <v>17</v>
      </c>
      <c r="AA13" s="73">
        <f t="shared" si="1"/>
        <v>316</v>
      </c>
      <c r="AB13" s="130">
        <f t="shared" si="2"/>
        <v>7</v>
      </c>
      <c r="AC13" s="74">
        <f t="shared" si="3"/>
        <v>45.142857142857146</v>
      </c>
      <c r="AD13" s="89">
        <v>2</v>
      </c>
      <c r="AE13" s="76">
        <f t="shared" si="4"/>
        <v>133</v>
      </c>
      <c r="AF13" s="90">
        <f t="shared" si="5"/>
        <v>19</v>
      </c>
    </row>
    <row r="14" spans="1:32" x14ac:dyDescent="0.25">
      <c r="A14" s="77" t="s">
        <v>0</v>
      </c>
      <c r="B14" s="78" t="s">
        <v>1</v>
      </c>
      <c r="C14" s="79" t="s">
        <v>40</v>
      </c>
      <c r="D14" s="80">
        <f t="shared" si="0"/>
        <v>18.25</v>
      </c>
      <c r="E14" s="81">
        <v>52</v>
      </c>
      <c r="F14" s="82">
        <v>20</v>
      </c>
      <c r="G14" s="81">
        <v>54</v>
      </c>
      <c r="H14" s="82">
        <v>18</v>
      </c>
      <c r="I14" s="83"/>
      <c r="J14" s="84"/>
      <c r="K14" s="86"/>
      <c r="L14" s="84"/>
      <c r="M14" s="92">
        <v>57</v>
      </c>
      <c r="N14" s="88">
        <v>15</v>
      </c>
      <c r="O14" s="92">
        <v>54</v>
      </c>
      <c r="P14" s="88">
        <v>19</v>
      </c>
      <c r="Q14" s="86"/>
      <c r="R14" s="84"/>
      <c r="S14" s="86"/>
      <c r="T14" s="84"/>
      <c r="U14" s="86"/>
      <c r="V14" s="84"/>
      <c r="W14" s="86"/>
      <c r="X14" s="84"/>
      <c r="Y14" s="86"/>
      <c r="Z14" s="84"/>
      <c r="AA14" s="73">
        <f t="shared" si="1"/>
        <v>217</v>
      </c>
      <c r="AB14" s="130">
        <f t="shared" si="2"/>
        <v>4</v>
      </c>
      <c r="AC14" s="74">
        <f t="shared" si="3"/>
        <v>54.25</v>
      </c>
      <c r="AD14" s="89">
        <v>0</v>
      </c>
      <c r="AE14" s="76">
        <f t="shared" si="4"/>
        <v>76</v>
      </c>
      <c r="AF14" s="90">
        <f t="shared" si="5"/>
        <v>19</v>
      </c>
    </row>
    <row r="15" spans="1:32" x14ac:dyDescent="0.25">
      <c r="A15" s="77" t="s">
        <v>15</v>
      </c>
      <c r="B15" s="78" t="s">
        <v>16</v>
      </c>
      <c r="C15" s="79" t="s">
        <v>42</v>
      </c>
      <c r="D15" s="80">
        <f t="shared" si="0"/>
        <v>15</v>
      </c>
      <c r="E15" s="83"/>
      <c r="F15" s="84"/>
      <c r="G15" s="81">
        <v>48</v>
      </c>
      <c r="H15" s="82">
        <v>20</v>
      </c>
      <c r="I15" s="81">
        <v>47</v>
      </c>
      <c r="J15" s="82">
        <v>21</v>
      </c>
      <c r="K15" s="86"/>
      <c r="L15" s="84"/>
      <c r="M15" s="92">
        <v>56</v>
      </c>
      <c r="N15" s="88">
        <v>12</v>
      </c>
      <c r="O15" s="92">
        <v>54</v>
      </c>
      <c r="P15" s="88">
        <v>16</v>
      </c>
      <c r="Q15" s="86"/>
      <c r="R15" s="84"/>
      <c r="S15" s="86"/>
      <c r="T15" s="84"/>
      <c r="U15" s="95">
        <v>50</v>
      </c>
      <c r="V15" s="82">
        <v>19</v>
      </c>
      <c r="W15" s="86"/>
      <c r="X15" s="84"/>
      <c r="Y15" s="86"/>
      <c r="Z15" s="84"/>
      <c r="AA15" s="73">
        <f t="shared" si="1"/>
        <v>255</v>
      </c>
      <c r="AB15" s="130">
        <f t="shared" si="2"/>
        <v>5</v>
      </c>
      <c r="AC15" s="74">
        <f t="shared" si="3"/>
        <v>51</v>
      </c>
      <c r="AD15" s="89">
        <v>0</v>
      </c>
      <c r="AE15" s="76">
        <f t="shared" si="4"/>
        <v>93</v>
      </c>
      <c r="AF15" s="90">
        <f t="shared" si="5"/>
        <v>18.600000000000001</v>
      </c>
    </row>
    <row r="16" spans="1:32" x14ac:dyDescent="0.25">
      <c r="A16" s="77" t="s">
        <v>2</v>
      </c>
      <c r="B16" s="78" t="s">
        <v>3</v>
      </c>
      <c r="C16" s="79" t="s">
        <v>40</v>
      </c>
      <c r="D16" s="80">
        <f t="shared" si="0"/>
        <v>21.5</v>
      </c>
      <c r="E16" s="81">
        <v>53</v>
      </c>
      <c r="F16" s="82">
        <v>21</v>
      </c>
      <c r="G16" s="81">
        <v>55</v>
      </c>
      <c r="H16" s="82">
        <v>19</v>
      </c>
      <c r="I16" s="83"/>
      <c r="J16" s="84"/>
      <c r="K16" s="86"/>
      <c r="L16" s="84"/>
      <c r="M16" s="99">
        <v>61</v>
      </c>
      <c r="N16" s="100">
        <v>13</v>
      </c>
      <c r="O16" s="98">
        <v>54</v>
      </c>
      <c r="P16" s="88">
        <v>21</v>
      </c>
      <c r="Q16" s="87">
        <v>61</v>
      </c>
      <c r="R16" s="88">
        <v>13</v>
      </c>
      <c r="S16" s="86"/>
      <c r="T16" s="84"/>
      <c r="U16" s="95">
        <v>61</v>
      </c>
      <c r="V16" s="82">
        <v>14</v>
      </c>
      <c r="W16" s="86"/>
      <c r="X16" s="84"/>
      <c r="Y16" s="86"/>
      <c r="Z16" s="84"/>
      <c r="AA16" s="73">
        <f t="shared" si="1"/>
        <v>345</v>
      </c>
      <c r="AB16" s="130">
        <f t="shared" si="2"/>
        <v>6</v>
      </c>
      <c r="AC16" s="74">
        <f t="shared" si="3"/>
        <v>57.5</v>
      </c>
      <c r="AD16" s="89">
        <v>1</v>
      </c>
      <c r="AE16" s="76">
        <f t="shared" si="4"/>
        <v>108</v>
      </c>
      <c r="AF16" s="90">
        <f t="shared" si="5"/>
        <v>18</v>
      </c>
    </row>
    <row r="17" spans="1:32" x14ac:dyDescent="0.25">
      <c r="A17" s="77" t="s">
        <v>11</v>
      </c>
      <c r="B17" s="78" t="s">
        <v>12</v>
      </c>
      <c r="C17" s="79" t="s">
        <v>41</v>
      </c>
      <c r="D17" s="80" t="s">
        <v>34</v>
      </c>
      <c r="E17" s="83"/>
      <c r="F17" s="84"/>
      <c r="G17" s="83"/>
      <c r="H17" s="84"/>
      <c r="I17" s="83"/>
      <c r="J17" s="84"/>
      <c r="K17" s="86"/>
      <c r="L17" s="84"/>
      <c r="M17" s="86"/>
      <c r="N17" s="84"/>
      <c r="O17" s="86"/>
      <c r="P17" s="84"/>
      <c r="Q17" s="86"/>
      <c r="R17" s="84"/>
      <c r="S17" s="86"/>
      <c r="T17" s="84"/>
      <c r="U17" s="85">
        <v>52</v>
      </c>
      <c r="V17" s="82" t="s">
        <v>34</v>
      </c>
      <c r="W17" s="86"/>
      <c r="X17" s="84"/>
      <c r="Y17" s="86"/>
      <c r="Z17" s="84"/>
      <c r="AA17" s="73">
        <f t="shared" si="1"/>
        <v>52</v>
      </c>
      <c r="AB17" s="130">
        <f t="shared" si="2"/>
        <v>1</v>
      </c>
      <c r="AC17" s="74">
        <f t="shared" si="3"/>
        <v>52</v>
      </c>
      <c r="AD17" s="76">
        <v>0</v>
      </c>
      <c r="AE17" s="76">
        <f t="shared" si="4"/>
        <v>1</v>
      </c>
      <c r="AF17" s="90">
        <f t="shared" si="5"/>
        <v>1</v>
      </c>
    </row>
    <row r="18" spans="1:32" x14ac:dyDescent="0.25">
      <c r="A18" s="77" t="s">
        <v>25</v>
      </c>
      <c r="B18" s="78" t="s">
        <v>10</v>
      </c>
      <c r="C18" s="79" t="s">
        <v>49</v>
      </c>
      <c r="D18" s="80" t="s">
        <v>34</v>
      </c>
      <c r="E18" s="83"/>
      <c r="F18" s="84"/>
      <c r="G18" s="83"/>
      <c r="H18" s="84"/>
      <c r="I18" s="83"/>
      <c r="J18" s="84"/>
      <c r="K18" s="92">
        <v>64</v>
      </c>
      <c r="L18" s="88">
        <v>0</v>
      </c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73">
        <f t="shared" si="1"/>
        <v>64</v>
      </c>
      <c r="AB18" s="130">
        <f t="shared" si="2"/>
        <v>1</v>
      </c>
      <c r="AC18" s="74">
        <f t="shared" si="3"/>
        <v>64</v>
      </c>
      <c r="AD18" s="89">
        <v>0</v>
      </c>
      <c r="AE18" s="76">
        <f t="shared" si="4"/>
        <v>1</v>
      </c>
      <c r="AF18" s="90">
        <f t="shared" si="5"/>
        <v>1</v>
      </c>
    </row>
    <row r="19" spans="1:32" x14ac:dyDescent="0.25">
      <c r="A19" s="103" t="s">
        <v>88</v>
      </c>
      <c r="B19" s="104" t="s">
        <v>6</v>
      </c>
      <c r="C19" s="105" t="s">
        <v>85</v>
      </c>
      <c r="D19" s="80" t="s">
        <v>34</v>
      </c>
      <c r="E19" s="106"/>
      <c r="F19" s="102"/>
      <c r="G19" s="106"/>
      <c r="H19" s="102"/>
      <c r="I19" s="106"/>
      <c r="J19" s="102"/>
      <c r="K19" s="135">
        <v>50</v>
      </c>
      <c r="L19" s="136">
        <v>0</v>
      </c>
      <c r="M19" s="86"/>
      <c r="N19" s="84"/>
      <c r="O19" s="86"/>
      <c r="P19" s="84"/>
      <c r="Q19" s="86"/>
      <c r="R19" s="84"/>
      <c r="S19" s="86"/>
      <c r="T19" s="84"/>
      <c r="U19" s="86"/>
      <c r="V19" s="84"/>
      <c r="W19" s="86"/>
      <c r="X19" s="84"/>
      <c r="Y19" s="86"/>
      <c r="Z19" s="84"/>
      <c r="AA19" s="73">
        <f t="shared" si="1"/>
        <v>50</v>
      </c>
      <c r="AB19" s="130">
        <f t="shared" si="2"/>
        <v>1</v>
      </c>
      <c r="AC19" s="74">
        <f t="shared" si="3"/>
        <v>50</v>
      </c>
      <c r="AD19" s="89">
        <v>0</v>
      </c>
      <c r="AE19" s="76">
        <f t="shared" si="4"/>
        <v>1</v>
      </c>
      <c r="AF19" s="90">
        <f t="shared" si="5"/>
        <v>1</v>
      </c>
    </row>
    <row r="20" spans="1:32" x14ac:dyDescent="0.25">
      <c r="A20" s="103" t="s">
        <v>26</v>
      </c>
      <c r="B20" s="104" t="s">
        <v>27</v>
      </c>
      <c r="C20" s="105" t="s">
        <v>43</v>
      </c>
      <c r="D20" s="113" t="s">
        <v>34</v>
      </c>
      <c r="E20" s="106"/>
      <c r="F20" s="102"/>
      <c r="G20" s="106"/>
      <c r="H20" s="102"/>
      <c r="I20" s="106"/>
      <c r="J20" s="102"/>
      <c r="K20" s="86"/>
      <c r="L20" s="84"/>
      <c r="M20" s="86"/>
      <c r="N20" s="84"/>
      <c r="O20" s="86"/>
      <c r="P20" s="84"/>
      <c r="Q20" s="86"/>
      <c r="R20" s="84"/>
      <c r="S20" s="86"/>
      <c r="T20" s="84"/>
      <c r="U20" s="86"/>
      <c r="V20" s="84"/>
      <c r="W20" s="86"/>
      <c r="X20" s="84"/>
      <c r="Y20" s="86"/>
      <c r="Z20" s="84"/>
      <c r="AA20" s="107"/>
      <c r="AB20" s="108"/>
      <c r="AC20" s="109"/>
      <c r="AD20" s="110"/>
      <c r="AE20" s="111"/>
      <c r="AF20" s="112"/>
    </row>
    <row r="21" spans="1:32" ht="15.75" thickBot="1" x14ac:dyDescent="0.3">
      <c r="A21" s="114" t="s">
        <v>15</v>
      </c>
      <c r="B21" s="115" t="s">
        <v>21</v>
      </c>
      <c r="C21" s="116" t="s">
        <v>44</v>
      </c>
      <c r="D21" s="117" t="s">
        <v>34</v>
      </c>
      <c r="E21" s="118"/>
      <c r="F21" s="119"/>
      <c r="G21" s="118"/>
      <c r="H21" s="119"/>
      <c r="I21" s="118"/>
      <c r="J21" s="119"/>
      <c r="K21" s="120"/>
      <c r="L21" s="119"/>
      <c r="M21" s="120"/>
      <c r="N21" s="119"/>
      <c r="O21" s="120"/>
      <c r="P21" s="119"/>
      <c r="Q21" s="120"/>
      <c r="R21" s="119"/>
      <c r="S21" s="120"/>
      <c r="T21" s="119"/>
      <c r="U21" s="120"/>
      <c r="V21" s="119"/>
      <c r="W21" s="120"/>
      <c r="X21" s="119"/>
      <c r="Y21" s="120"/>
      <c r="Z21" s="119"/>
      <c r="AA21" s="121"/>
      <c r="AB21" s="122"/>
      <c r="AC21" s="123"/>
      <c r="AD21" s="124"/>
      <c r="AE21" s="125"/>
      <c r="AF21" s="126"/>
    </row>
    <row r="22" spans="1:32" x14ac:dyDescent="0.25">
      <c r="E22" s="127">
        <f>AVERAGEIF(E4:E21,"&gt;0")</f>
        <v>50.090909090909093</v>
      </c>
      <c r="F22" s="127"/>
      <c r="G22" s="127">
        <f>AVERAGEIF(G4:G21,"&gt;0")</f>
        <v>48.583333333333336</v>
      </c>
      <c r="H22" s="127"/>
      <c r="I22" s="127">
        <f>AVERAGEIF(I4:I21,"&gt;0")</f>
        <v>49.777777777777779</v>
      </c>
      <c r="J22" s="127"/>
      <c r="K22" s="127">
        <f>AVERAGEIF(K4:K21,"&gt;0")</f>
        <v>49.875</v>
      </c>
      <c r="L22" s="127"/>
      <c r="M22" s="127">
        <f>AVERAGEIF(M4:M21,"&gt;0")</f>
        <v>51.636363636363633</v>
      </c>
      <c r="N22" s="127"/>
      <c r="O22" s="127">
        <f>AVERAGEIF(O4:O21,"&gt;0")</f>
        <v>49.5</v>
      </c>
      <c r="P22" s="127"/>
      <c r="Q22" s="127">
        <f>AVERAGEIF(Q4:Q21,"&gt;0")</f>
        <v>50.428571428571431</v>
      </c>
      <c r="R22" s="127"/>
      <c r="S22" s="127">
        <f>AVERAGEIF(S4:S21,"&gt;0")</f>
        <v>47.714285714285715</v>
      </c>
      <c r="T22" s="127"/>
      <c r="U22" s="127">
        <f>AVERAGEIF(U4:U21,"&gt;0")</f>
        <v>50.727272727272727</v>
      </c>
      <c r="V22" s="127"/>
      <c r="W22" s="127">
        <f>AVERAGEIF(W4:W21,"&gt;0")</f>
        <v>48</v>
      </c>
      <c r="X22" s="127"/>
      <c r="Y22" s="127">
        <f>AVERAGEIF(Y4:Y21,"&gt;0")</f>
        <v>48.666666666666664</v>
      </c>
      <c r="Z22" s="127"/>
    </row>
    <row r="24" spans="1:32" x14ac:dyDescent="0.25">
      <c r="AA24" s="127"/>
      <c r="AC24"/>
    </row>
    <row r="25" spans="1:32" ht="14.25" customHeight="1" x14ac:dyDescent="0.25">
      <c r="B25" s="59"/>
      <c r="C25" s="59"/>
      <c r="F25" s="178" t="s">
        <v>30</v>
      </c>
      <c r="G25" s="178"/>
      <c r="H25" s="128" t="s">
        <v>32</v>
      </c>
      <c r="O25" s="179" t="s">
        <v>120</v>
      </c>
      <c r="P25" s="179"/>
      <c r="Q25" s="180" t="s">
        <v>32</v>
      </c>
      <c r="R25" s="180"/>
      <c r="AA25" s="127"/>
      <c r="AC25"/>
    </row>
    <row r="26" spans="1:32" ht="14.25" customHeight="1" x14ac:dyDescent="0.25">
      <c r="B26" s="59"/>
      <c r="C26" s="59"/>
      <c r="F26" s="178" t="s">
        <v>31</v>
      </c>
      <c r="G26" s="178"/>
      <c r="H26" s="129" t="s">
        <v>33</v>
      </c>
      <c r="O26" s="179" t="s">
        <v>121</v>
      </c>
      <c r="P26" s="179"/>
      <c r="Q26" s="181" t="s">
        <v>33</v>
      </c>
      <c r="R26" s="181"/>
      <c r="AA26" s="127"/>
      <c r="AC26"/>
    </row>
    <row r="27" spans="1:32" x14ac:dyDescent="0.25">
      <c r="F27" s="179" t="s">
        <v>111</v>
      </c>
      <c r="G27" s="179"/>
      <c r="H27" s="134" t="s">
        <v>112</v>
      </c>
    </row>
  </sheetData>
  <sortState xmlns:xlrd2="http://schemas.microsoft.com/office/spreadsheetml/2017/richdata2" ref="A4:AF21">
    <sortCondition descending="1" ref="AF4:AF21"/>
    <sortCondition ref="C4:C21"/>
  </sortState>
  <mergeCells count="38">
    <mergeCell ref="F26:G26"/>
    <mergeCell ref="O26:P26"/>
    <mergeCell ref="Q26:R26"/>
    <mergeCell ref="F27:G27"/>
    <mergeCell ref="U2:V2"/>
    <mergeCell ref="W2:X2"/>
    <mergeCell ref="Y2:Z2"/>
    <mergeCell ref="F25:G25"/>
    <mergeCell ref="O25:P25"/>
    <mergeCell ref="Q25:R25"/>
    <mergeCell ref="AE1:AE3"/>
    <mergeCell ref="AF1:AF3"/>
    <mergeCell ref="E2:F2"/>
    <mergeCell ref="G2:H2"/>
    <mergeCell ref="I2:J2"/>
    <mergeCell ref="K2:L2"/>
    <mergeCell ref="M2:N2"/>
    <mergeCell ref="O2:P2"/>
    <mergeCell ref="Q2:R2"/>
    <mergeCell ref="S2:T2"/>
    <mergeCell ref="W1:X1"/>
    <mergeCell ref="Y1:Z1"/>
    <mergeCell ref="AA1:AA3"/>
    <mergeCell ref="AB1:AB3"/>
    <mergeCell ref="AC1:AC3"/>
    <mergeCell ref="AD1:AD3"/>
    <mergeCell ref="U1:V1"/>
    <mergeCell ref="A1:B3"/>
    <mergeCell ref="C1:C3"/>
    <mergeCell ref="D1:D3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F27"/>
  <sheetViews>
    <sheetView tabSelected="1" workbookViewId="0">
      <selection activeCell="AK15" sqref="AK15"/>
    </sheetView>
  </sheetViews>
  <sheetFormatPr defaultColWidth="9.140625" defaultRowHeight="15" x14ac:dyDescent="0.25"/>
  <cols>
    <col min="1" max="1" width="7.5703125" customWidth="1"/>
    <col min="2" max="2" width="8" customWidth="1"/>
    <col min="3" max="3" width="4.140625" customWidth="1"/>
    <col min="4" max="4" width="11.7109375" customWidth="1"/>
    <col min="5" max="5" width="5.5703125" hidden="1" customWidth="1"/>
    <col min="6" max="6" width="6" hidden="1" customWidth="1"/>
    <col min="7" max="7" width="5.5703125" hidden="1" customWidth="1"/>
    <col min="8" max="8" width="6" hidden="1" customWidth="1"/>
    <col min="9" max="9" width="5.5703125" hidden="1" customWidth="1"/>
    <col min="10" max="10" width="6" hidden="1" customWidth="1"/>
    <col min="11" max="11" width="5.5703125" hidden="1" customWidth="1"/>
    <col min="12" max="12" width="6" hidden="1" customWidth="1"/>
    <col min="13" max="13" width="5.5703125" hidden="1" customWidth="1"/>
    <col min="14" max="14" width="6" hidden="1" customWidth="1"/>
    <col min="15" max="15" width="5.5703125" hidden="1" customWidth="1"/>
    <col min="16" max="16" width="6" hidden="1" customWidth="1"/>
    <col min="17" max="17" width="5.5703125" hidden="1" customWidth="1"/>
    <col min="18" max="18" width="6" hidden="1" customWidth="1"/>
    <col min="19" max="19" width="5.5703125" hidden="1" customWidth="1"/>
    <col min="20" max="20" width="6" hidden="1" customWidth="1"/>
    <col min="21" max="21" width="7.140625" hidden="1" customWidth="1"/>
    <col min="22" max="22" width="6" hidden="1" customWidth="1"/>
    <col min="23" max="23" width="7.7109375" customWidth="1"/>
    <col min="24" max="24" width="6" bestFit="1" customWidth="1"/>
    <col min="25" max="25" width="7.42578125" customWidth="1"/>
    <col min="26" max="26" width="6" bestFit="1" customWidth="1"/>
    <col min="27" max="27" width="8" customWidth="1"/>
    <col min="28" max="28" width="9.140625" style="127" customWidth="1"/>
    <col min="29" max="29" width="9" customWidth="1"/>
    <col min="30" max="30" width="8.42578125" customWidth="1"/>
    <col min="31" max="31" width="7.7109375" customWidth="1"/>
    <col min="32" max="32" width="14.42578125" customWidth="1"/>
  </cols>
  <sheetData>
    <row r="1" spans="1:32" s="1" customFormat="1" ht="14.25" customHeight="1" thickBot="1" x14ac:dyDescent="0.3">
      <c r="A1" s="153" t="s">
        <v>39</v>
      </c>
      <c r="B1" s="154"/>
      <c r="C1" s="159"/>
      <c r="D1" s="162" t="s">
        <v>102</v>
      </c>
      <c r="E1" s="151" t="s">
        <v>51</v>
      </c>
      <c r="F1" s="152"/>
      <c r="G1" s="151" t="s">
        <v>52</v>
      </c>
      <c r="H1" s="152"/>
      <c r="I1" s="151" t="s">
        <v>53</v>
      </c>
      <c r="J1" s="152"/>
      <c r="K1" s="151" t="s">
        <v>54</v>
      </c>
      <c r="L1" s="152"/>
      <c r="M1" s="151" t="s">
        <v>87</v>
      </c>
      <c r="N1" s="152"/>
      <c r="O1" s="151" t="s">
        <v>101</v>
      </c>
      <c r="P1" s="152"/>
      <c r="Q1" s="151" t="s">
        <v>106</v>
      </c>
      <c r="R1" s="152"/>
      <c r="S1" s="151" t="s">
        <v>110</v>
      </c>
      <c r="T1" s="152"/>
      <c r="U1" s="151" t="s">
        <v>114</v>
      </c>
      <c r="V1" s="152"/>
      <c r="W1" s="151" t="s">
        <v>117</v>
      </c>
      <c r="X1" s="152"/>
      <c r="Y1" s="151" t="s">
        <v>118</v>
      </c>
      <c r="Z1" s="152"/>
      <c r="AA1" s="171" t="s">
        <v>46</v>
      </c>
      <c r="AB1" s="175" t="s">
        <v>47</v>
      </c>
      <c r="AC1" s="192" t="s">
        <v>124</v>
      </c>
      <c r="AD1" s="193"/>
      <c r="AE1" s="193"/>
      <c r="AF1" s="194"/>
    </row>
    <row r="2" spans="1:32" s="1" customFormat="1" ht="14.25" customHeight="1" x14ac:dyDescent="0.25">
      <c r="A2" s="155"/>
      <c r="B2" s="156"/>
      <c r="C2" s="160"/>
      <c r="D2" s="163"/>
      <c r="E2" s="169">
        <v>45418</v>
      </c>
      <c r="F2" s="170"/>
      <c r="G2" s="169">
        <v>45425</v>
      </c>
      <c r="H2" s="170"/>
      <c r="I2" s="169">
        <v>45432</v>
      </c>
      <c r="J2" s="170"/>
      <c r="K2" s="169">
        <v>45439</v>
      </c>
      <c r="L2" s="170"/>
      <c r="M2" s="169">
        <v>45446</v>
      </c>
      <c r="N2" s="170"/>
      <c r="O2" s="169">
        <v>45453</v>
      </c>
      <c r="P2" s="170"/>
      <c r="Q2" s="169">
        <v>45460</v>
      </c>
      <c r="R2" s="170"/>
      <c r="S2" s="169">
        <v>45467</v>
      </c>
      <c r="T2" s="170"/>
      <c r="U2" s="169">
        <v>45474</v>
      </c>
      <c r="V2" s="170"/>
      <c r="W2" s="169">
        <v>45481</v>
      </c>
      <c r="X2" s="170"/>
      <c r="Y2" s="169">
        <v>45488</v>
      </c>
      <c r="Z2" s="170"/>
      <c r="AA2" s="172"/>
      <c r="AB2" s="190"/>
      <c r="AC2" s="195" t="s">
        <v>105</v>
      </c>
      <c r="AD2" s="164" t="s">
        <v>123</v>
      </c>
      <c r="AE2" s="164" t="s">
        <v>48</v>
      </c>
      <c r="AF2" s="164" t="s">
        <v>76</v>
      </c>
    </row>
    <row r="3" spans="1:32" s="1" customFormat="1" ht="17.25" customHeight="1" thickBot="1" x14ac:dyDescent="0.3">
      <c r="A3" s="157"/>
      <c r="B3" s="158"/>
      <c r="C3" s="161"/>
      <c r="D3" s="163"/>
      <c r="E3" s="61" t="s">
        <v>28</v>
      </c>
      <c r="F3" s="62" t="s">
        <v>29</v>
      </c>
      <c r="G3" s="61" t="s">
        <v>28</v>
      </c>
      <c r="H3" s="62" t="s">
        <v>29</v>
      </c>
      <c r="I3" s="61" t="s">
        <v>28</v>
      </c>
      <c r="J3" s="62" t="s">
        <v>29</v>
      </c>
      <c r="K3" s="61" t="s">
        <v>28</v>
      </c>
      <c r="L3" s="62" t="s">
        <v>29</v>
      </c>
      <c r="M3" s="63" t="s">
        <v>28</v>
      </c>
      <c r="N3" s="64" t="s">
        <v>29</v>
      </c>
      <c r="O3" s="63" t="s">
        <v>28</v>
      </c>
      <c r="P3" s="64" t="s">
        <v>29</v>
      </c>
      <c r="Q3" s="63" t="s">
        <v>28</v>
      </c>
      <c r="R3" s="64" t="s">
        <v>29</v>
      </c>
      <c r="S3" s="63" t="s">
        <v>28</v>
      </c>
      <c r="T3" s="64" t="s">
        <v>29</v>
      </c>
      <c r="U3" s="63" t="s">
        <v>28</v>
      </c>
      <c r="V3" s="64" t="s">
        <v>29</v>
      </c>
      <c r="W3" s="63" t="s">
        <v>28</v>
      </c>
      <c r="X3" s="64" t="s">
        <v>29</v>
      </c>
      <c r="Y3" s="61" t="s">
        <v>28</v>
      </c>
      <c r="Z3" s="62" t="s">
        <v>29</v>
      </c>
      <c r="AA3" s="173"/>
      <c r="AB3" s="191"/>
      <c r="AC3" s="196"/>
      <c r="AD3" s="166"/>
      <c r="AE3" s="166"/>
      <c r="AF3" s="166"/>
    </row>
    <row r="4" spans="1:32" x14ac:dyDescent="0.25">
      <c r="A4" s="65" t="s">
        <v>20</v>
      </c>
      <c r="B4" s="66" t="s">
        <v>21</v>
      </c>
      <c r="C4" s="67" t="s">
        <v>40</v>
      </c>
      <c r="D4" s="68">
        <f>ROUND(AB4-36,2)</f>
        <v>10.33</v>
      </c>
      <c r="E4" s="138"/>
      <c r="F4" s="139"/>
      <c r="G4" s="140">
        <v>48</v>
      </c>
      <c r="H4" s="69">
        <v>17</v>
      </c>
      <c r="I4" s="138"/>
      <c r="J4" s="139"/>
      <c r="K4" s="131">
        <v>49</v>
      </c>
      <c r="L4" s="132">
        <v>16</v>
      </c>
      <c r="M4" s="70"/>
      <c r="N4" s="71"/>
      <c r="O4" s="141">
        <v>45</v>
      </c>
      <c r="P4" s="72">
        <v>20</v>
      </c>
      <c r="Q4" s="141">
        <v>50</v>
      </c>
      <c r="R4" s="72">
        <v>15</v>
      </c>
      <c r="S4" s="142">
        <v>41</v>
      </c>
      <c r="T4" s="132">
        <v>25</v>
      </c>
      <c r="U4" s="70"/>
      <c r="V4" s="71"/>
      <c r="W4" s="142">
        <v>45</v>
      </c>
      <c r="X4" s="132">
        <v>20</v>
      </c>
      <c r="Y4" s="147"/>
      <c r="Z4" s="139"/>
      <c r="AA4" s="73">
        <f t="shared" ref="AA4:AA19" si="0">SUMIF(E4:Y4,"&gt;30")</f>
        <v>278</v>
      </c>
      <c r="AB4" s="74">
        <f>AA4/AC4</f>
        <v>46.333333333333336</v>
      </c>
      <c r="AC4" s="186">
        <f t="shared" ref="AC4:AC19" si="1">COUNTIF(E4:Y4,"&gt;30")</f>
        <v>6</v>
      </c>
      <c r="AD4" s="187">
        <v>2</v>
      </c>
      <c r="AE4" s="188">
        <f>SUMIF(E4:Z4,"&lt;30")+AD4</f>
        <v>115</v>
      </c>
      <c r="AF4" s="189">
        <f>(AE4)/AC4</f>
        <v>19.166666666666668</v>
      </c>
    </row>
    <row r="5" spans="1:32" x14ac:dyDescent="0.25">
      <c r="A5" s="77" t="s">
        <v>22</v>
      </c>
      <c r="B5" s="78" t="s">
        <v>23</v>
      </c>
      <c r="C5" s="79" t="s">
        <v>40</v>
      </c>
      <c r="D5" s="80">
        <f>ROUND(AB5-36,2)</f>
        <v>14.1</v>
      </c>
      <c r="E5" s="81">
        <v>52</v>
      </c>
      <c r="F5" s="82">
        <v>16</v>
      </c>
      <c r="G5" s="81">
        <v>49</v>
      </c>
      <c r="H5" s="82">
        <v>19</v>
      </c>
      <c r="I5" s="93">
        <v>48</v>
      </c>
      <c r="J5" s="82">
        <v>22</v>
      </c>
      <c r="K5" s="86"/>
      <c r="L5" s="84"/>
      <c r="M5" s="92">
        <v>56</v>
      </c>
      <c r="N5" s="88">
        <v>13</v>
      </c>
      <c r="O5" s="92">
        <v>55</v>
      </c>
      <c r="P5" s="88">
        <v>16</v>
      </c>
      <c r="Q5" s="92">
        <v>44</v>
      </c>
      <c r="R5" s="88">
        <v>26</v>
      </c>
      <c r="S5" s="85">
        <v>46</v>
      </c>
      <c r="T5" s="82">
        <v>23</v>
      </c>
      <c r="U5" s="85">
        <v>51</v>
      </c>
      <c r="V5" s="82">
        <v>17</v>
      </c>
      <c r="W5" s="85">
        <v>52</v>
      </c>
      <c r="X5" s="82">
        <v>16</v>
      </c>
      <c r="Y5" s="85">
        <v>48</v>
      </c>
      <c r="Z5" s="82">
        <v>20</v>
      </c>
      <c r="AA5" s="73">
        <f t="shared" si="0"/>
        <v>501</v>
      </c>
      <c r="AB5" s="74">
        <f>AA5/AC5</f>
        <v>50.1</v>
      </c>
      <c r="AC5" s="130">
        <f t="shared" si="1"/>
        <v>10</v>
      </c>
      <c r="AD5" s="89">
        <v>1</v>
      </c>
      <c r="AE5" s="76">
        <f>SUMIF(E5:Z5,"&lt;30")+AD5</f>
        <v>189</v>
      </c>
      <c r="AF5" s="90">
        <f>(AE5)/AC5</f>
        <v>18.899999999999999</v>
      </c>
    </row>
    <row r="6" spans="1:32" x14ac:dyDescent="0.25">
      <c r="A6" s="77" t="s">
        <v>13</v>
      </c>
      <c r="B6" s="78" t="s">
        <v>14</v>
      </c>
      <c r="C6" s="79" t="s">
        <v>40</v>
      </c>
      <c r="D6" s="80">
        <f>ROUND(AB6-36,2)</f>
        <v>8.33</v>
      </c>
      <c r="E6" s="81">
        <f>'Week 1'!L7</f>
        <v>49</v>
      </c>
      <c r="F6" s="82">
        <f>'Week 1'!O8</f>
        <v>17</v>
      </c>
      <c r="G6" s="81">
        <f>'Week 2'!L7</f>
        <v>43</v>
      </c>
      <c r="H6" s="82">
        <f>'Week 2'!O8</f>
        <v>21</v>
      </c>
      <c r="I6" s="91">
        <f>'Week 3'!L7</f>
        <v>45</v>
      </c>
      <c r="J6" s="82">
        <f>'Week 3'!O8</f>
        <v>19</v>
      </c>
      <c r="K6" s="86"/>
      <c r="L6" s="84"/>
      <c r="M6" s="92">
        <v>43</v>
      </c>
      <c r="N6" s="88">
        <v>19</v>
      </c>
      <c r="O6" s="92">
        <v>40</v>
      </c>
      <c r="P6" s="88">
        <v>21</v>
      </c>
      <c r="Q6" s="92">
        <v>49</v>
      </c>
      <c r="R6" s="88">
        <v>14</v>
      </c>
      <c r="S6" s="86"/>
      <c r="T6" s="84"/>
      <c r="U6" s="95">
        <v>44</v>
      </c>
      <c r="V6" s="82">
        <v>19</v>
      </c>
      <c r="W6" s="95">
        <v>43</v>
      </c>
      <c r="X6" s="82">
        <v>20</v>
      </c>
      <c r="Y6" s="95">
        <v>43</v>
      </c>
      <c r="Z6" s="82">
        <v>18</v>
      </c>
      <c r="AA6" s="73">
        <f t="shared" si="0"/>
        <v>399</v>
      </c>
      <c r="AB6" s="74">
        <f>AA6/AC6</f>
        <v>44.333333333333336</v>
      </c>
      <c r="AC6" s="130">
        <f t="shared" si="1"/>
        <v>9</v>
      </c>
      <c r="AD6" s="89">
        <v>1</v>
      </c>
      <c r="AE6" s="76">
        <f>SUMIF(E6:Z6,"&lt;30")+AD6</f>
        <v>169</v>
      </c>
      <c r="AF6" s="90">
        <f>(AE6)/AC6</f>
        <v>18.777777777777779</v>
      </c>
    </row>
    <row r="7" spans="1:32" x14ac:dyDescent="0.25">
      <c r="A7" s="77" t="s">
        <v>9</v>
      </c>
      <c r="B7" s="78" t="s">
        <v>24</v>
      </c>
      <c r="C7" s="79" t="s">
        <v>40</v>
      </c>
      <c r="D7" s="80">
        <f>ROUND(AB7-36,2)</f>
        <v>12.82</v>
      </c>
      <c r="E7" s="93">
        <v>49</v>
      </c>
      <c r="F7" s="82">
        <v>18</v>
      </c>
      <c r="G7" s="81">
        <v>44</v>
      </c>
      <c r="H7" s="82">
        <v>23</v>
      </c>
      <c r="I7" s="94">
        <v>53</v>
      </c>
      <c r="J7" s="82">
        <v>14</v>
      </c>
      <c r="K7" s="95">
        <v>49</v>
      </c>
      <c r="L7" s="82">
        <v>18</v>
      </c>
      <c r="M7" s="87">
        <v>53</v>
      </c>
      <c r="N7" s="88">
        <v>17</v>
      </c>
      <c r="O7" s="87">
        <v>45</v>
      </c>
      <c r="P7" s="88">
        <v>22</v>
      </c>
      <c r="Q7" s="87">
        <v>50</v>
      </c>
      <c r="R7" s="88">
        <v>17</v>
      </c>
      <c r="S7" s="146">
        <v>51</v>
      </c>
      <c r="T7" s="136">
        <v>17</v>
      </c>
      <c r="U7" s="95">
        <v>50</v>
      </c>
      <c r="V7" s="82">
        <v>17</v>
      </c>
      <c r="W7" s="95">
        <v>46</v>
      </c>
      <c r="X7" s="82">
        <v>21</v>
      </c>
      <c r="Y7" s="145">
        <v>47</v>
      </c>
      <c r="Z7" s="82">
        <v>20</v>
      </c>
      <c r="AA7" s="73">
        <f t="shared" si="0"/>
        <v>537</v>
      </c>
      <c r="AB7" s="74">
        <f>AA7/AC7</f>
        <v>48.81818181818182</v>
      </c>
      <c r="AC7" s="130">
        <f t="shared" si="1"/>
        <v>11</v>
      </c>
      <c r="AD7" s="89">
        <v>2</v>
      </c>
      <c r="AE7" s="76">
        <f>SUMIF(E7:Z7,"&lt;30")+AD7</f>
        <v>206</v>
      </c>
      <c r="AF7" s="90">
        <f>(AE7)/AC7</f>
        <v>18.727272727272727</v>
      </c>
    </row>
    <row r="8" spans="1:32" x14ac:dyDescent="0.25">
      <c r="A8" s="77" t="s">
        <v>19</v>
      </c>
      <c r="B8" s="78" t="s">
        <v>18</v>
      </c>
      <c r="C8" s="79" t="s">
        <v>40</v>
      </c>
      <c r="D8" s="80">
        <f>ROUND(AB8-36,2)</f>
        <v>21.22</v>
      </c>
      <c r="E8" s="81">
        <v>64</v>
      </c>
      <c r="F8" s="82">
        <v>13</v>
      </c>
      <c r="G8" s="81">
        <v>59</v>
      </c>
      <c r="H8" s="82">
        <v>18</v>
      </c>
      <c r="I8" s="81">
        <v>53</v>
      </c>
      <c r="J8" s="82">
        <v>24</v>
      </c>
      <c r="K8" s="85">
        <v>57</v>
      </c>
      <c r="L8" s="82">
        <v>17</v>
      </c>
      <c r="M8" s="92">
        <v>59</v>
      </c>
      <c r="N8" s="88">
        <v>15</v>
      </c>
      <c r="O8" s="92">
        <v>55</v>
      </c>
      <c r="P8" s="88">
        <v>20</v>
      </c>
      <c r="Q8" s="86"/>
      <c r="R8" s="84"/>
      <c r="S8" s="85">
        <v>56</v>
      </c>
      <c r="T8" s="82">
        <v>20</v>
      </c>
      <c r="U8" s="95">
        <v>55</v>
      </c>
      <c r="V8" s="82">
        <v>21</v>
      </c>
      <c r="W8" s="86"/>
      <c r="X8" s="84"/>
      <c r="Y8" s="85">
        <v>57</v>
      </c>
      <c r="Z8" s="82">
        <v>18</v>
      </c>
      <c r="AA8" s="73">
        <f t="shared" si="0"/>
        <v>515</v>
      </c>
      <c r="AB8" s="74">
        <f>AA8/AC8</f>
        <v>57.222222222222221</v>
      </c>
      <c r="AC8" s="130">
        <f t="shared" si="1"/>
        <v>9</v>
      </c>
      <c r="AD8" s="89">
        <v>0</v>
      </c>
      <c r="AE8" s="76">
        <f>SUMIF(E8:Z8,"&lt;30")+AD8</f>
        <v>166</v>
      </c>
      <c r="AF8" s="90">
        <f>(AE8)/AC8</f>
        <v>18.444444444444443</v>
      </c>
    </row>
    <row r="9" spans="1:32" x14ac:dyDescent="0.25">
      <c r="A9" s="77" t="s">
        <v>4</v>
      </c>
      <c r="B9" s="78" t="s">
        <v>3</v>
      </c>
      <c r="C9" s="79" t="s">
        <v>40</v>
      </c>
      <c r="D9" s="80">
        <f>ROUND(AB9-36,2)</f>
        <v>15.67</v>
      </c>
      <c r="E9" s="81">
        <v>49</v>
      </c>
      <c r="F9" s="82">
        <v>21</v>
      </c>
      <c r="G9" s="81">
        <v>52</v>
      </c>
      <c r="H9" s="82">
        <v>18</v>
      </c>
      <c r="I9" s="81">
        <v>54</v>
      </c>
      <c r="J9" s="82">
        <v>16</v>
      </c>
      <c r="K9" s="86"/>
      <c r="L9" s="84"/>
      <c r="M9" s="92">
        <v>50</v>
      </c>
      <c r="N9" s="88">
        <v>20</v>
      </c>
      <c r="O9" s="92">
        <v>56</v>
      </c>
      <c r="P9" s="88">
        <v>15</v>
      </c>
      <c r="Q9" s="92">
        <v>51</v>
      </c>
      <c r="R9" s="88">
        <v>19</v>
      </c>
      <c r="S9" s="85">
        <v>50</v>
      </c>
      <c r="T9" s="82">
        <v>20</v>
      </c>
      <c r="U9" s="95">
        <v>53</v>
      </c>
      <c r="V9" s="82">
        <v>17</v>
      </c>
      <c r="W9" s="95">
        <v>50</v>
      </c>
      <c r="X9" s="82">
        <v>20</v>
      </c>
      <c r="Y9" s="86"/>
      <c r="Z9" s="84"/>
      <c r="AA9" s="73">
        <f t="shared" si="0"/>
        <v>465</v>
      </c>
      <c r="AB9" s="74">
        <f>AA9/AC9</f>
        <v>51.666666666666664</v>
      </c>
      <c r="AC9" s="130">
        <f t="shared" si="1"/>
        <v>9</v>
      </c>
      <c r="AD9" s="89">
        <v>0</v>
      </c>
      <c r="AE9" s="76">
        <f>SUMIF(E9:Z9,"&lt;30")+AD9</f>
        <v>166</v>
      </c>
      <c r="AF9" s="90">
        <f>(AE9)/AC9</f>
        <v>18.444444444444443</v>
      </c>
    </row>
    <row r="10" spans="1:32" x14ac:dyDescent="0.25">
      <c r="A10" s="77" t="s">
        <v>17</v>
      </c>
      <c r="B10" s="78" t="s">
        <v>18</v>
      </c>
      <c r="C10" s="79" t="s">
        <v>40</v>
      </c>
      <c r="D10" s="80">
        <f>ROUND(AB10-36,2)</f>
        <v>16.13</v>
      </c>
      <c r="E10" s="81">
        <v>51</v>
      </c>
      <c r="F10" s="82">
        <v>20</v>
      </c>
      <c r="G10" s="81">
        <v>52</v>
      </c>
      <c r="H10" s="82">
        <v>19</v>
      </c>
      <c r="I10" s="81">
        <v>55</v>
      </c>
      <c r="J10" s="82">
        <v>16</v>
      </c>
      <c r="K10" s="86"/>
      <c r="L10" s="84"/>
      <c r="M10" s="92">
        <v>49</v>
      </c>
      <c r="N10" s="88">
        <v>21</v>
      </c>
      <c r="O10" s="92">
        <v>53</v>
      </c>
      <c r="P10" s="88">
        <v>17</v>
      </c>
      <c r="Q10" s="86"/>
      <c r="R10" s="84"/>
      <c r="S10" s="86"/>
      <c r="T10" s="84"/>
      <c r="U10" s="95">
        <v>52</v>
      </c>
      <c r="V10" s="82">
        <v>18</v>
      </c>
      <c r="W10" s="95">
        <v>54</v>
      </c>
      <c r="X10" s="82">
        <v>16</v>
      </c>
      <c r="Y10" s="95">
        <v>51</v>
      </c>
      <c r="Z10" s="82">
        <v>19</v>
      </c>
      <c r="AA10" s="73">
        <f t="shared" si="0"/>
        <v>417</v>
      </c>
      <c r="AB10" s="74">
        <f>AA10/AC10</f>
        <v>52.125</v>
      </c>
      <c r="AC10" s="130">
        <f t="shared" si="1"/>
        <v>8</v>
      </c>
      <c r="AD10" s="89">
        <v>0</v>
      </c>
      <c r="AE10" s="76">
        <f>SUMIF(E10:Z10,"&lt;30")+AD10</f>
        <v>146</v>
      </c>
      <c r="AF10" s="90">
        <f>(AE10)/AC10</f>
        <v>18.25</v>
      </c>
    </row>
    <row r="11" spans="1:32" x14ac:dyDescent="0.25">
      <c r="A11" s="77" t="s">
        <v>7</v>
      </c>
      <c r="B11" s="78" t="s">
        <v>8</v>
      </c>
      <c r="C11" s="79" t="s">
        <v>40</v>
      </c>
      <c r="D11" s="80">
        <f>ROUND(AB11-36,2)</f>
        <v>2</v>
      </c>
      <c r="E11" s="81">
        <v>39</v>
      </c>
      <c r="F11" s="82">
        <v>16</v>
      </c>
      <c r="G11" s="91">
        <v>38</v>
      </c>
      <c r="H11" s="82">
        <v>17</v>
      </c>
      <c r="I11" s="83"/>
      <c r="J11" s="84"/>
      <c r="K11" s="96">
        <v>35</v>
      </c>
      <c r="L11" s="82">
        <v>20</v>
      </c>
      <c r="M11" s="97">
        <v>40</v>
      </c>
      <c r="N11" s="88">
        <v>16</v>
      </c>
      <c r="O11" s="87">
        <v>37</v>
      </c>
      <c r="P11" s="88">
        <v>18</v>
      </c>
      <c r="Q11" s="86"/>
      <c r="R11" s="84"/>
      <c r="S11" s="133">
        <v>38</v>
      </c>
      <c r="T11" s="82">
        <v>18</v>
      </c>
      <c r="U11" s="95">
        <v>39</v>
      </c>
      <c r="V11" s="82">
        <v>17</v>
      </c>
      <c r="W11" s="86"/>
      <c r="X11" s="84"/>
      <c r="Y11" s="86"/>
      <c r="Z11" s="84"/>
      <c r="AA11" s="73">
        <f t="shared" si="0"/>
        <v>266</v>
      </c>
      <c r="AB11" s="74">
        <f>AA11/AC11</f>
        <v>38</v>
      </c>
      <c r="AC11" s="130">
        <f t="shared" si="1"/>
        <v>7</v>
      </c>
      <c r="AD11" s="89">
        <v>5</v>
      </c>
      <c r="AE11" s="76">
        <f>SUMIF(E11:Z11,"&lt;30")+AD11</f>
        <v>127</v>
      </c>
      <c r="AF11" s="90">
        <f>(AE11)/AC11</f>
        <v>18.142857142857142</v>
      </c>
    </row>
    <row r="12" spans="1:32" x14ac:dyDescent="0.25">
      <c r="A12" s="77" t="s">
        <v>5</v>
      </c>
      <c r="B12" s="78" t="s">
        <v>6</v>
      </c>
      <c r="C12" s="79" t="s">
        <v>40</v>
      </c>
      <c r="D12" s="80">
        <f>ROUND(AB12-36,2)</f>
        <v>12.43</v>
      </c>
      <c r="E12" s="81">
        <v>44</v>
      </c>
      <c r="F12" s="82">
        <v>22</v>
      </c>
      <c r="G12" s="83"/>
      <c r="H12" s="84"/>
      <c r="I12" s="81">
        <v>46</v>
      </c>
      <c r="J12" s="82">
        <v>20</v>
      </c>
      <c r="K12" s="85">
        <v>54</v>
      </c>
      <c r="L12" s="82">
        <v>12</v>
      </c>
      <c r="M12" s="86"/>
      <c r="N12" s="84"/>
      <c r="O12" s="87">
        <v>46</v>
      </c>
      <c r="P12" s="88">
        <v>21</v>
      </c>
      <c r="Q12" s="86"/>
      <c r="R12" s="84"/>
      <c r="S12" s="85">
        <v>52</v>
      </c>
      <c r="T12" s="82">
        <v>14</v>
      </c>
      <c r="U12" s="96">
        <v>51</v>
      </c>
      <c r="V12" s="82">
        <v>15</v>
      </c>
      <c r="W12" s="96">
        <v>46</v>
      </c>
      <c r="X12" s="82">
        <v>21</v>
      </c>
      <c r="Y12" s="86"/>
      <c r="Z12" s="84"/>
      <c r="AA12" s="73">
        <f t="shared" si="0"/>
        <v>339</v>
      </c>
      <c r="AB12" s="74">
        <f>AA12/AC12</f>
        <v>48.428571428571431</v>
      </c>
      <c r="AC12" s="130">
        <f t="shared" si="1"/>
        <v>7</v>
      </c>
      <c r="AD12" s="89">
        <v>2</v>
      </c>
      <c r="AE12" s="76">
        <f>SUMIF(E12:Z12,"&lt;30")+AD12</f>
        <v>127</v>
      </c>
      <c r="AF12" s="90">
        <f>(AE12)/AC12</f>
        <v>18.142857142857142</v>
      </c>
    </row>
    <row r="13" spans="1:32" x14ac:dyDescent="0.25">
      <c r="A13" s="77" t="s">
        <v>9</v>
      </c>
      <c r="B13" s="78" t="s">
        <v>10</v>
      </c>
      <c r="C13" s="79" t="s">
        <v>40</v>
      </c>
      <c r="D13" s="80">
        <f>ROUND(AB13-36,2)</f>
        <v>9.14</v>
      </c>
      <c r="E13" s="81">
        <v>49</v>
      </c>
      <c r="F13" s="82">
        <v>15</v>
      </c>
      <c r="G13" s="93">
        <v>41</v>
      </c>
      <c r="H13" s="82">
        <v>23</v>
      </c>
      <c r="I13" s="81">
        <v>47</v>
      </c>
      <c r="J13" s="82">
        <v>17</v>
      </c>
      <c r="K13" s="85">
        <v>41</v>
      </c>
      <c r="L13" s="82">
        <v>20</v>
      </c>
      <c r="M13" s="92">
        <v>44</v>
      </c>
      <c r="N13" s="88">
        <v>18</v>
      </c>
      <c r="O13" s="86"/>
      <c r="P13" s="84"/>
      <c r="Q13" s="87">
        <v>48</v>
      </c>
      <c r="R13" s="88">
        <v>14</v>
      </c>
      <c r="S13" s="86"/>
      <c r="T13" s="84"/>
      <c r="U13" s="86"/>
      <c r="V13" s="84"/>
      <c r="W13" s="86"/>
      <c r="X13" s="84"/>
      <c r="Y13" s="96">
        <v>46</v>
      </c>
      <c r="Z13" s="82">
        <v>17</v>
      </c>
      <c r="AA13" s="73">
        <f t="shared" si="0"/>
        <v>316</v>
      </c>
      <c r="AB13" s="74">
        <f>AA13/AC13</f>
        <v>45.142857142857146</v>
      </c>
      <c r="AC13" s="130">
        <f t="shared" si="1"/>
        <v>7</v>
      </c>
      <c r="AD13" s="89">
        <v>2</v>
      </c>
      <c r="AE13" s="76">
        <f>SUMIF(E13:Z13,"&lt;30")+AD13</f>
        <v>126</v>
      </c>
      <c r="AF13" s="90">
        <f>(AE13)/AC13</f>
        <v>18</v>
      </c>
    </row>
    <row r="14" spans="1:32" x14ac:dyDescent="0.25">
      <c r="A14" s="77" t="s">
        <v>0</v>
      </c>
      <c r="B14" s="78" t="s">
        <v>1</v>
      </c>
      <c r="C14" s="79" t="s">
        <v>40</v>
      </c>
      <c r="D14" s="80">
        <f>ROUND(AB14-36,2)</f>
        <v>18.25</v>
      </c>
      <c r="E14" s="81">
        <v>52</v>
      </c>
      <c r="F14" s="82">
        <v>20</v>
      </c>
      <c r="G14" s="81">
        <v>54</v>
      </c>
      <c r="H14" s="82">
        <v>18</v>
      </c>
      <c r="I14" s="83"/>
      <c r="J14" s="84"/>
      <c r="K14" s="86"/>
      <c r="L14" s="84"/>
      <c r="M14" s="92">
        <v>57</v>
      </c>
      <c r="N14" s="88">
        <v>15</v>
      </c>
      <c r="O14" s="92">
        <v>54</v>
      </c>
      <c r="P14" s="88">
        <v>19</v>
      </c>
      <c r="Q14" s="86"/>
      <c r="R14" s="84"/>
      <c r="S14" s="86"/>
      <c r="T14" s="84"/>
      <c r="U14" s="86"/>
      <c r="V14" s="84"/>
      <c r="W14" s="86"/>
      <c r="X14" s="84"/>
      <c r="Y14" s="86"/>
      <c r="Z14" s="84"/>
      <c r="AA14" s="73">
        <f t="shared" si="0"/>
        <v>217</v>
      </c>
      <c r="AB14" s="74">
        <f>AA14/AC14</f>
        <v>54.25</v>
      </c>
      <c r="AC14" s="130">
        <f t="shared" si="1"/>
        <v>4</v>
      </c>
      <c r="AD14" s="89">
        <v>0</v>
      </c>
      <c r="AE14" s="76">
        <f>SUMIF(E14:Z14,"&lt;30")+AD14</f>
        <v>72</v>
      </c>
      <c r="AF14" s="90">
        <f>(AE14)/AC14</f>
        <v>18</v>
      </c>
    </row>
    <row r="15" spans="1:32" x14ac:dyDescent="0.25">
      <c r="A15" s="77" t="s">
        <v>15</v>
      </c>
      <c r="B15" s="78" t="s">
        <v>16</v>
      </c>
      <c r="C15" s="79" t="s">
        <v>42</v>
      </c>
      <c r="D15" s="80">
        <f>ROUND(AB15-36,2)</f>
        <v>15</v>
      </c>
      <c r="E15" s="83"/>
      <c r="F15" s="84"/>
      <c r="G15" s="81">
        <v>48</v>
      </c>
      <c r="H15" s="82">
        <v>20</v>
      </c>
      <c r="I15" s="81">
        <v>47</v>
      </c>
      <c r="J15" s="82">
        <v>21</v>
      </c>
      <c r="K15" s="86"/>
      <c r="L15" s="84"/>
      <c r="M15" s="92">
        <v>56</v>
      </c>
      <c r="N15" s="88">
        <v>12</v>
      </c>
      <c r="O15" s="92">
        <v>54</v>
      </c>
      <c r="P15" s="88">
        <v>16</v>
      </c>
      <c r="Q15" s="86"/>
      <c r="R15" s="84"/>
      <c r="S15" s="86"/>
      <c r="T15" s="84"/>
      <c r="U15" s="95">
        <v>50</v>
      </c>
      <c r="V15" s="82">
        <v>19</v>
      </c>
      <c r="W15" s="86"/>
      <c r="X15" s="84"/>
      <c r="Y15" s="86"/>
      <c r="Z15" s="84"/>
      <c r="AA15" s="73">
        <f t="shared" si="0"/>
        <v>255</v>
      </c>
      <c r="AB15" s="74">
        <f>AA15/AC15</f>
        <v>51</v>
      </c>
      <c r="AC15" s="130">
        <f t="shared" si="1"/>
        <v>5</v>
      </c>
      <c r="AD15" s="89">
        <v>0</v>
      </c>
      <c r="AE15" s="76">
        <f>SUMIF(E15:Z15,"&lt;30")+AD15</f>
        <v>88</v>
      </c>
      <c r="AF15" s="90">
        <f>(AE15)/AC15</f>
        <v>17.600000000000001</v>
      </c>
    </row>
    <row r="16" spans="1:32" x14ac:dyDescent="0.25">
      <c r="A16" s="77" t="s">
        <v>2</v>
      </c>
      <c r="B16" s="78" t="s">
        <v>3</v>
      </c>
      <c r="C16" s="79" t="s">
        <v>40</v>
      </c>
      <c r="D16" s="80">
        <f>ROUND(AB16-36,2)</f>
        <v>21.5</v>
      </c>
      <c r="E16" s="81">
        <v>53</v>
      </c>
      <c r="F16" s="82">
        <v>21</v>
      </c>
      <c r="G16" s="81">
        <v>55</v>
      </c>
      <c r="H16" s="82">
        <v>19</v>
      </c>
      <c r="I16" s="83"/>
      <c r="J16" s="84"/>
      <c r="K16" s="86"/>
      <c r="L16" s="84"/>
      <c r="M16" s="99">
        <v>61</v>
      </c>
      <c r="N16" s="100">
        <v>13</v>
      </c>
      <c r="O16" s="98">
        <v>54</v>
      </c>
      <c r="P16" s="88">
        <v>21</v>
      </c>
      <c r="Q16" s="87">
        <v>61</v>
      </c>
      <c r="R16" s="88">
        <v>13</v>
      </c>
      <c r="S16" s="86"/>
      <c r="T16" s="84"/>
      <c r="U16" s="95">
        <v>61</v>
      </c>
      <c r="V16" s="82">
        <v>14</v>
      </c>
      <c r="W16" s="86"/>
      <c r="X16" s="84"/>
      <c r="Y16" s="86"/>
      <c r="Z16" s="84"/>
      <c r="AA16" s="73">
        <f t="shared" si="0"/>
        <v>345</v>
      </c>
      <c r="AB16" s="74">
        <f>AA16/AC16</f>
        <v>57.5</v>
      </c>
      <c r="AC16" s="130">
        <f t="shared" si="1"/>
        <v>6</v>
      </c>
      <c r="AD16" s="89">
        <v>1</v>
      </c>
      <c r="AE16" s="76">
        <f>SUMIF(E16:Z16,"&lt;30")+AD16</f>
        <v>102</v>
      </c>
      <c r="AF16" s="90">
        <f>(AE16)/AC16</f>
        <v>17</v>
      </c>
    </row>
    <row r="17" spans="1:32" x14ac:dyDescent="0.25">
      <c r="A17" s="77" t="s">
        <v>11</v>
      </c>
      <c r="B17" s="78" t="s">
        <v>12</v>
      </c>
      <c r="C17" s="79" t="s">
        <v>41</v>
      </c>
      <c r="D17" s="80" t="s">
        <v>34</v>
      </c>
      <c r="E17" s="83"/>
      <c r="F17" s="84"/>
      <c r="G17" s="83"/>
      <c r="H17" s="84"/>
      <c r="I17" s="83"/>
      <c r="J17" s="84"/>
      <c r="K17" s="86"/>
      <c r="L17" s="84"/>
      <c r="M17" s="86"/>
      <c r="N17" s="84"/>
      <c r="O17" s="86"/>
      <c r="P17" s="84"/>
      <c r="Q17" s="86"/>
      <c r="R17" s="84"/>
      <c r="S17" s="86"/>
      <c r="T17" s="84"/>
      <c r="U17" s="85">
        <v>52</v>
      </c>
      <c r="V17" s="82" t="s">
        <v>34</v>
      </c>
      <c r="W17" s="86"/>
      <c r="X17" s="84"/>
      <c r="Y17" s="86"/>
      <c r="Z17" s="84"/>
      <c r="AA17" s="73">
        <f t="shared" si="0"/>
        <v>52</v>
      </c>
      <c r="AB17" s="74">
        <f>AA17/AC17</f>
        <v>52</v>
      </c>
      <c r="AC17" s="130">
        <f t="shared" si="1"/>
        <v>1</v>
      </c>
      <c r="AD17" s="76">
        <v>0</v>
      </c>
      <c r="AE17" s="76">
        <f>SUMIF(E17:Z17,"&lt;30")+AD17</f>
        <v>0</v>
      </c>
      <c r="AF17" s="90">
        <f>(AE17)/AC17</f>
        <v>0</v>
      </c>
    </row>
    <row r="18" spans="1:32" x14ac:dyDescent="0.25">
      <c r="A18" s="77" t="s">
        <v>25</v>
      </c>
      <c r="B18" s="78" t="s">
        <v>10</v>
      </c>
      <c r="C18" s="79" t="s">
        <v>49</v>
      </c>
      <c r="D18" s="80" t="s">
        <v>34</v>
      </c>
      <c r="E18" s="83"/>
      <c r="F18" s="84"/>
      <c r="G18" s="83"/>
      <c r="H18" s="84"/>
      <c r="I18" s="83"/>
      <c r="J18" s="84"/>
      <c r="K18" s="92">
        <v>64</v>
      </c>
      <c r="L18" s="88">
        <v>0</v>
      </c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1"/>
      <c r="Z18" s="102"/>
      <c r="AA18" s="73">
        <f t="shared" si="0"/>
        <v>64</v>
      </c>
      <c r="AB18" s="74">
        <f>AA18/AC18</f>
        <v>64</v>
      </c>
      <c r="AC18" s="130">
        <f t="shared" si="1"/>
        <v>1</v>
      </c>
      <c r="AD18" s="89">
        <v>0</v>
      </c>
      <c r="AE18" s="76">
        <f>SUMIF(E18:Z18,"&lt;30")+AD18</f>
        <v>0</v>
      </c>
      <c r="AF18" s="90">
        <f>(AE18)/AC18</f>
        <v>0</v>
      </c>
    </row>
    <row r="19" spans="1:32" x14ac:dyDescent="0.25">
      <c r="A19" s="103" t="s">
        <v>88</v>
      </c>
      <c r="B19" s="104" t="s">
        <v>6</v>
      </c>
      <c r="C19" s="105" t="s">
        <v>85</v>
      </c>
      <c r="D19" s="80" t="s">
        <v>34</v>
      </c>
      <c r="E19" s="106"/>
      <c r="F19" s="102"/>
      <c r="G19" s="106"/>
      <c r="H19" s="102"/>
      <c r="I19" s="106"/>
      <c r="J19" s="102"/>
      <c r="K19" s="135">
        <v>50</v>
      </c>
      <c r="L19" s="136">
        <v>0</v>
      </c>
      <c r="M19" s="86"/>
      <c r="N19" s="84"/>
      <c r="O19" s="86"/>
      <c r="P19" s="84"/>
      <c r="Q19" s="86"/>
      <c r="R19" s="84"/>
      <c r="S19" s="86"/>
      <c r="T19" s="84"/>
      <c r="U19" s="86"/>
      <c r="V19" s="84"/>
      <c r="W19" s="86"/>
      <c r="X19" s="84"/>
      <c r="Y19" s="86"/>
      <c r="Z19" s="84"/>
      <c r="AA19" s="73">
        <f t="shared" si="0"/>
        <v>50</v>
      </c>
      <c r="AB19" s="74">
        <f>AA19/AC19</f>
        <v>50</v>
      </c>
      <c r="AC19" s="130">
        <f t="shared" si="1"/>
        <v>1</v>
      </c>
      <c r="AD19" s="89">
        <v>0</v>
      </c>
      <c r="AE19" s="76">
        <f>SUMIF(E19:Z19,"&lt;30")+AD19</f>
        <v>0</v>
      </c>
      <c r="AF19" s="90">
        <f>(AE19)/AC19</f>
        <v>0</v>
      </c>
    </row>
    <row r="20" spans="1:32" x14ac:dyDescent="0.25">
      <c r="A20" s="103" t="s">
        <v>26</v>
      </c>
      <c r="B20" s="104" t="s">
        <v>27</v>
      </c>
      <c r="C20" s="105" t="s">
        <v>43</v>
      </c>
      <c r="D20" s="113" t="s">
        <v>34</v>
      </c>
      <c r="E20" s="106"/>
      <c r="F20" s="102"/>
      <c r="G20" s="106"/>
      <c r="H20" s="102"/>
      <c r="I20" s="106"/>
      <c r="J20" s="102"/>
      <c r="K20" s="86"/>
      <c r="L20" s="84"/>
      <c r="M20" s="86"/>
      <c r="N20" s="84"/>
      <c r="O20" s="86"/>
      <c r="P20" s="84"/>
      <c r="Q20" s="86"/>
      <c r="R20" s="84"/>
      <c r="S20" s="86"/>
      <c r="T20" s="84"/>
      <c r="U20" s="86"/>
      <c r="V20" s="84"/>
      <c r="W20" s="86"/>
      <c r="X20" s="84"/>
      <c r="Y20" s="86"/>
      <c r="Z20" s="84"/>
      <c r="AA20" s="107"/>
      <c r="AB20" s="109"/>
      <c r="AC20" s="108"/>
      <c r="AD20" s="110"/>
      <c r="AE20" s="111"/>
      <c r="AF20" s="112"/>
    </row>
    <row r="21" spans="1:32" ht="15.75" thickBot="1" x14ac:dyDescent="0.3">
      <c r="A21" s="114" t="s">
        <v>15</v>
      </c>
      <c r="B21" s="115" t="s">
        <v>21</v>
      </c>
      <c r="C21" s="116" t="s">
        <v>44</v>
      </c>
      <c r="D21" s="117" t="s">
        <v>34</v>
      </c>
      <c r="E21" s="118"/>
      <c r="F21" s="119"/>
      <c r="G21" s="118"/>
      <c r="H21" s="119"/>
      <c r="I21" s="118"/>
      <c r="J21" s="119"/>
      <c r="K21" s="120"/>
      <c r="L21" s="119"/>
      <c r="M21" s="120"/>
      <c r="N21" s="119"/>
      <c r="O21" s="120"/>
      <c r="P21" s="119"/>
      <c r="Q21" s="120"/>
      <c r="R21" s="119"/>
      <c r="S21" s="120"/>
      <c r="T21" s="119"/>
      <c r="U21" s="120"/>
      <c r="V21" s="119"/>
      <c r="W21" s="120"/>
      <c r="X21" s="119"/>
      <c r="Y21" s="120"/>
      <c r="Z21" s="119"/>
      <c r="AA21" s="121"/>
      <c r="AB21" s="123"/>
      <c r="AC21" s="122"/>
      <c r="AD21" s="124"/>
      <c r="AE21" s="125"/>
      <c r="AF21" s="126"/>
    </row>
    <row r="22" spans="1:32" x14ac:dyDescent="0.25">
      <c r="E22" s="127">
        <f>AVERAGEIF(E4:E21,"&gt;0")</f>
        <v>50.090909090909093</v>
      </c>
      <c r="F22" s="127"/>
      <c r="G22" s="127">
        <f>AVERAGEIF(G4:G21,"&gt;0")</f>
        <v>48.583333333333336</v>
      </c>
      <c r="H22" s="127"/>
      <c r="I22" s="127">
        <f>AVERAGEIF(I4:I21,"&gt;0")</f>
        <v>49.777777777777779</v>
      </c>
      <c r="J22" s="127"/>
      <c r="K22" s="127">
        <f>AVERAGEIF(K4:K21,"&gt;0")</f>
        <v>49.875</v>
      </c>
      <c r="L22" s="127"/>
      <c r="M22" s="127">
        <f>AVERAGEIF(M4:M21,"&gt;0")</f>
        <v>51.636363636363633</v>
      </c>
      <c r="N22" s="127"/>
      <c r="O22" s="127">
        <f>AVERAGEIF(O4:O21,"&gt;0")</f>
        <v>49.5</v>
      </c>
      <c r="P22" s="127"/>
      <c r="Q22" s="127">
        <f>AVERAGEIF(Q4:Q21,"&gt;0")</f>
        <v>50.428571428571431</v>
      </c>
      <c r="R22" s="127"/>
      <c r="S22" s="127">
        <f>AVERAGEIF(S4:S21,"&gt;0")</f>
        <v>47.714285714285715</v>
      </c>
      <c r="T22" s="127"/>
      <c r="U22" s="127">
        <f>AVERAGEIF(U4:U21,"&gt;0")</f>
        <v>50.727272727272727</v>
      </c>
      <c r="V22" s="127"/>
      <c r="W22" s="127">
        <f>AVERAGEIF(W4:W21,"&gt;0")</f>
        <v>48</v>
      </c>
      <c r="X22" s="127"/>
      <c r="Y22" s="127">
        <f>AVERAGEIF(Y4:Y21,"&gt;0")</f>
        <v>48.666666666666664</v>
      </c>
      <c r="Z22" s="127"/>
    </row>
    <row r="24" spans="1:32" x14ac:dyDescent="0.25">
      <c r="D24" s="178" t="s">
        <v>30</v>
      </c>
      <c r="E24" s="178"/>
      <c r="F24" s="128" t="s">
        <v>32</v>
      </c>
      <c r="W24" s="185" t="s">
        <v>32</v>
      </c>
      <c r="AA24" s="127"/>
      <c r="AB24"/>
    </row>
    <row r="25" spans="1:32" ht="14.25" customHeight="1" x14ac:dyDescent="0.25">
      <c r="B25" s="59"/>
      <c r="C25" s="59"/>
      <c r="D25" s="178" t="s">
        <v>31</v>
      </c>
      <c r="E25" s="178"/>
      <c r="F25" s="129" t="s">
        <v>33</v>
      </c>
      <c r="R25" s="143"/>
      <c r="U25" s="178" t="s">
        <v>30</v>
      </c>
      <c r="V25" s="178"/>
      <c r="W25" s="129" t="s">
        <v>33</v>
      </c>
      <c r="AA25" s="127"/>
      <c r="AB25"/>
    </row>
    <row r="26" spans="1:32" ht="14.25" customHeight="1" x14ac:dyDescent="0.25">
      <c r="B26" s="59"/>
      <c r="C26" s="59"/>
      <c r="D26" s="179" t="s">
        <v>122</v>
      </c>
      <c r="E26" s="179"/>
      <c r="F26" s="134" t="s">
        <v>112</v>
      </c>
      <c r="R26" s="144"/>
      <c r="U26" s="178" t="s">
        <v>31</v>
      </c>
      <c r="V26" s="178"/>
      <c r="W26" s="134" t="s">
        <v>112</v>
      </c>
      <c r="AA26" s="127"/>
      <c r="AB26"/>
    </row>
    <row r="27" spans="1:32" x14ac:dyDescent="0.25">
      <c r="U27" s="179" t="s">
        <v>111</v>
      </c>
      <c r="V27" s="179"/>
      <c r="W27" s="134"/>
    </row>
  </sheetData>
  <sortState xmlns:xlrd2="http://schemas.microsoft.com/office/spreadsheetml/2017/richdata2" ref="A4:AF21">
    <sortCondition descending="1" ref="AF4:AF21"/>
    <sortCondition ref="C4:C21"/>
  </sortState>
  <mergeCells count="38">
    <mergeCell ref="AF2:AF3"/>
    <mergeCell ref="U27:V27"/>
    <mergeCell ref="U26:V26"/>
    <mergeCell ref="D24:E24"/>
    <mergeCell ref="D25:E25"/>
    <mergeCell ref="D26:E26"/>
    <mergeCell ref="A1:B3"/>
    <mergeCell ref="C1:C3"/>
    <mergeCell ref="D1:D3"/>
    <mergeCell ref="E1:F1"/>
    <mergeCell ref="G1:H1"/>
    <mergeCell ref="I1:J1"/>
    <mergeCell ref="Q1:R1"/>
    <mergeCell ref="Q2:R2"/>
    <mergeCell ref="U25:V25"/>
    <mergeCell ref="S1:T1"/>
    <mergeCell ref="S2:T2"/>
    <mergeCell ref="W1:X1"/>
    <mergeCell ref="W2:X2"/>
    <mergeCell ref="Y1:Z1"/>
    <mergeCell ref="Y2:Z2"/>
    <mergeCell ref="AC1:AF1"/>
    <mergeCell ref="AC2:AC3"/>
    <mergeCell ref="AD2:AD3"/>
    <mergeCell ref="AE2:AE3"/>
    <mergeCell ref="E2:F2"/>
    <mergeCell ref="G2:H2"/>
    <mergeCell ref="I2:J2"/>
    <mergeCell ref="K2:L2"/>
    <mergeCell ref="M2:N2"/>
    <mergeCell ref="O2:P2"/>
    <mergeCell ref="K1:L1"/>
    <mergeCell ref="M1:N1"/>
    <mergeCell ref="O1:P1"/>
    <mergeCell ref="AA1:AA3"/>
    <mergeCell ref="AB1:AB3"/>
    <mergeCell ref="U1:V1"/>
    <mergeCell ref="U2:V2"/>
  </mergeCells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28515625" style="2" customWidth="1"/>
    <col min="5" max="5" width="14.570312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</v>
      </c>
      <c r="B15" s="4" t="s">
        <v>12</v>
      </c>
      <c r="C15" s="5"/>
      <c r="D15" s="7"/>
      <c r="E15" s="7"/>
      <c r="F15" s="7"/>
      <c r="G15" s="7"/>
      <c r="H15" s="6"/>
      <c r="I15" s="6"/>
      <c r="J15" s="7"/>
      <c r="K15" s="6"/>
    </row>
    <row r="16" spans="1:11" x14ac:dyDescent="0.25">
      <c r="A16" s="4" t="s">
        <v>26</v>
      </c>
      <c r="B16" s="4" t="s">
        <v>27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15</v>
      </c>
      <c r="B17" s="4" t="s">
        <v>21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6"/>
      <c r="I18" s="6"/>
      <c r="J18" s="7"/>
      <c r="K18" s="6"/>
    </row>
    <row r="19" spans="1:11" x14ac:dyDescent="0.25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5703125" defaultRowHeight="15" customHeight="1" x14ac:dyDescent="0.2"/>
  <cols>
    <col min="1" max="1" width="20.42578125" style="13" customWidth="1"/>
    <col min="2" max="2" width="22.85546875" style="13" customWidth="1"/>
    <col min="3" max="26" width="7.5703125" style="13" customWidth="1"/>
    <col min="27" max="16384" width="12.5703125" style="13"/>
  </cols>
  <sheetData>
    <row r="1" spans="1:2" x14ac:dyDescent="0.25">
      <c r="A1" s="12" t="s">
        <v>72</v>
      </c>
    </row>
    <row r="3" spans="1:2" x14ac:dyDescent="0.25">
      <c r="A3" s="19" t="s">
        <v>73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74</v>
      </c>
    </row>
    <row r="18" spans="1:1" ht="14.25" x14ac:dyDescent="0.2">
      <c r="A18" s="21" t="s">
        <v>75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4.25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78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77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79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80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77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81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82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5" style="13" bestFit="1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65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66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67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68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69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70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78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82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8515625" defaultRowHeight="15" customHeight="1" x14ac:dyDescent="0.2"/>
  <cols>
    <col min="1" max="1" width="12.28515625" style="13" bestFit="1" customWidth="1"/>
    <col min="2" max="2" width="9.140625" style="13" bestFit="1" customWidth="1"/>
    <col min="3" max="11" width="5" style="13" customWidth="1"/>
    <col min="12" max="12" width="5.28515625" style="13" bestFit="1" customWidth="1"/>
    <col min="13" max="13" width="6.140625" style="13" bestFit="1" customWidth="1"/>
    <col min="14" max="14" width="7.85546875" style="13" customWidth="1"/>
    <col min="15" max="15" width="14.28515625" style="13" bestFit="1" customWidth="1"/>
    <col min="16" max="26" width="8.7109375" style="13" customWidth="1"/>
    <col min="27" max="16384" width="14.28515625" style="13"/>
  </cols>
  <sheetData>
    <row r="1" spans="1:26" ht="26.25" x14ac:dyDescent="0.4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0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58</v>
      </c>
      <c r="B4" s="31" t="s">
        <v>59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60</v>
      </c>
      <c r="M4" s="31" t="s">
        <v>61</v>
      </c>
      <c r="N4" s="31" t="s">
        <v>62</v>
      </c>
      <c r="O4" s="32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91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66</v>
      </c>
      <c r="B7" s="23" t="s">
        <v>90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92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69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70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78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77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81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89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86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83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86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Weekly Stats - TEST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2024-09-11T17:09:15Z</cp:lastPrinted>
  <dcterms:created xsi:type="dcterms:W3CDTF">2024-05-07T15:07:02Z</dcterms:created>
  <dcterms:modified xsi:type="dcterms:W3CDTF">2024-09-11T17:10:07Z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