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DECE393D-A9A6-47A7-911B-D8686E5E4F3C}" xr6:coauthVersionLast="47" xr6:coauthVersionMax="47" xr10:uidLastSave="{00000000-0000-0000-0000-000000000000}"/>
  <bookViews>
    <workbookView xWindow="1995" yWindow="720" windowWidth="20400" windowHeight="13695" activeTab="24" xr2:uid="{00000000-000D-0000-FFFF-FFFF00000000}"/>
  </bookViews>
  <sheets>
    <sheet name="OVERALL" sheetId="30" r:id="rId1"/>
    <sheet name="Template" sheetId="14" r:id="rId2"/>
    <sheet name="Weekly Stats" sheetId="11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state="hidden" r:id="rId16"/>
    <sheet name="Week 13" sheetId="21" state="hidden" r:id="rId17"/>
    <sheet name="Week 14" sheetId="22" state="hidden" r:id="rId18"/>
    <sheet name="Week 15" sheetId="23" state="hidden" r:id="rId19"/>
    <sheet name="Week 16" sheetId="25" state="hidden" r:id="rId20"/>
    <sheet name="Week 17" sheetId="24" state="hidden" r:id="rId21"/>
    <sheet name="Week 18" sheetId="26" state="hidden" r:id="rId22"/>
    <sheet name="Week 19" sheetId="28" state="hidden" r:id="rId23"/>
    <sheet name="Week 20" sheetId="29" state="hidden" r:id="rId24"/>
    <sheet name="Week 21" sheetId="31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" i="11" l="1"/>
  <c r="BE7" i="11"/>
  <c r="BE5" i="11"/>
  <c r="BE8" i="11"/>
  <c r="BE10" i="11"/>
  <c r="BE9" i="11"/>
  <c r="BE12" i="11"/>
  <c r="BE13" i="11"/>
  <c r="BE11" i="11"/>
  <c r="BE15" i="11"/>
  <c r="BE14" i="11"/>
  <c r="BE16" i="11"/>
  <c r="BE17" i="11"/>
  <c r="BE18" i="11"/>
  <c r="BE19" i="11"/>
  <c r="BE20" i="11"/>
  <c r="BE21" i="11"/>
  <c r="BE4" i="11"/>
  <c r="BC6" i="11"/>
  <c r="BC7" i="11"/>
  <c r="BC5" i="11"/>
  <c r="BC8" i="11"/>
  <c r="BC10" i="11"/>
  <c r="BC9" i="11"/>
  <c r="BC12" i="11"/>
  <c r="BC13" i="11"/>
  <c r="BC11" i="11"/>
  <c r="BC15" i="11"/>
  <c r="BC14" i="11"/>
  <c r="BC16" i="11"/>
  <c r="BC17" i="11"/>
  <c r="BC18" i="11"/>
  <c r="BC19" i="11"/>
  <c r="BC20" i="11"/>
  <c r="BC21" i="11"/>
  <c r="BC4" i="11"/>
  <c r="AU6" i="11"/>
  <c r="AU7" i="11"/>
  <c r="AU5" i="11"/>
  <c r="AV5" i="11" s="1"/>
  <c r="AU8" i="11"/>
  <c r="AU10" i="11"/>
  <c r="AU9" i="11"/>
  <c r="AU12" i="11"/>
  <c r="AU13" i="11"/>
  <c r="AU11" i="11"/>
  <c r="AU15" i="11"/>
  <c r="AU14" i="11"/>
  <c r="AU16" i="11"/>
  <c r="AV16" i="11" s="1"/>
  <c r="AU18" i="11"/>
  <c r="AU19" i="11"/>
  <c r="AU20" i="11"/>
  <c r="AU21" i="11"/>
  <c r="AU4" i="11"/>
  <c r="K10" i="31"/>
  <c r="J10" i="31"/>
  <c r="I10" i="31"/>
  <c r="H10" i="31"/>
  <c r="G10" i="31"/>
  <c r="F10" i="31"/>
  <c r="E10" i="31"/>
  <c r="D10" i="31"/>
  <c r="C10" i="31"/>
  <c r="K20" i="31"/>
  <c r="J20" i="31"/>
  <c r="I20" i="31"/>
  <c r="H20" i="31"/>
  <c r="G20" i="31"/>
  <c r="F20" i="31"/>
  <c r="E20" i="31"/>
  <c r="D20" i="31"/>
  <c r="C20" i="31"/>
  <c r="L19" i="31"/>
  <c r="N19" i="31" s="1"/>
  <c r="K18" i="31"/>
  <c r="J18" i="31"/>
  <c r="I18" i="31"/>
  <c r="H18" i="31"/>
  <c r="G18" i="31"/>
  <c r="F18" i="31"/>
  <c r="E18" i="31"/>
  <c r="D18" i="31"/>
  <c r="C18" i="31"/>
  <c r="L17" i="31"/>
  <c r="N17" i="31" s="1"/>
  <c r="K16" i="31"/>
  <c r="J16" i="31"/>
  <c r="I16" i="31"/>
  <c r="H16" i="31"/>
  <c r="G16" i="31"/>
  <c r="F16" i="31"/>
  <c r="E16" i="31"/>
  <c r="D16" i="31"/>
  <c r="C16" i="31"/>
  <c r="L15" i="31"/>
  <c r="N15" i="31" s="1"/>
  <c r="K14" i="31"/>
  <c r="J14" i="31"/>
  <c r="I14" i="31"/>
  <c r="H14" i="31"/>
  <c r="G14" i="31"/>
  <c r="F14" i="31"/>
  <c r="E14" i="31"/>
  <c r="D14" i="31"/>
  <c r="C14" i="31"/>
  <c r="L13" i="31"/>
  <c r="N13" i="31" s="1"/>
  <c r="K12" i="31"/>
  <c r="J12" i="31"/>
  <c r="I12" i="31"/>
  <c r="H12" i="31"/>
  <c r="G12" i="31"/>
  <c r="F12" i="31"/>
  <c r="E12" i="31"/>
  <c r="D12" i="31"/>
  <c r="C12" i="31"/>
  <c r="L11" i="31"/>
  <c r="N11" i="31" s="1"/>
  <c r="L9" i="31"/>
  <c r="K8" i="31"/>
  <c r="J8" i="31"/>
  <c r="I8" i="31"/>
  <c r="H8" i="31"/>
  <c r="G8" i="31"/>
  <c r="F8" i="31"/>
  <c r="E8" i="31"/>
  <c r="D8" i="31"/>
  <c r="C8" i="31"/>
  <c r="L7" i="31"/>
  <c r="L5" i="31"/>
  <c r="AS22" i="11"/>
  <c r="I20" i="30"/>
  <c r="H20" i="30"/>
  <c r="I18" i="30"/>
  <c r="H18" i="30"/>
  <c r="I21" i="30"/>
  <c r="H21" i="30"/>
  <c r="I19" i="30"/>
  <c r="H19" i="30"/>
  <c r="I15" i="30"/>
  <c r="H15" i="30"/>
  <c r="I17" i="30"/>
  <c r="H17" i="30"/>
  <c r="I13" i="30"/>
  <c r="H13" i="30"/>
  <c r="I16" i="30"/>
  <c r="H16" i="30"/>
  <c r="I14" i="30"/>
  <c r="H14" i="30"/>
  <c r="I11" i="30"/>
  <c r="H11" i="30"/>
  <c r="I10" i="30"/>
  <c r="H10" i="30"/>
  <c r="I9" i="30"/>
  <c r="H9" i="30"/>
  <c r="I12" i="30"/>
  <c r="H12" i="30"/>
  <c r="I7" i="30"/>
  <c r="H7" i="30"/>
  <c r="I8" i="30"/>
  <c r="H8" i="30"/>
  <c r="I4" i="30"/>
  <c r="H4" i="30"/>
  <c r="I5" i="30"/>
  <c r="H5" i="30"/>
  <c r="I6" i="30"/>
  <c r="H6" i="30"/>
  <c r="BF14" i="11"/>
  <c r="K26" i="29"/>
  <c r="J26" i="29"/>
  <c r="I26" i="29"/>
  <c r="H26" i="29"/>
  <c r="G26" i="29"/>
  <c r="F26" i="29"/>
  <c r="E26" i="29"/>
  <c r="D26" i="29"/>
  <c r="C26" i="29"/>
  <c r="L25" i="29"/>
  <c r="N25" i="29" s="1"/>
  <c r="K24" i="29"/>
  <c r="J24" i="29"/>
  <c r="I24" i="29"/>
  <c r="H24" i="29"/>
  <c r="G24" i="29"/>
  <c r="F24" i="29"/>
  <c r="E24" i="29"/>
  <c r="D24" i="29"/>
  <c r="C24" i="29"/>
  <c r="L23" i="29"/>
  <c r="N23" i="29" s="1"/>
  <c r="K22" i="29"/>
  <c r="J22" i="29"/>
  <c r="I22" i="29"/>
  <c r="H22" i="29"/>
  <c r="G22" i="29"/>
  <c r="F22" i="29"/>
  <c r="E22" i="29"/>
  <c r="D22" i="29"/>
  <c r="C22" i="29"/>
  <c r="L21" i="29"/>
  <c r="N21" i="29" s="1"/>
  <c r="K20" i="29"/>
  <c r="J20" i="29"/>
  <c r="I20" i="29"/>
  <c r="H20" i="29"/>
  <c r="G20" i="29"/>
  <c r="F20" i="29"/>
  <c r="E20" i="29"/>
  <c r="D20" i="29"/>
  <c r="C20" i="29"/>
  <c r="L19" i="29"/>
  <c r="N19" i="29" s="1"/>
  <c r="K18" i="29"/>
  <c r="J18" i="29"/>
  <c r="I18" i="29"/>
  <c r="H18" i="29"/>
  <c r="G18" i="29"/>
  <c r="F18" i="29"/>
  <c r="E18" i="29"/>
  <c r="D18" i="29"/>
  <c r="C18" i="29"/>
  <c r="L17" i="29"/>
  <c r="N17" i="29" s="1"/>
  <c r="K16" i="29"/>
  <c r="J16" i="29"/>
  <c r="I16" i="29"/>
  <c r="H16" i="29"/>
  <c r="G16" i="29"/>
  <c r="F16" i="29"/>
  <c r="E16" i="29"/>
  <c r="D16" i="29"/>
  <c r="C16" i="29"/>
  <c r="L15" i="29"/>
  <c r="N15" i="29" s="1"/>
  <c r="K14" i="29"/>
  <c r="J14" i="29"/>
  <c r="I14" i="29"/>
  <c r="H14" i="29"/>
  <c r="G14" i="29"/>
  <c r="F14" i="29"/>
  <c r="E14" i="29"/>
  <c r="D14" i="29"/>
  <c r="C14" i="29"/>
  <c r="L13" i="29"/>
  <c r="N13" i="29" s="1"/>
  <c r="K12" i="29"/>
  <c r="J12" i="29"/>
  <c r="I12" i="29"/>
  <c r="H12" i="29"/>
  <c r="G12" i="29"/>
  <c r="F12" i="29"/>
  <c r="E12" i="29"/>
  <c r="D12" i="29"/>
  <c r="C12" i="29"/>
  <c r="L11" i="29"/>
  <c r="N11" i="29" s="1"/>
  <c r="L9" i="29"/>
  <c r="K8" i="29"/>
  <c r="J8" i="29"/>
  <c r="I8" i="29"/>
  <c r="H8" i="29"/>
  <c r="G8" i="29"/>
  <c r="F8" i="29"/>
  <c r="E8" i="29"/>
  <c r="D8" i="29"/>
  <c r="C8" i="29"/>
  <c r="L7" i="29"/>
  <c r="L5" i="29"/>
  <c r="AQ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L24" i="28" s="1"/>
  <c r="O24" i="28" s="1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2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2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2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2" i="11"/>
  <c r="L10" i="31" l="1"/>
  <c r="O10" i="31" s="1"/>
  <c r="J11" i="30"/>
  <c r="J18" i="30"/>
  <c r="J14" i="30"/>
  <c r="J15" i="30"/>
  <c r="J20" i="30"/>
  <c r="J8" i="30"/>
  <c r="J21" i="30"/>
  <c r="J10" i="30"/>
  <c r="L26" i="28"/>
  <c r="O26" i="28" s="1"/>
  <c r="L26" i="29"/>
  <c r="O26" i="29" s="1"/>
  <c r="AV9" i="11"/>
  <c r="BF12" i="11"/>
  <c r="L20" i="31"/>
  <c r="O20" i="31" s="1"/>
  <c r="L18" i="31"/>
  <c r="O18" i="31" s="1"/>
  <c r="L16" i="31"/>
  <c r="O16" i="31" s="1"/>
  <c r="L14" i="31"/>
  <c r="O14" i="31" s="1"/>
  <c r="L12" i="31"/>
  <c r="O12" i="31" s="1"/>
  <c r="L8" i="31"/>
  <c r="O8" i="31" s="1"/>
  <c r="BF15" i="11"/>
  <c r="BF4" i="11"/>
  <c r="BF11" i="11"/>
  <c r="BF21" i="11"/>
  <c r="BF9" i="11"/>
  <c r="J4" i="30"/>
  <c r="J7" i="30"/>
  <c r="J19" i="30"/>
  <c r="J16" i="30"/>
  <c r="J17" i="30"/>
  <c r="J13" i="30"/>
  <c r="J9" i="30"/>
  <c r="J12" i="30"/>
  <c r="J5" i="30"/>
  <c r="J6" i="30"/>
  <c r="BF7" i="11"/>
  <c r="BF10" i="11"/>
  <c r="BF16" i="11"/>
  <c r="BF13" i="11"/>
  <c r="BF5" i="11"/>
  <c r="BF8" i="1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F6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2" i="11"/>
  <c r="AA22" i="11"/>
  <c r="AX11" i="11"/>
  <c r="AV11" i="11" s="1"/>
  <c r="AX13" i="11"/>
  <c r="AV13" i="11" s="1"/>
  <c r="AX6" i="11"/>
  <c r="AV6" i="11" s="1"/>
  <c r="AX15" i="11"/>
  <c r="AV15" i="11" s="1"/>
  <c r="AX4" i="11"/>
  <c r="AV4" i="11" s="1"/>
  <c r="AX14" i="11"/>
  <c r="AV14" i="11" s="1"/>
  <c r="AX7" i="11"/>
  <c r="AV7" i="11" s="1"/>
  <c r="AX9" i="11"/>
  <c r="AX8" i="11"/>
  <c r="AV8" i="11" s="1"/>
  <c r="AX20" i="11"/>
  <c r="AV20" i="11" s="1"/>
  <c r="AX10" i="11"/>
  <c r="AV10" i="11" s="1"/>
  <c r="AX12" i="11"/>
  <c r="AV12" i="11" s="1"/>
  <c r="AX19" i="11"/>
  <c r="AV19" i="11" s="1"/>
  <c r="AX21" i="11"/>
  <c r="AV21" i="11" s="1"/>
  <c r="AX18" i="11"/>
  <c r="AV18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D5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2" i="11"/>
  <c r="M22" i="11"/>
  <c r="O22" i="11"/>
  <c r="Q22" i="11"/>
  <c r="S22" i="11"/>
  <c r="U22" i="11"/>
  <c r="W22" i="11"/>
  <c r="Y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Z13" i="11"/>
  <c r="AZ15" i="11"/>
  <c r="AZ6" i="11"/>
  <c r="AZ4" i="11"/>
  <c r="AZ14" i="11"/>
  <c r="AZ7" i="11"/>
  <c r="AZ9" i="11"/>
  <c r="AZ8" i="11"/>
  <c r="AZ20" i="11"/>
  <c r="AZ10" i="11"/>
  <c r="BA10" i="11" s="1"/>
  <c r="AZ12" i="11"/>
  <c r="AZ19" i="11"/>
  <c r="AZ21" i="11"/>
  <c r="AZ18" i="11"/>
  <c r="AZ11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7" i="11"/>
  <c r="E17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7" i="11" s="1"/>
  <c r="I22" i="11" s="1"/>
  <c r="L27" i="5"/>
  <c r="L25" i="5"/>
  <c r="L23" i="5"/>
  <c r="L21" i="5"/>
  <c r="L19" i="5"/>
  <c r="L17" i="5"/>
  <c r="L15" i="5"/>
  <c r="L13" i="5"/>
  <c r="L11" i="5"/>
  <c r="L9" i="5"/>
  <c r="L7" i="5"/>
  <c r="G17" i="11" s="1"/>
  <c r="G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5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BA15" i="11"/>
  <c r="BA4" i="11"/>
  <c r="BA21" i="11"/>
  <c r="BA19" i="11"/>
  <c r="BA9" i="11"/>
  <c r="BA11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BA12" i="11"/>
  <c r="BA14" i="11"/>
  <c r="BA18" i="11"/>
  <c r="BA7" i="11"/>
  <c r="BA6" i="11"/>
  <c r="BA8" i="11"/>
  <c r="BA20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BA13" i="11"/>
  <c r="E22" i="11"/>
  <c r="AV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0" i="11" l="1"/>
  <c r="D20" i="11"/>
  <c r="D11" i="11"/>
  <c r="D6" i="11"/>
  <c r="D12" i="11"/>
  <c r="D8" i="11"/>
  <c r="D14" i="11"/>
  <c r="D4" i="11"/>
  <c r="D9" i="11"/>
  <c r="D7" i="11"/>
  <c r="D13" i="11"/>
  <c r="L10" i="6"/>
  <c r="O10" i="6" s="1"/>
  <c r="L18" i="6"/>
  <c r="O18" i="6" s="1"/>
  <c r="L16" i="5"/>
  <c r="O16" i="5" s="1"/>
  <c r="N7" i="4"/>
  <c r="L8" i="5"/>
  <c r="O8" i="5" s="1"/>
  <c r="H17" i="11" s="1"/>
  <c r="AU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X17" i="11" l="1"/>
  <c r="AV17" i="11" s="1"/>
  <c r="AZ17" i="11"/>
  <c r="BA17" i="11" l="1"/>
  <c r="D17" i="11"/>
</calcChain>
</file>

<file path=xl/sharedStrings.xml><?xml version="1.0" encoding="utf-8"?>
<sst xmlns="http://schemas.openxmlformats.org/spreadsheetml/2006/main" count="684" uniqueCount="132">
  <si>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</si>
  <si>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</si>
  <si>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</si>
  <si>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</si>
  <si>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</si>
  <si>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</si>
  <si>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</si>
  <si>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</si>
  <si>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</si>
  <si>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</si>
  <si>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</si>
  <si>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</si>
  <si>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</si>
  <si>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</si>
  <si>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</si>
  <si>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</si>
  <si>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</si>
  <si>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</si>
  <si>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</si>
  <si>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</si>
  <si>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</si>
  <si>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</si>
  <si>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</si>
  <si>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</si>
  <si>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</si>
  <si>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</si>
  <si>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Score</t>
  </si>
  <si>
    <t>Points</t>
  </si>
  <si>
    <t>Closest #4</t>
  </si>
  <si>
    <t>Closest #7</t>
  </si>
  <si>
    <t>RED</t>
  </si>
  <si>
    <t>GREEN</t>
  </si>
  <si>
    <t>TBD</t>
  </si>
  <si>
    <t>PLAYERS</t>
  </si>
  <si>
    <t>R</t>
  </si>
  <si>
    <t>Total Strokes</t>
  </si>
  <si>
    <t>Total Points</t>
  </si>
  <si>
    <t>WEEK  1</t>
  </si>
  <si>
    <t>WEEK 2</t>
  </si>
  <si>
    <t>WEEK 3</t>
  </si>
  <si>
    <t>WEEK 4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</si>
  <si>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</si>
  <si>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</si>
  <si>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</si>
  <si>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</si>
  <si>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</si>
  <si>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</si>
  <si>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</si>
  <si>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</si>
  <si>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</si>
  <si>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</si>
  <si>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</si>
  <si>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</si>
  <si>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</si>
  <si>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</si>
  <si>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</si>
  <si>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</si>
  <si>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</si>
  <si>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</si>
  <si>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</si>
  <si>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</si>
  <si>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</si>
  <si>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</si>
  <si>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</si>
  <si>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</si>
  <si>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</si>
  <si>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</si>
  <si>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</si>
  <si>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</si>
  <si>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</si>
  <si>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</si>
  <si>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</si>
  <si>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</si>
  <si>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</si>
  <si>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</si>
  <si>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</si>
  <si>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</si>
  <si>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</si>
  <si>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</si>
  <si>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</si>
  <si>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</si>
  <si>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</si>
  <si>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</si>
  <si>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</si>
  <si>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</si>
  <si>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</si>
  <si>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</si>
  <si>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</si>
  <si>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</si>
  <si>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</si>
  <si>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8</t>
  </si>
  <si>
    <t>Both</t>
  </si>
  <si>
    <t>BLUE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</si>
  <si>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</si>
  <si>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</si>
  <si>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</si>
  <si>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</si>
  <si>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</si>
  <si>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</si>
  <si>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</si>
  <si>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</si>
  <si>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</si>
  <si>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</si>
  <si>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</si>
  <si>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</si>
  <si>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</si>
  <si>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</si>
  <si>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</si>
  <si>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</si>
  <si>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</si>
  <si>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</si>
  <si>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</si>
  <si>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</si>
  <si>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</si>
  <si>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</si>
  <si>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</si>
  <si>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</si>
  <si>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</si>
  <si>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</si>
  <si>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</si>
  <si>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</si>
  <si>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Matthew</t>
  </si>
  <si>
    <t>Shirola</t>
  </si>
  <si>
    <t>Shirola, Matthew</t>
  </si>
  <si>
    <t>First Half</t>
  </si>
  <si>
    <t>Second Half</t>
  </si>
  <si>
    <t>Overall</t>
  </si>
  <si>
    <t>Rounds</t>
  </si>
  <si>
    <t>Points Average</t>
  </si>
  <si>
    <t>WEEK  21</t>
  </si>
  <si>
    <t>As of Week 21   (9/23/24)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</si>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</sst>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3" fillId="6" borderId="5" xfId="0" applyNumberFormat="1" applyFont="1" applyFill="1" applyBorder="1" applyAlignment="1">
      <alignment horizontal="center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45" xfId="0" applyFont="1" applyBorder="1"/>
    <xf numFmtId="0" fontId="1" fillId="0" borderId="7" xfId="0" applyFont="1" applyBorder="1"/>
    <xf numFmtId="0" fontId="1" fillId="0" borderId="6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/>
    <xf numFmtId="0" fontId="1" fillId="0" borderId="57" xfId="0" applyFont="1" applyBorder="1"/>
    <xf numFmtId="1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EFA5-64DE-44E8-8682-4097340CFE3F}">
  <dimension ref="A1:J23"/>
  <sheetViews>
    <sheetView workbookViewId="0">
      <selection activeCell="F4" sqref="F4"/>
    </sheetView>
  </sheetViews>
  <sheetFormatPr defaultColWidth="9.140625"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9.5703125" style="1" customWidth="1"/>
    <col min="6" max="6" width="9.140625" style="1" customWidth="1"/>
    <col min="7" max="7" width="3.85546875" style="1" customWidth="1"/>
    <col min="8" max="8" width="10.140625" style="2" customWidth="1"/>
    <col min="9" max="9" width="8.42578125" style="2" customWidth="1"/>
    <col min="10" max="10" width="12.28515625" style="185" customWidth="1"/>
    <col min="11" max="16384" width="9.140625" style="1"/>
  </cols>
  <sheetData>
    <row r="1" spans="1:10" ht="14.25" thickBot="1" x14ac:dyDescent="0.3">
      <c r="A1" s="199"/>
      <c r="B1" s="200"/>
      <c r="C1" s="201"/>
      <c r="D1" s="201"/>
      <c r="E1" s="201"/>
      <c r="F1" s="202"/>
      <c r="H1" s="203" t="s">
        <v>130</v>
      </c>
      <c r="I1" s="204"/>
      <c r="J1" s="205"/>
    </row>
    <row r="2" spans="1:10" x14ac:dyDescent="0.25">
      <c r="A2" s="163"/>
      <c r="B2" s="164"/>
      <c r="C2" s="206" t="s">
        <v>124</v>
      </c>
      <c r="D2" s="207"/>
      <c r="E2" s="206" t="s">
        <v>125</v>
      </c>
      <c r="F2" s="207"/>
      <c r="H2" s="206" t="s">
        <v>126</v>
      </c>
      <c r="I2" s="208"/>
      <c r="J2" s="207"/>
    </row>
    <row r="3" spans="1:10" ht="14.25" thickBot="1" x14ac:dyDescent="0.3">
      <c r="A3" s="165"/>
      <c r="B3" s="166"/>
      <c r="C3" s="167" t="s">
        <v>36</v>
      </c>
      <c r="D3" s="168" t="s">
        <v>127</v>
      </c>
      <c r="E3" s="167" t="s">
        <v>36</v>
      </c>
      <c r="F3" s="168" t="s">
        <v>127</v>
      </c>
      <c r="H3" s="167" t="s">
        <v>36</v>
      </c>
      <c r="I3" s="169" t="s">
        <v>127</v>
      </c>
      <c r="J3" s="170" t="s">
        <v>128</v>
      </c>
    </row>
    <row r="4" spans="1:10" x14ac:dyDescent="0.25">
      <c r="A4" s="171" t="s">
        <v>99</v>
      </c>
      <c r="B4" s="172" t="s">
        <v>98</v>
      </c>
      <c r="C4" s="173">
        <v>0</v>
      </c>
      <c r="D4" s="191">
        <v>0</v>
      </c>
      <c r="E4" s="186">
        <v>119</v>
      </c>
      <c r="F4" s="174">
        <v>6</v>
      </c>
      <c r="H4" s="175">
        <f t="shared" ref="H4:H21" si="0">C4+E4</f>
        <v>119</v>
      </c>
      <c r="I4" s="194">
        <f t="shared" ref="I4:I21" si="1">D4+F4</f>
        <v>6</v>
      </c>
      <c r="J4" s="176">
        <f t="shared" ref="J4:J21" si="2">H4/I4</f>
        <v>19.833333333333332</v>
      </c>
    </row>
    <row r="5" spans="1:10" x14ac:dyDescent="0.25">
      <c r="A5" s="163" t="s">
        <v>4</v>
      </c>
      <c r="B5" s="164" t="s">
        <v>3</v>
      </c>
      <c r="C5" s="177">
        <v>166</v>
      </c>
      <c r="D5" s="178">
        <v>9</v>
      </c>
      <c r="E5" s="179">
        <v>105</v>
      </c>
      <c r="F5" s="192">
        <v>5</v>
      </c>
      <c r="H5" s="180">
        <f t="shared" si="0"/>
        <v>271</v>
      </c>
      <c r="I5" s="3">
        <f t="shared" si="1"/>
        <v>14</v>
      </c>
      <c r="J5" s="181">
        <f t="shared" si="2"/>
        <v>19.357142857142858</v>
      </c>
    </row>
    <row r="6" spans="1:10" x14ac:dyDescent="0.25">
      <c r="A6" s="163" t="s">
        <v>9</v>
      </c>
      <c r="B6" s="164" t="s">
        <v>24</v>
      </c>
      <c r="C6" s="177">
        <v>206</v>
      </c>
      <c r="D6" s="178">
        <v>11</v>
      </c>
      <c r="E6" s="177">
        <v>99</v>
      </c>
      <c r="F6" s="192">
        <v>5</v>
      </c>
      <c r="H6" s="180">
        <f t="shared" si="0"/>
        <v>305</v>
      </c>
      <c r="I6" s="3">
        <f t="shared" si="1"/>
        <v>16</v>
      </c>
      <c r="J6" s="181">
        <f t="shared" si="2"/>
        <v>19.0625</v>
      </c>
    </row>
    <row r="7" spans="1:10" x14ac:dyDescent="0.25">
      <c r="A7" s="163" t="s">
        <v>7</v>
      </c>
      <c r="B7" s="164" t="s">
        <v>8</v>
      </c>
      <c r="C7" s="177">
        <v>127</v>
      </c>
      <c r="D7" s="178">
        <v>7</v>
      </c>
      <c r="E7" s="179">
        <v>138</v>
      </c>
      <c r="F7" s="178">
        <v>7</v>
      </c>
      <c r="H7" s="180">
        <f t="shared" si="0"/>
        <v>265</v>
      </c>
      <c r="I7" s="3">
        <f t="shared" si="1"/>
        <v>14</v>
      </c>
      <c r="J7" s="181">
        <f t="shared" si="2"/>
        <v>18.928571428571427</v>
      </c>
    </row>
    <row r="8" spans="1:10" x14ac:dyDescent="0.25">
      <c r="A8" s="163" t="s">
        <v>13</v>
      </c>
      <c r="B8" s="164" t="s">
        <v>14</v>
      </c>
      <c r="C8" s="177">
        <v>169</v>
      </c>
      <c r="D8" s="178">
        <v>9</v>
      </c>
      <c r="E8" s="179">
        <v>0</v>
      </c>
      <c r="F8" s="192">
        <v>0</v>
      </c>
      <c r="H8" s="180">
        <f t="shared" si="0"/>
        <v>169</v>
      </c>
      <c r="I8" s="195">
        <f t="shared" si="1"/>
        <v>9</v>
      </c>
      <c r="J8" s="181">
        <f t="shared" si="2"/>
        <v>18.777777777777779</v>
      </c>
    </row>
    <row r="9" spans="1:10" x14ac:dyDescent="0.25">
      <c r="A9" s="163" t="s">
        <v>9</v>
      </c>
      <c r="B9" s="164" t="s">
        <v>10</v>
      </c>
      <c r="C9" s="177">
        <v>126</v>
      </c>
      <c r="D9" s="178">
        <v>7</v>
      </c>
      <c r="E9" s="179">
        <v>155</v>
      </c>
      <c r="F9" s="178">
        <v>8</v>
      </c>
      <c r="H9" s="180">
        <f t="shared" si="0"/>
        <v>281</v>
      </c>
      <c r="I9" s="3">
        <f t="shared" si="1"/>
        <v>15</v>
      </c>
      <c r="J9" s="181">
        <f t="shared" si="2"/>
        <v>18.733333333333334</v>
      </c>
    </row>
    <row r="10" spans="1:10" x14ac:dyDescent="0.25">
      <c r="A10" s="163" t="s">
        <v>20</v>
      </c>
      <c r="B10" s="164" t="s">
        <v>21</v>
      </c>
      <c r="C10" s="177">
        <v>115</v>
      </c>
      <c r="D10" s="178">
        <v>6</v>
      </c>
      <c r="E10" s="179">
        <v>107</v>
      </c>
      <c r="F10" s="178">
        <v>6</v>
      </c>
      <c r="H10" s="180">
        <f t="shared" si="0"/>
        <v>222</v>
      </c>
      <c r="I10" s="3">
        <f t="shared" si="1"/>
        <v>12</v>
      </c>
      <c r="J10" s="181">
        <f t="shared" si="2"/>
        <v>18.5</v>
      </c>
    </row>
    <row r="11" spans="1:10" x14ac:dyDescent="0.25">
      <c r="A11" s="163" t="s">
        <v>5</v>
      </c>
      <c r="B11" s="164" t="s">
        <v>6</v>
      </c>
      <c r="C11" s="177">
        <v>127</v>
      </c>
      <c r="D11" s="178">
        <v>7</v>
      </c>
      <c r="E11" s="179">
        <v>113</v>
      </c>
      <c r="F11" s="178">
        <v>6</v>
      </c>
      <c r="H11" s="180">
        <f t="shared" si="0"/>
        <v>240</v>
      </c>
      <c r="I11" s="3">
        <f t="shared" si="1"/>
        <v>13</v>
      </c>
      <c r="J11" s="181">
        <f t="shared" si="2"/>
        <v>18.46153846153846</v>
      </c>
    </row>
    <row r="12" spans="1:10" x14ac:dyDescent="0.25">
      <c r="A12" s="163" t="s">
        <v>22</v>
      </c>
      <c r="B12" s="164" t="s">
        <v>23</v>
      </c>
      <c r="C12" s="177">
        <v>189</v>
      </c>
      <c r="D12" s="178">
        <v>10</v>
      </c>
      <c r="E12" s="179">
        <v>139</v>
      </c>
      <c r="F12" s="178">
        <v>8</v>
      </c>
      <c r="H12" s="180">
        <f t="shared" si="0"/>
        <v>328</v>
      </c>
      <c r="I12" s="3">
        <f t="shared" si="1"/>
        <v>18</v>
      </c>
      <c r="J12" s="181">
        <f t="shared" si="2"/>
        <v>18.222222222222221</v>
      </c>
    </row>
    <row r="13" spans="1:10" x14ac:dyDescent="0.25">
      <c r="A13" s="163" t="s">
        <v>15</v>
      </c>
      <c r="B13" s="164" t="s">
        <v>16</v>
      </c>
      <c r="C13" s="177">
        <v>88</v>
      </c>
      <c r="D13" s="192">
        <v>5</v>
      </c>
      <c r="E13" s="179">
        <v>74</v>
      </c>
      <c r="F13" s="192">
        <v>4</v>
      </c>
      <c r="H13" s="180">
        <f t="shared" si="0"/>
        <v>162</v>
      </c>
      <c r="I13" s="195">
        <f t="shared" si="1"/>
        <v>9</v>
      </c>
      <c r="J13" s="181">
        <f t="shared" si="2"/>
        <v>18</v>
      </c>
    </row>
    <row r="14" spans="1:10" x14ac:dyDescent="0.25">
      <c r="A14" s="163" t="s">
        <v>0</v>
      </c>
      <c r="B14" s="164" t="s">
        <v>1</v>
      </c>
      <c r="C14" s="177">
        <v>72</v>
      </c>
      <c r="D14" s="192">
        <v>4</v>
      </c>
      <c r="E14" s="179">
        <v>0</v>
      </c>
      <c r="F14" s="192">
        <v>0</v>
      </c>
      <c r="H14" s="180">
        <f t="shared" si="0"/>
        <v>72</v>
      </c>
      <c r="I14" s="195">
        <f t="shared" si="1"/>
        <v>4</v>
      </c>
      <c r="J14" s="181">
        <f t="shared" si="2"/>
        <v>18</v>
      </c>
    </row>
    <row r="15" spans="1:10" x14ac:dyDescent="0.25">
      <c r="A15" s="163" t="s">
        <v>17</v>
      </c>
      <c r="B15" s="164" t="s">
        <v>18</v>
      </c>
      <c r="C15" s="177">
        <v>146</v>
      </c>
      <c r="D15" s="178">
        <v>8</v>
      </c>
      <c r="E15" s="179">
        <v>66</v>
      </c>
      <c r="F15" s="192">
        <v>4</v>
      </c>
      <c r="H15" s="180">
        <f t="shared" si="0"/>
        <v>212</v>
      </c>
      <c r="I15" s="3">
        <f t="shared" si="1"/>
        <v>12</v>
      </c>
      <c r="J15" s="181">
        <f t="shared" si="2"/>
        <v>17.666666666666668</v>
      </c>
    </row>
    <row r="16" spans="1:10" x14ac:dyDescent="0.25">
      <c r="A16" s="163" t="s">
        <v>19</v>
      </c>
      <c r="B16" s="164" t="s">
        <v>18</v>
      </c>
      <c r="C16" s="177">
        <v>166</v>
      </c>
      <c r="D16" s="178">
        <v>9</v>
      </c>
      <c r="E16" s="179">
        <v>114</v>
      </c>
      <c r="F16" s="178">
        <v>7</v>
      </c>
      <c r="H16" s="180">
        <f t="shared" si="0"/>
        <v>280</v>
      </c>
      <c r="I16" s="3">
        <f t="shared" si="1"/>
        <v>16</v>
      </c>
      <c r="J16" s="181">
        <f t="shared" si="2"/>
        <v>17.5</v>
      </c>
    </row>
    <row r="17" spans="1:10" x14ac:dyDescent="0.25">
      <c r="A17" s="163" t="s">
        <v>2</v>
      </c>
      <c r="B17" s="164" t="s">
        <v>3</v>
      </c>
      <c r="C17" s="177">
        <v>102</v>
      </c>
      <c r="D17" s="178">
        <v>6</v>
      </c>
      <c r="E17" s="179">
        <v>71</v>
      </c>
      <c r="F17" s="192">
        <v>4</v>
      </c>
      <c r="H17" s="180">
        <f t="shared" si="0"/>
        <v>173</v>
      </c>
      <c r="I17" s="195">
        <f t="shared" si="1"/>
        <v>10</v>
      </c>
      <c r="J17" s="181">
        <f t="shared" si="2"/>
        <v>17.3</v>
      </c>
    </row>
    <row r="18" spans="1:10" x14ac:dyDescent="0.25">
      <c r="A18" s="163" t="s">
        <v>25</v>
      </c>
      <c r="B18" s="164" t="s">
        <v>10</v>
      </c>
      <c r="C18" s="177">
        <v>0</v>
      </c>
      <c r="D18" s="192">
        <v>1</v>
      </c>
      <c r="E18" s="179">
        <v>0</v>
      </c>
      <c r="F18" s="192">
        <v>1</v>
      </c>
      <c r="H18" s="180">
        <f t="shared" si="0"/>
        <v>0</v>
      </c>
      <c r="I18" s="195">
        <f t="shared" si="1"/>
        <v>2</v>
      </c>
      <c r="J18" s="181">
        <f t="shared" si="2"/>
        <v>0</v>
      </c>
    </row>
    <row r="19" spans="1:10" x14ac:dyDescent="0.25">
      <c r="A19" s="163" t="s">
        <v>71</v>
      </c>
      <c r="B19" s="164" t="s">
        <v>6</v>
      </c>
      <c r="C19" s="177">
        <v>0</v>
      </c>
      <c r="D19" s="192">
        <v>1</v>
      </c>
      <c r="E19" s="179">
        <v>0</v>
      </c>
      <c r="F19" s="192">
        <v>0</v>
      </c>
      <c r="H19" s="180">
        <f t="shared" si="0"/>
        <v>0</v>
      </c>
      <c r="I19" s="195">
        <f t="shared" si="1"/>
        <v>1</v>
      </c>
      <c r="J19" s="181">
        <f t="shared" si="2"/>
        <v>0</v>
      </c>
    </row>
    <row r="20" spans="1:10" x14ac:dyDescent="0.25">
      <c r="A20" s="163" t="s">
        <v>121</v>
      </c>
      <c r="B20" s="164" t="s">
        <v>122</v>
      </c>
      <c r="C20" s="177">
        <v>0</v>
      </c>
      <c r="D20" s="192">
        <v>0</v>
      </c>
      <c r="E20" s="179">
        <v>0</v>
      </c>
      <c r="F20" s="192">
        <v>1</v>
      </c>
      <c r="H20" s="180">
        <f t="shared" si="0"/>
        <v>0</v>
      </c>
      <c r="I20" s="195">
        <f t="shared" si="1"/>
        <v>1</v>
      </c>
      <c r="J20" s="181">
        <f t="shared" si="2"/>
        <v>0</v>
      </c>
    </row>
    <row r="21" spans="1:10" ht="14.25" thickBot="1" x14ac:dyDescent="0.3">
      <c r="A21" s="165" t="s">
        <v>11</v>
      </c>
      <c r="B21" s="166" t="s">
        <v>12</v>
      </c>
      <c r="C21" s="182">
        <v>0</v>
      </c>
      <c r="D21" s="193">
        <v>1</v>
      </c>
      <c r="E21" s="183">
        <v>0</v>
      </c>
      <c r="F21" s="193">
        <v>0</v>
      </c>
      <c r="H21" s="184">
        <f t="shared" si="0"/>
        <v>0</v>
      </c>
      <c r="I21" s="196">
        <f t="shared" si="1"/>
        <v>1</v>
      </c>
      <c r="J21" s="170">
        <f t="shared" si="2"/>
        <v>0</v>
      </c>
    </row>
    <row r="23" spans="1:10" x14ac:dyDescent="0.25">
      <c r="C23" s="197"/>
      <c r="D23" s="198" t="s">
        <v>131</v>
      </c>
      <c r="E23" s="198"/>
      <c r="F23" s="198"/>
    </row>
  </sheetData>
  <sortState xmlns:xlrd2="http://schemas.microsoft.com/office/spreadsheetml/2017/richdata2" ref="A4:J21">
    <sortCondition descending="1" ref="J4:J21"/>
    <sortCondition descending="1" ref="I4:I21"/>
  </sortState>
  <mergeCells count="6">
    <mergeCell ref="D23:F23"/>
    <mergeCell ref="A1:F1"/>
    <mergeCell ref="H1:J1"/>
    <mergeCell ref="C2:D2"/>
    <mergeCell ref="E2:F2"/>
    <mergeCell ref="H2:J2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4.1406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>
        <v>11</v>
      </c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>
        <f>SUM(55/9)</f>
        <v>6.1111111111111107</v>
      </c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45" t="s">
        <v>50</v>
      </c>
      <c r="B7" s="15" t="s">
        <v>73</v>
      </c>
      <c r="C7" s="15">
        <v>6</v>
      </c>
      <c r="D7" s="15">
        <v>6</v>
      </c>
      <c r="E7" s="15">
        <v>5</v>
      </c>
      <c r="F7" s="15">
        <v>3</v>
      </c>
      <c r="G7" s="15">
        <v>5</v>
      </c>
      <c r="H7" s="15">
        <v>4</v>
      </c>
      <c r="I7" s="15">
        <v>3</v>
      </c>
      <c r="J7" s="15">
        <v>4</v>
      </c>
      <c r="K7" s="15">
        <v>4</v>
      </c>
      <c r="L7" s="16">
        <f t="shared" ref="L7:L29" si="0">IF(SUM(C7:K7)&gt;0, SUM(C7:K7),"")</f>
        <v>40</v>
      </c>
      <c r="M7" s="15">
        <v>7</v>
      </c>
      <c r="N7" s="15">
        <f>IF(L7&lt;&gt;"",L7- M7, "")</f>
        <v>33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2</v>
      </c>
      <c r="J8" s="37">
        <f>IF(J7&gt;0, VLOOKUP(J7-J$5-(INT($M7/9)+(MOD($M7,9)&gt;=J$6)), '[1]Point System'!$A$4:$B$15, 2),"")</f>
        <v>3</v>
      </c>
      <c r="K8" s="50">
        <f>IF(K7&gt;0, VLOOKUP(K7-K$5-(INT($M7/9)+(MOD($M7,9)&gt;=K$6)), '[1]Point System'!$A$4:$B$15, 2),"")</f>
        <v>4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>
        <f>SUM(Q5*1)</f>
        <v>6.1111111111111107</v>
      </c>
      <c r="R8" s="41">
        <v>6</v>
      </c>
      <c r="S8" s="4"/>
      <c r="T8" s="4"/>
      <c r="U8" s="4"/>
      <c r="V8" s="4"/>
      <c r="W8" s="4"/>
      <c r="X8" s="4"/>
      <c r="Z8" s="49"/>
    </row>
    <row r="9" spans="1:26" ht="18.75" x14ac:dyDescent="0.25">
      <c r="A9" s="45" t="s">
        <v>66</v>
      </c>
      <c r="B9" s="15"/>
      <c r="C9" s="15">
        <v>4</v>
      </c>
      <c r="D9" s="15">
        <v>7</v>
      </c>
      <c r="E9" s="15">
        <v>5</v>
      </c>
      <c r="F9" s="15">
        <v>3</v>
      </c>
      <c r="G9" s="15">
        <v>7</v>
      </c>
      <c r="H9" s="15">
        <v>5</v>
      </c>
      <c r="I9" s="15">
        <v>3</v>
      </c>
      <c r="J9" s="15">
        <v>6</v>
      </c>
      <c r="K9" s="15">
        <v>5</v>
      </c>
      <c r="L9" s="16">
        <f t="shared" si="0"/>
        <v>45</v>
      </c>
      <c r="M9" s="15">
        <v>11</v>
      </c>
      <c r="N9" s="15">
        <f>IF(L9&lt;&gt;"",L9- M9, "")</f>
        <v>34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3</v>
      </c>
      <c r="J10" s="19">
        <f>IF(J9&gt;0, VLOOKUP(J9-J$5-(INT($M9/9)+(MOD($M9,9)&gt;=J$6)), '[1]Point System'!$A$4:$B$15, 2),"")</f>
        <v>1</v>
      </c>
      <c r="K10" s="50">
        <f>IF(K9&gt;0, VLOOKUP(K9-K$5-(INT($M9/9)+(MOD($M9,9)&gt;=K$6)), '[1]Point System'!$A$4:$B$15, 2),"")</f>
        <v>4</v>
      </c>
      <c r="L10" s="20">
        <f t="shared" ref="L10" si="1">IF(SUM(C10:K10)&gt;0, SUM(C10:K10),"")</f>
        <v>20</v>
      </c>
      <c r="M10" s="19"/>
      <c r="N10" s="19"/>
      <c r="O10" s="21">
        <f>IF(L10&lt;&gt;"", L10, "")</f>
        <v>20</v>
      </c>
      <c r="P10" s="4"/>
      <c r="Q10" s="4"/>
      <c r="R10" s="41"/>
      <c r="T10" s="5"/>
    </row>
    <row r="11" spans="1:26" ht="18.75" x14ac:dyDescent="0.25">
      <c r="A11" s="45" t="s">
        <v>52</v>
      </c>
      <c r="B11" s="15"/>
      <c r="C11" s="15">
        <v>7</v>
      </c>
      <c r="D11" s="15">
        <v>5</v>
      </c>
      <c r="E11" s="15">
        <v>7</v>
      </c>
      <c r="F11" s="15">
        <v>4</v>
      </c>
      <c r="G11" s="15">
        <v>4</v>
      </c>
      <c r="H11" s="15">
        <v>7</v>
      </c>
      <c r="I11" s="15">
        <v>6</v>
      </c>
      <c r="J11" s="15">
        <v>8</v>
      </c>
      <c r="K11" s="15">
        <v>7</v>
      </c>
      <c r="L11" s="16">
        <f t="shared" si="0"/>
        <v>55</v>
      </c>
      <c r="M11" s="15">
        <v>17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37">
        <f>IF(C11&gt;0, VLOOKUP(C11-C$5-(INT($M11/9)+(MOD($M11,9)&gt;=C$6)), '[1]Point System'!$A$4:$B$15, 2),"")</f>
        <v>1</v>
      </c>
      <c r="D12" s="37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37">
        <f>IF(F11&gt;0, VLOOKUP(F11-F$5-(INT($M11/9)+(MOD($M11,9)&gt;=F$6)), '[1]Point System'!$A$4:$B$15, 2),"")</f>
        <v>2</v>
      </c>
      <c r="G12" s="37">
        <f>IF(G11&gt;0, VLOOKUP(G11-G$5-(INT($M11/9)+(MOD($M11,9)&gt;=G$6)), '[1]Point System'!$A$4:$B$15, 2),"")</f>
        <v>4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2</v>
      </c>
      <c r="L12" s="20">
        <f t="shared" ref="L12" si="2">IF(SUM(C12:K12)&gt;0, SUM(C12:K12),"")</f>
        <v>16</v>
      </c>
      <c r="M12" s="19"/>
      <c r="N12" s="19"/>
      <c r="O12" s="21">
        <f>IF(L12&lt;&gt;"", L12, "")</f>
        <v>16</v>
      </c>
      <c r="P12" s="47"/>
      <c r="Q12" s="47">
        <f>SUM(Q5*4)</f>
        <v>24.444444444444443</v>
      </c>
      <c r="R12" s="41">
        <v>24</v>
      </c>
      <c r="S12" s="4"/>
      <c r="T12" s="4"/>
    </row>
    <row r="13" spans="1:26" ht="18.75" x14ac:dyDescent="0.25">
      <c r="A13" s="45" t="s">
        <v>53</v>
      </c>
      <c r="B13" s="15"/>
      <c r="C13" s="15">
        <v>6</v>
      </c>
      <c r="D13" s="15">
        <v>6</v>
      </c>
      <c r="E13" s="15">
        <v>5</v>
      </c>
      <c r="F13" s="15">
        <v>3</v>
      </c>
      <c r="G13" s="15">
        <v>5</v>
      </c>
      <c r="H13" s="15">
        <v>8</v>
      </c>
      <c r="I13" s="15">
        <v>6</v>
      </c>
      <c r="J13" s="15">
        <v>7</v>
      </c>
      <c r="K13" s="15">
        <v>7</v>
      </c>
      <c r="L13" s="16">
        <f t="shared" si="0"/>
        <v>53</v>
      </c>
      <c r="M13" s="15">
        <v>16</v>
      </c>
      <c r="N13" s="15">
        <f>IF(L13&lt;&gt;"",L13- M13, "")</f>
        <v>37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2</v>
      </c>
      <c r="L14" s="20">
        <f t="shared" ref="L14" si="3">IF(SUM(C14:K14)&gt;0, SUM(C14:K14),"")</f>
        <v>17</v>
      </c>
      <c r="M14" s="19"/>
      <c r="N14" s="19"/>
      <c r="O14" s="21">
        <f>IF(L14&lt;&gt;"", L14, "")</f>
        <v>17</v>
      </c>
      <c r="P14" s="4"/>
      <c r="Q14" s="47"/>
      <c r="R14" s="41"/>
      <c r="S14" s="4"/>
      <c r="T14" s="4"/>
    </row>
    <row r="15" spans="1:26" ht="18.75" x14ac:dyDescent="0.25">
      <c r="A15" s="45" t="s">
        <v>54</v>
      </c>
      <c r="B15" s="15"/>
      <c r="C15" s="15">
        <v>6</v>
      </c>
      <c r="D15" s="15">
        <v>6</v>
      </c>
      <c r="E15" s="15">
        <v>4</v>
      </c>
      <c r="F15" s="15">
        <v>4</v>
      </c>
      <c r="G15" s="15">
        <v>5</v>
      </c>
      <c r="H15" s="15">
        <v>5</v>
      </c>
      <c r="I15" s="15">
        <v>3</v>
      </c>
      <c r="J15" s="15">
        <v>6</v>
      </c>
      <c r="K15" s="15">
        <v>6</v>
      </c>
      <c r="L15" s="16">
        <f t="shared" si="0"/>
        <v>45</v>
      </c>
      <c r="M15" s="15">
        <v>13</v>
      </c>
      <c r="N15" s="15">
        <f>IF(L15&lt;&gt;"",L15- M15, "")</f>
        <v>32</v>
      </c>
      <c r="O15" s="17"/>
      <c r="P15" s="4"/>
      <c r="Q15" s="47"/>
      <c r="R15" s="41"/>
      <c r="S15" s="4"/>
      <c r="T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37">
        <f>IF(E15&gt;0, VLOOKUP(E15-E$5-(INT($M15/9)+(MOD($M15,9)&gt;=E$6)), '[1]Point System'!$A$4:$B$15, 2),"")</f>
        <v>4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3</v>
      </c>
      <c r="L16" s="20">
        <f t="shared" ref="L16:L18" si="4">IF(SUM(C16:K16)&gt;0, SUM(C16:K16),"")</f>
        <v>22</v>
      </c>
      <c r="M16" s="19"/>
      <c r="N16" s="19"/>
      <c r="O16" s="21">
        <f>IF(L16&lt;&gt;"", L16, "")</f>
        <v>22</v>
      </c>
      <c r="P16" s="47"/>
      <c r="Q16" s="47">
        <f>SUM(Q5*1)</f>
        <v>6.1111111111111107</v>
      </c>
      <c r="R16" s="41">
        <v>6</v>
      </c>
      <c r="S16" s="4"/>
      <c r="T16" s="4"/>
    </row>
    <row r="17" spans="1:26" ht="18.75" x14ac:dyDescent="0.25">
      <c r="A17" s="45" t="s">
        <v>63</v>
      </c>
      <c r="B17" s="15"/>
      <c r="C17" s="15">
        <v>5</v>
      </c>
      <c r="D17" s="15">
        <v>6</v>
      </c>
      <c r="E17" s="15">
        <v>6</v>
      </c>
      <c r="F17" s="15">
        <v>5</v>
      </c>
      <c r="G17" s="15">
        <v>6</v>
      </c>
      <c r="H17" s="15">
        <v>4</v>
      </c>
      <c r="I17" s="15">
        <v>3</v>
      </c>
      <c r="J17" s="15">
        <v>6</v>
      </c>
      <c r="K17" s="15">
        <v>5</v>
      </c>
      <c r="L17" s="16">
        <f t="shared" si="4"/>
        <v>46</v>
      </c>
      <c r="M17" s="15">
        <v>13</v>
      </c>
      <c r="N17" s="15">
        <f>IF(L17&lt;&gt;"",L17- M17, "")</f>
        <v>33</v>
      </c>
      <c r="O17" s="17"/>
      <c r="P17" s="4"/>
      <c r="Q17" s="47"/>
      <c r="R17" s="41"/>
      <c r="S17" s="4"/>
      <c r="T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3</v>
      </c>
      <c r="J18" s="19">
        <f>IF(J17&gt;0, VLOOKUP(J17-J$5-(INT($M17/9)+(MOD($M17,9)&gt;=J$6)), '[1]Point System'!$A$4:$B$15, 2),"")</f>
        <v>1</v>
      </c>
      <c r="K18" s="50">
        <f>IF(K17&gt;0, VLOOKUP(K17-K$5-(INT($M17/9)+(MOD($M17,9)&gt;=K$6)), '[1]Point System'!$A$4:$B$15, 2),"")</f>
        <v>4</v>
      </c>
      <c r="L18" s="20">
        <f t="shared" si="4"/>
        <v>21</v>
      </c>
      <c r="M18" s="19"/>
      <c r="N18" s="19"/>
      <c r="O18" s="21">
        <f>IF(L18&lt;&gt;"", L18, "")</f>
        <v>21</v>
      </c>
      <c r="P18" s="4"/>
      <c r="Q18" s="47"/>
      <c r="R18" s="41"/>
      <c r="S18" s="4"/>
      <c r="T18" s="41"/>
      <c r="V18" s="4"/>
      <c r="W18" s="4"/>
      <c r="X18" s="4"/>
      <c r="Y18" s="4"/>
      <c r="Z18" s="4"/>
    </row>
    <row r="19" spans="1:26" ht="18.75" x14ac:dyDescent="0.25">
      <c r="A19" s="14" t="s">
        <v>55</v>
      </c>
      <c r="B19" s="15"/>
      <c r="C19" s="15">
        <v>7</v>
      </c>
      <c r="D19" s="15">
        <v>6</v>
      </c>
      <c r="E19" s="15">
        <v>4</v>
      </c>
      <c r="F19" s="15">
        <v>5</v>
      </c>
      <c r="G19" s="15">
        <v>5</v>
      </c>
      <c r="H19" s="15">
        <v>8</v>
      </c>
      <c r="I19" s="15">
        <v>6</v>
      </c>
      <c r="J19" s="15">
        <v>7</v>
      </c>
      <c r="K19" s="15">
        <v>7</v>
      </c>
      <c r="L19" s="16">
        <f t="shared" si="0"/>
        <v>55</v>
      </c>
      <c r="M19" s="15">
        <v>21</v>
      </c>
      <c r="N19" s="15">
        <f>IF(L19&lt;&gt;"",L19- M19, "")</f>
        <v>34</v>
      </c>
      <c r="O19" s="17"/>
      <c r="P19" s="38"/>
      <c r="Q19" s="47"/>
      <c r="R19" s="41"/>
      <c r="S19" s="4"/>
      <c r="T19" s="41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5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0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1</v>
      </c>
      <c r="K20" s="19">
        <f>IF(K19&gt;0, VLOOKUP(K19-K$5-(INT($M19/9)+(MOD($M19,9)&gt;=K$6)), '[1]Point System'!$A$4:$B$15, 2),"")</f>
        <v>3</v>
      </c>
      <c r="L20" s="20">
        <f t="shared" ref="L20" si="5">IF(SUM(C20:K20)&gt;0, SUM(C20:K20),"")</f>
        <v>20</v>
      </c>
      <c r="M20" s="19"/>
      <c r="N20" s="19"/>
      <c r="O20" s="21">
        <f>IF(L20&lt;&gt;"", L20, "")</f>
        <v>20</v>
      </c>
      <c r="P20" s="4"/>
      <c r="Q20" s="47"/>
      <c r="R20" s="41"/>
      <c r="S20" s="4"/>
      <c r="T20" s="41"/>
      <c r="V20" s="4"/>
      <c r="W20" s="4"/>
      <c r="X20" s="4"/>
      <c r="Y20" s="4"/>
      <c r="Z20" s="4"/>
    </row>
    <row r="21" spans="1:26" ht="18.75" x14ac:dyDescent="0.25">
      <c r="A21" s="45" t="s">
        <v>56</v>
      </c>
      <c r="B21" s="15"/>
      <c r="C21" s="15">
        <v>8</v>
      </c>
      <c r="D21" s="15">
        <v>8</v>
      </c>
      <c r="E21" s="15">
        <v>7</v>
      </c>
      <c r="F21" s="15">
        <v>6</v>
      </c>
      <c r="G21" s="15">
        <v>6</v>
      </c>
      <c r="H21" s="15">
        <v>5</v>
      </c>
      <c r="I21" s="15">
        <v>4</v>
      </c>
      <c r="J21" s="15">
        <v>6</v>
      </c>
      <c r="K21" s="15">
        <v>6</v>
      </c>
      <c r="L21" s="16">
        <f t="shared" si="0"/>
        <v>56</v>
      </c>
      <c r="M21" s="15">
        <v>17</v>
      </c>
      <c r="N21" s="15">
        <f>IF(L21&lt;&gt;"",L21- M21, "")</f>
        <v>39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1</v>
      </c>
      <c r="E22" s="19">
        <f>IF(E21&gt;0, VLOOKUP(E21-E$5-(INT($M21/9)+(MOD($M21,9)&gt;=E$6)), '[1]Point System'!$A$4:$B$15, 2),"")</f>
        <v>1</v>
      </c>
      <c r="F22" s="19">
        <f>IF(F21&gt;0, VLOOKUP(F21-F$5-(INT($M21/9)+(MOD($M21,9)&gt;=F$6)), '[1]Point System'!$A$4:$B$15, 2),"")</f>
        <v>0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6">IF(SUM(C22:K22)&gt;0, SUM(C22:K22),"")</f>
        <v>15</v>
      </c>
      <c r="M22" s="19"/>
      <c r="N22" s="19"/>
      <c r="O22" s="21">
        <f>IF(L22&lt;&gt;"", L22, "")</f>
        <v>15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45" t="s">
        <v>64</v>
      </c>
      <c r="B23" s="15"/>
      <c r="C23" s="15">
        <v>8</v>
      </c>
      <c r="D23" s="15">
        <v>7</v>
      </c>
      <c r="E23" s="15">
        <v>6</v>
      </c>
      <c r="F23" s="15">
        <v>5</v>
      </c>
      <c r="G23" s="15">
        <v>6</v>
      </c>
      <c r="H23" s="15">
        <v>6</v>
      </c>
      <c r="I23" s="15">
        <v>3</v>
      </c>
      <c r="J23" s="15">
        <v>7</v>
      </c>
      <c r="K23" s="15">
        <v>6</v>
      </c>
      <c r="L23" s="16">
        <f t="shared" si="0"/>
        <v>54</v>
      </c>
      <c r="M23" s="15">
        <v>21</v>
      </c>
      <c r="N23" s="15">
        <f>IF(L23&lt;&gt;"",L23- M23, "")</f>
        <v>33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0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37">
        <f>IF(H23&gt;0, VLOOKUP(H23-H$5-(INT($M23/9)+(MOD($M23,9)&gt;=H$6)), '[1]Point System'!$A$4:$B$15, 2),"")</f>
        <v>2</v>
      </c>
      <c r="I24" s="37">
        <f>IF(I23&gt;0, VLOOKUP(I23-I$5-(INT($M23/9)+(MOD($M23,9)&gt;=I$6)), '[1]Point System'!$A$4:$B$15, 2),"")</f>
        <v>4</v>
      </c>
      <c r="J24" s="19">
        <f>IF(J23&gt;0, VLOOKUP(J23-J$5-(INT($M23/9)+(MOD($M23,9)&gt;=J$6)), '[1]Point System'!$A$4:$B$15, 2),"")</f>
        <v>1</v>
      </c>
      <c r="K24" s="50">
        <f>IF(K23&gt;0, VLOOKUP(K23-K$5-(INT($M23/9)+(MOD($M23,9)&gt;=K$6)), '[1]Point System'!$A$4:$B$15, 2),"")</f>
        <v>4</v>
      </c>
      <c r="L24" s="20">
        <f t="shared" ref="L24" si="7">IF(SUM(C24:K24)&gt;0, SUM(C24:K24),"")</f>
        <v>21</v>
      </c>
      <c r="M24" s="19"/>
      <c r="N24" s="19"/>
      <c r="O24" s="21">
        <f>IF(L24&lt;&gt;"", L24, "")</f>
        <v>21</v>
      </c>
      <c r="P24" s="47"/>
      <c r="Q24" s="47">
        <f>SUM(Q5*2)</f>
        <v>12.222222222222221</v>
      </c>
      <c r="R24" s="41">
        <v>12</v>
      </c>
      <c r="V24" s="4"/>
      <c r="W24" s="4"/>
      <c r="X24" s="4"/>
      <c r="Y24" s="4"/>
      <c r="Z24" s="4"/>
    </row>
    <row r="25" spans="1:26" ht="18.75" x14ac:dyDescent="0.25">
      <c r="A25" s="45" t="s">
        <v>65</v>
      </c>
      <c r="B25" s="15"/>
      <c r="C25" s="15">
        <v>5</v>
      </c>
      <c r="D25" s="15">
        <v>8</v>
      </c>
      <c r="E25" s="15">
        <v>6</v>
      </c>
      <c r="F25" s="15">
        <v>5</v>
      </c>
      <c r="G25" s="15">
        <v>7</v>
      </c>
      <c r="H25" s="15">
        <v>5</v>
      </c>
      <c r="I25" s="15">
        <v>5</v>
      </c>
      <c r="J25" s="15">
        <v>7</v>
      </c>
      <c r="K25" s="15">
        <v>6</v>
      </c>
      <c r="L25" s="16">
        <f t="shared" si="0"/>
        <v>54</v>
      </c>
      <c r="M25" s="15">
        <v>19</v>
      </c>
      <c r="N25" s="15">
        <f>IF(L25&lt;&gt;"",L25- M25, "")</f>
        <v>35</v>
      </c>
      <c r="O25" s="17"/>
      <c r="P25" s="4"/>
      <c r="Q25" s="47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3</v>
      </c>
      <c r="D26" s="19">
        <f>IF(D25&gt;0, VLOOKUP(D25-D$5-(INT($M25/9)+(MOD($M25,9)&gt;=D$6)), '[1]Point System'!$A$4:$B$15, 2),"")</f>
        <v>2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2</v>
      </c>
      <c r="G26" s="19">
        <f>IF(G25&gt;0, VLOOKUP(G25-G$5-(INT($M25/9)+(MOD($M25,9)&gt;=G$6)), '[1]Point System'!$A$4:$B$15, 2),"")</f>
        <v>1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1</v>
      </c>
      <c r="K26" s="19">
        <f>IF(K25&gt;0, VLOOKUP(K25-K$5-(INT($M25/9)+(MOD($M25,9)&gt;=K$6)), '[1]Point System'!$A$4:$B$15, 2),"")</f>
        <v>3</v>
      </c>
      <c r="L26" s="20">
        <f t="shared" ref="L26" si="8">IF(SUM(C26:K26)&gt;0, SUM(C26:K26),"")</f>
        <v>19</v>
      </c>
      <c r="M26" s="19"/>
      <c r="N26" s="19"/>
      <c r="O26" s="21">
        <f>IF(L26&lt;&gt;"", L26, "")</f>
        <v>19</v>
      </c>
      <c r="P26" s="4"/>
      <c r="Q26" s="47"/>
      <c r="U26" s="4"/>
      <c r="V26" s="4"/>
      <c r="W26" s="4"/>
      <c r="X26" s="4"/>
      <c r="Y26" s="4"/>
      <c r="Z26" s="4"/>
    </row>
    <row r="27" spans="1:26" ht="18.75" x14ac:dyDescent="0.25">
      <c r="A27" s="45" t="s">
        <v>62</v>
      </c>
      <c r="B27" s="15"/>
      <c r="C27" s="15">
        <v>5</v>
      </c>
      <c r="D27" s="15">
        <v>5</v>
      </c>
      <c r="E27" s="15">
        <v>5</v>
      </c>
      <c r="F27" s="15">
        <v>3</v>
      </c>
      <c r="G27" s="15">
        <v>4</v>
      </c>
      <c r="H27" s="15">
        <v>4</v>
      </c>
      <c r="I27" s="15">
        <v>3</v>
      </c>
      <c r="J27" s="15">
        <v>4</v>
      </c>
      <c r="K27" s="15">
        <v>4</v>
      </c>
      <c r="L27" s="16">
        <f t="shared" si="0"/>
        <v>37</v>
      </c>
      <c r="M27" s="15">
        <v>1</v>
      </c>
      <c r="N27" s="15">
        <f>IF(L27&lt;&gt;"",L27- M27, "")</f>
        <v>36</v>
      </c>
      <c r="O27" s="17"/>
      <c r="P27" s="4"/>
      <c r="Q27" s="47"/>
      <c r="R27" s="4"/>
      <c r="S27" s="4"/>
      <c r="T27" s="41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3</v>
      </c>
      <c r="E28" s="19">
        <f>IF(E27&gt;0, VLOOKUP(E27-E$5-(INT($M27/9)+(MOD($M27,9)&gt;=E$6)), '[1]Point System'!$A$4:$B$15, 2),"")</f>
        <v>1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2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3</v>
      </c>
      <c r="L28" s="20">
        <f t="shared" ref="L28" si="9">IF(SUM(C28:K28)&gt;0, SUM(C28:K28),"")</f>
        <v>18</v>
      </c>
      <c r="M28" s="19"/>
      <c r="N28" s="19"/>
      <c r="O28" s="21">
        <f>IF(L28&lt;&gt;"", L28, "")</f>
        <v>18</v>
      </c>
      <c r="P28" s="4"/>
      <c r="Q28" s="47"/>
      <c r="R28" s="4"/>
      <c r="S28" s="4"/>
      <c r="T28" s="41"/>
      <c r="U28" s="4"/>
      <c r="V28" s="4"/>
      <c r="W28" s="4"/>
      <c r="X28" s="4"/>
      <c r="Y28" s="4"/>
      <c r="Z28" s="4"/>
    </row>
    <row r="29" spans="1:26" ht="18.75" x14ac:dyDescent="0.25">
      <c r="A29" s="45" t="s">
        <v>67</v>
      </c>
      <c r="B29" s="15"/>
      <c r="C29" s="15">
        <v>7</v>
      </c>
      <c r="D29" s="15">
        <v>7</v>
      </c>
      <c r="E29" s="15">
        <v>5</v>
      </c>
      <c r="F29" s="15">
        <v>5</v>
      </c>
      <c r="G29" s="15">
        <v>6</v>
      </c>
      <c r="H29" s="15">
        <v>6</v>
      </c>
      <c r="I29" s="15">
        <v>4</v>
      </c>
      <c r="J29" s="15">
        <v>7</v>
      </c>
      <c r="K29" s="15">
        <v>7</v>
      </c>
      <c r="L29" s="16">
        <f t="shared" si="0"/>
        <v>54</v>
      </c>
      <c r="M29" s="15">
        <v>16</v>
      </c>
      <c r="N29" s="15">
        <f>IF(L29&lt;&gt;"",L29- M29, "")</f>
        <v>38</v>
      </c>
      <c r="O29" s="17"/>
      <c r="P29" s="4"/>
      <c r="Q29" s="47"/>
      <c r="R29" s="4"/>
      <c r="S29" s="4"/>
      <c r="T29" s="41"/>
      <c r="U29" s="4"/>
      <c r="V29" s="4"/>
      <c r="W29" s="4"/>
      <c r="X29" s="4"/>
      <c r="Y29" s="4"/>
      <c r="Z29" s="4"/>
    </row>
    <row r="30" spans="1:26" ht="19.5" thickBot="1" x14ac:dyDescent="0.3">
      <c r="A30" s="18"/>
      <c r="B30" s="19"/>
      <c r="C30" s="19">
        <f>IF(C29&gt;0, VLOOKUP(C29-C$5-(INT($M29/9)+(MOD($M29,9)&gt;=C$6)), '[1]Point System'!$A$4:$B$15, 2),"")</f>
        <v>1</v>
      </c>
      <c r="D30" s="19">
        <f>IF(D29&gt;0, VLOOKUP(D29-D$5-(INT($M29/9)+(MOD($M29,9)&gt;=D$6)), '[1]Point System'!$A$4:$B$15, 2),"")</f>
        <v>2</v>
      </c>
      <c r="E30" s="19">
        <f>IF(E29&gt;0, VLOOKUP(E29-E$5-(INT($M29/9)+(MOD($M29,9)&gt;=E$6)), '[1]Point System'!$A$4:$B$15, 2),"")</f>
        <v>3</v>
      </c>
      <c r="F30" s="19">
        <f>IF(F29&gt;0, VLOOKUP(F29-F$5-(INT($M29/9)+(MOD($M29,9)&gt;=F$6)), '[1]Point System'!$A$4:$B$15, 2),"")</f>
        <v>1</v>
      </c>
      <c r="G30" s="19">
        <f>IF(G29&gt;0, VLOOKUP(G29-G$5-(INT($M29/9)+(MOD($M29,9)&gt;=G$6)), '[1]Point System'!$A$4:$B$15, 2),"")</f>
        <v>2</v>
      </c>
      <c r="H30" s="19">
        <f>IF(H29&gt;0, VLOOKUP(H29-H$5-(INT($M29/9)+(MOD($M29,9)&gt;=H$6)), '[1]Point System'!$A$4:$B$15, 2),"")</f>
        <v>2</v>
      </c>
      <c r="I30" s="19">
        <f>IF(I29&gt;0, VLOOKUP(I29-I$5-(INT($M29/9)+(MOD($M29,9)&gt;=I$6)), '[1]Point System'!$A$4:$B$15, 2),"")</f>
        <v>2</v>
      </c>
      <c r="J30" s="19">
        <f>IF(J29&gt;0, VLOOKUP(J29-J$5-(INT($M29/9)+(MOD($M29,9)&gt;=J$6)), '[1]Point System'!$A$4:$B$15, 2),"")</f>
        <v>1</v>
      </c>
      <c r="K30" s="19">
        <f>IF(K29&gt;0, VLOOKUP(K29-K$5-(INT($M29/9)+(MOD($M29,9)&gt;=K$6)), '[1]Point System'!$A$4:$B$15, 2),"")</f>
        <v>2</v>
      </c>
      <c r="L30" s="20">
        <f t="shared" ref="L30" si="10">IF(SUM(C30:K30)&gt;0, SUM(C30:K30),"")</f>
        <v>16</v>
      </c>
      <c r="M30" s="19"/>
      <c r="N30" s="19"/>
      <c r="O30" s="21">
        <f>IF(L30&lt;&gt;"", L30, "")</f>
        <v>16</v>
      </c>
      <c r="P30" s="4"/>
      <c r="Q30" s="47"/>
      <c r="R30" s="41">
        <f>SUM(R8:R25)</f>
        <v>48</v>
      </c>
      <c r="S30" s="4"/>
      <c r="T30" s="41"/>
      <c r="U30" s="4"/>
      <c r="V30" s="4"/>
      <c r="W30" s="4"/>
      <c r="X30" s="4"/>
      <c r="Y30" s="4"/>
      <c r="Z30" s="4"/>
    </row>
    <row r="31" spans="1:26" x14ac:dyDescent="0.25">
      <c r="Q31" s="4"/>
      <c r="R31" s="4"/>
      <c r="S31" s="4"/>
      <c r="T31" s="41"/>
    </row>
    <row r="32" spans="1:26" ht="14.25" x14ac:dyDescent="0.2">
      <c r="C32" s="32"/>
      <c r="D32" s="32"/>
      <c r="E32" s="32"/>
      <c r="F32" s="32"/>
      <c r="G32" s="32"/>
      <c r="H32" s="32"/>
      <c r="I32" s="32"/>
      <c r="J32" s="32"/>
      <c r="K32" s="46" t="s">
        <v>86</v>
      </c>
    </row>
    <row r="33" spans="5:11" ht="15" customHeight="1" x14ac:dyDescent="0.2">
      <c r="E33" s="36"/>
      <c r="G33" s="36"/>
      <c r="H33" s="36"/>
      <c r="J33" s="36"/>
      <c r="K33" s="3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45" t="s">
        <v>50</v>
      </c>
      <c r="B7" s="15" t="s">
        <v>73</v>
      </c>
      <c r="C7" s="15">
        <v>8</v>
      </c>
      <c r="D7" s="15">
        <v>6</v>
      </c>
      <c r="E7" s="15">
        <v>6</v>
      </c>
      <c r="F7" s="15">
        <v>4</v>
      </c>
      <c r="G7" s="15">
        <v>5</v>
      </c>
      <c r="H7" s="15">
        <v>5</v>
      </c>
      <c r="I7" s="15">
        <v>4</v>
      </c>
      <c r="J7" s="15">
        <v>5</v>
      </c>
      <c r="K7" s="15">
        <v>6</v>
      </c>
      <c r="L7" s="16">
        <f t="shared" ref="L7:L17" si="0">IF(SUM(C7:K7)&gt;0, SUM(C7:K7),"")</f>
        <v>49</v>
      </c>
      <c r="M7" s="15">
        <v>8</v>
      </c>
      <c r="N7" s="15">
        <f>IF(L7&lt;&gt;"",L7- M7, "")</f>
        <v>41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0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2</v>
      </c>
      <c r="L8" s="20">
        <f t="shared" si="0"/>
        <v>14</v>
      </c>
      <c r="M8" s="19"/>
      <c r="N8" s="19"/>
      <c r="O8" s="21">
        <f>IF(L8&lt;&gt;"", L8, "")</f>
        <v>14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45" t="s">
        <v>66</v>
      </c>
      <c r="B9" s="15"/>
      <c r="C9" s="15">
        <v>6</v>
      </c>
      <c r="D9" s="15">
        <v>6</v>
      </c>
      <c r="E9" s="15">
        <v>6</v>
      </c>
      <c r="F9" s="15">
        <v>3</v>
      </c>
      <c r="G9" s="15">
        <v>5</v>
      </c>
      <c r="H9" s="15">
        <v>5</v>
      </c>
      <c r="I9" s="15">
        <v>4</v>
      </c>
      <c r="J9" s="15">
        <v>7</v>
      </c>
      <c r="K9" s="15">
        <v>8</v>
      </c>
      <c r="L9" s="16">
        <f t="shared" si="0"/>
        <v>50</v>
      </c>
      <c r="M9" s="15">
        <v>11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0</v>
      </c>
      <c r="K10" s="51">
        <f>IF(K9&gt;0, VLOOKUP(K9-K$5-(INT($M9/9)+(MOD($M9,9)&gt;=K$6)), '[1]Point System'!$A$4:$B$15, 2),"")</f>
        <v>1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45" t="s">
        <v>52</v>
      </c>
      <c r="B11" s="15"/>
      <c r="C11" s="15">
        <v>6</v>
      </c>
      <c r="D11" s="15">
        <v>5</v>
      </c>
      <c r="E11" s="15">
        <v>6</v>
      </c>
      <c r="F11" s="15">
        <v>3</v>
      </c>
      <c r="G11" s="15">
        <v>5</v>
      </c>
      <c r="H11" s="15">
        <v>5</v>
      </c>
      <c r="I11" s="15">
        <v>4</v>
      </c>
      <c r="J11" s="15">
        <v>4</v>
      </c>
      <c r="K11" s="15">
        <v>6</v>
      </c>
      <c r="L11" s="16">
        <f t="shared" si="0"/>
        <v>44</v>
      </c>
      <c r="M11" s="15">
        <v>16</v>
      </c>
      <c r="N11" s="15">
        <f>IF(L11&lt;&gt;"",L11- M11, "")</f>
        <v>28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4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26</v>
      </c>
      <c r="M12" s="19"/>
      <c r="N12" s="19"/>
      <c r="O12" s="21">
        <f>IF(L12&lt;&gt;"", L12, "")</f>
        <v>26</v>
      </c>
      <c r="P12" s="47"/>
      <c r="Q12" s="47"/>
      <c r="R12" s="41"/>
      <c r="S12" s="4"/>
      <c r="T12" s="4"/>
    </row>
    <row r="13" spans="1:26" ht="18.75" x14ac:dyDescent="0.25">
      <c r="A13" s="45" t="s">
        <v>54</v>
      </c>
      <c r="B13" s="15"/>
      <c r="C13" s="15">
        <v>4</v>
      </c>
      <c r="D13" s="15">
        <v>6</v>
      </c>
      <c r="E13" s="15">
        <v>8</v>
      </c>
      <c r="F13" s="15">
        <v>6</v>
      </c>
      <c r="G13" s="15">
        <v>6</v>
      </c>
      <c r="H13" s="15">
        <v>5</v>
      </c>
      <c r="I13" s="15">
        <v>4</v>
      </c>
      <c r="J13" s="15">
        <v>5</v>
      </c>
      <c r="K13" s="15">
        <v>6</v>
      </c>
      <c r="L13" s="16">
        <f t="shared" si="0"/>
        <v>50</v>
      </c>
      <c r="M13" s="15">
        <v>13</v>
      </c>
      <c r="N13" s="15">
        <f>IF(L13&lt;&gt;"",L13- M13, "")</f>
        <v>37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4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0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17</v>
      </c>
      <c r="M14" s="19"/>
      <c r="N14" s="19"/>
      <c r="O14" s="21">
        <f>IF(L14&lt;&gt;"", L14, "")</f>
        <v>17</v>
      </c>
      <c r="P14" s="47"/>
      <c r="Q14" s="47"/>
      <c r="R14" s="41"/>
      <c r="S14" s="4"/>
      <c r="T14" s="4"/>
    </row>
    <row r="15" spans="1:26" ht="18.75" x14ac:dyDescent="0.25">
      <c r="A15" s="45" t="s">
        <v>56</v>
      </c>
      <c r="B15" s="15"/>
      <c r="C15" s="15">
        <v>6</v>
      </c>
      <c r="D15" s="15">
        <v>7</v>
      </c>
      <c r="E15" s="15">
        <v>7</v>
      </c>
      <c r="F15" s="15">
        <v>5</v>
      </c>
      <c r="G15" s="15">
        <v>5</v>
      </c>
      <c r="H15" s="15">
        <v>6</v>
      </c>
      <c r="I15" s="15">
        <v>3</v>
      </c>
      <c r="J15" s="15">
        <v>5</v>
      </c>
      <c r="K15" s="15">
        <v>7</v>
      </c>
      <c r="L15" s="16">
        <f t="shared" si="0"/>
        <v>51</v>
      </c>
      <c r="M15" s="15">
        <v>16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45" t="s">
        <v>64</v>
      </c>
      <c r="B17" s="15"/>
      <c r="C17" s="15">
        <v>8</v>
      </c>
      <c r="D17" s="15">
        <v>6</v>
      </c>
      <c r="E17" s="15">
        <v>7</v>
      </c>
      <c r="F17" s="15">
        <v>6</v>
      </c>
      <c r="G17" s="15">
        <v>8</v>
      </c>
      <c r="H17" s="15">
        <v>7</v>
      </c>
      <c r="I17" s="15">
        <v>6</v>
      </c>
      <c r="J17" s="15">
        <v>6</v>
      </c>
      <c r="K17" s="15">
        <v>7</v>
      </c>
      <c r="L17" s="16">
        <f t="shared" si="0"/>
        <v>61</v>
      </c>
      <c r="M17" s="15">
        <v>20</v>
      </c>
      <c r="N17" s="15">
        <f>IF(L17&lt;&gt;"",L17- M17, "")</f>
        <v>41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13</v>
      </c>
      <c r="M18" s="19"/>
      <c r="N18" s="19"/>
      <c r="O18" s="21">
        <f>IF(L18&lt;&gt;"", L18, "")</f>
        <v>13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45" t="s">
        <v>51</v>
      </c>
      <c r="B19" s="15"/>
      <c r="C19" s="15">
        <v>5</v>
      </c>
      <c r="D19" s="15">
        <v>5</v>
      </c>
      <c r="E19" s="15">
        <v>6</v>
      </c>
      <c r="F19" s="15">
        <v>5</v>
      </c>
      <c r="G19" s="15">
        <v>5</v>
      </c>
      <c r="H19" s="15">
        <v>5</v>
      </c>
      <c r="I19" s="15">
        <v>4</v>
      </c>
      <c r="J19" s="15">
        <v>6</v>
      </c>
      <c r="K19" s="15">
        <v>7</v>
      </c>
      <c r="L19" s="16">
        <f t="shared" ref="L19" si="6">IF(SUM(C19:K19)&gt;0, SUM(C19:K19),"")</f>
        <v>48</v>
      </c>
      <c r="M19" s="15">
        <v>8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1</v>
      </c>
      <c r="L20" s="20">
        <f t="shared" ref="L20" si="7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62</v>
      </c>
      <c r="B7" s="15" t="s">
        <v>73</v>
      </c>
      <c r="C7" s="15">
        <v>4</v>
      </c>
      <c r="D7" s="15">
        <v>5</v>
      </c>
      <c r="E7" s="15">
        <v>4</v>
      </c>
      <c r="F7" s="15">
        <v>4</v>
      </c>
      <c r="G7" s="15">
        <v>5</v>
      </c>
      <c r="H7" s="15">
        <v>5</v>
      </c>
      <c r="I7" s="15">
        <v>3</v>
      </c>
      <c r="J7" s="15">
        <v>5</v>
      </c>
      <c r="K7" s="15">
        <v>3</v>
      </c>
      <c r="L7" s="16">
        <f t="shared" ref="L7:L17" si="0">IF(SUM(C7:K7)&gt;0, SUM(C7:K7),"")</f>
        <v>38</v>
      </c>
      <c r="M7" s="15">
        <v>2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5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66</v>
      </c>
      <c r="B9" s="15"/>
      <c r="C9" s="15">
        <v>5</v>
      </c>
      <c r="D9" s="15">
        <v>7</v>
      </c>
      <c r="E9" s="15">
        <v>3</v>
      </c>
      <c r="F9" s="15">
        <v>4</v>
      </c>
      <c r="G9" s="15">
        <v>4</v>
      </c>
      <c r="H9" s="15">
        <v>4</v>
      </c>
      <c r="I9" s="15">
        <v>4</v>
      </c>
      <c r="J9" s="15">
        <v>4</v>
      </c>
      <c r="K9" s="15">
        <v>6</v>
      </c>
      <c r="L9" s="16">
        <f t="shared" si="0"/>
        <v>41</v>
      </c>
      <c r="M9" s="15">
        <v>12</v>
      </c>
      <c r="N9" s="15">
        <f>IF(L9&lt;&gt;"",L9- M9, "")</f>
        <v>29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5</v>
      </c>
      <c r="F10" s="19">
        <f>IF(F9&gt;0, VLOOKUP(F9-F$5-(INT($M9/9)+(MOD($M9,9)&gt;=F$6)), '[1]Point System'!$A$4:$B$15, 2),"")</f>
        <v>2</v>
      </c>
      <c r="G10" s="19">
        <f>IF(G9&gt;0, VLOOKUP(G9-G$5-(INT($M9/9)+(MOD($M9,9)&gt;=G$6)), '[1]Point System'!$A$4:$B$15, 2),"")</f>
        <v>3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3</v>
      </c>
      <c r="K10" s="51">
        <f>IF(K9&gt;0, VLOOKUP(K9-K$5-(INT($M9/9)+(MOD($M9,9)&gt;=K$6)), '[1]Point System'!$A$4:$B$15, 2),"")</f>
        <v>3</v>
      </c>
      <c r="L10" s="20">
        <f t="shared" ref="L10" si="1">IF(SUM(C10:K10)&gt;0, SUM(C10:K10),"")</f>
        <v>25</v>
      </c>
      <c r="M10" s="19"/>
      <c r="N10" s="19"/>
      <c r="O10" s="21">
        <f>IF(L10&lt;&gt;"", L10, "")</f>
        <v>25</v>
      </c>
      <c r="P10" s="4"/>
      <c r="Q10" s="4"/>
      <c r="R10" s="41"/>
      <c r="T10" s="5"/>
    </row>
    <row r="11" spans="1:26" ht="18.75" x14ac:dyDescent="0.25">
      <c r="A11" s="14" t="s">
        <v>54</v>
      </c>
      <c r="B11" s="15"/>
      <c r="C11" s="15">
        <v>4</v>
      </c>
      <c r="D11" s="15">
        <v>8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4</v>
      </c>
      <c r="K11" s="15">
        <v>10</v>
      </c>
      <c r="L11" s="16">
        <f t="shared" si="0"/>
        <v>51</v>
      </c>
      <c r="M11" s="15">
        <v>13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1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0</v>
      </c>
      <c r="L12" s="20">
        <f t="shared" ref="L12" si="2">IF(SUM(C12:K12)&gt;0, SUM(C12:K12),"")</f>
        <v>17</v>
      </c>
      <c r="M12" s="19"/>
      <c r="N12" s="19"/>
      <c r="O12" s="21">
        <f>IF(L12&lt;&gt;"", L12, "")</f>
        <v>17</v>
      </c>
      <c r="P12" s="47"/>
      <c r="Q12" s="47"/>
      <c r="R12" s="41"/>
      <c r="S12" s="4"/>
      <c r="T12" s="4"/>
    </row>
    <row r="13" spans="1:26" ht="18.75" x14ac:dyDescent="0.25">
      <c r="A13" s="14" t="s">
        <v>55</v>
      </c>
      <c r="B13" s="15"/>
      <c r="C13" s="15">
        <v>8</v>
      </c>
      <c r="D13" s="15">
        <v>7</v>
      </c>
      <c r="E13" s="15">
        <v>6</v>
      </c>
      <c r="F13" s="15">
        <v>4</v>
      </c>
      <c r="G13" s="15">
        <v>6</v>
      </c>
      <c r="H13" s="15">
        <v>7</v>
      </c>
      <c r="I13" s="15">
        <v>6</v>
      </c>
      <c r="J13" s="15">
        <v>7</v>
      </c>
      <c r="K13" s="15">
        <v>5</v>
      </c>
      <c r="L13" s="16">
        <f t="shared" si="0"/>
        <v>56</v>
      </c>
      <c r="M13" s="15">
        <v>22</v>
      </c>
      <c r="N13" s="15">
        <f>IF(L13&lt;&gt;"",L13- M13, "")</f>
        <v>34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5</v>
      </c>
      <c r="L14" s="20">
        <f t="shared" ref="L14" si="3">IF(SUM(C14:K14)&gt;0, SUM(C14:K14),"")</f>
        <v>20</v>
      </c>
      <c r="M14" s="19"/>
      <c r="N14" s="19"/>
      <c r="O14" s="21">
        <f>IF(L14&lt;&gt;"", L14, "")</f>
        <v>20</v>
      </c>
      <c r="P14" s="47"/>
      <c r="Q14" s="47"/>
      <c r="R14" s="41"/>
      <c r="S14" s="4"/>
      <c r="T14" s="4"/>
    </row>
    <row r="15" spans="1:26" ht="18.75" x14ac:dyDescent="0.25">
      <c r="A15" s="14" t="s">
        <v>52</v>
      </c>
      <c r="B15" s="15"/>
      <c r="C15" s="15">
        <v>6</v>
      </c>
      <c r="D15" s="15">
        <v>6</v>
      </c>
      <c r="E15" s="15">
        <v>5</v>
      </c>
      <c r="F15" s="15">
        <v>6</v>
      </c>
      <c r="G15" s="15">
        <v>5</v>
      </c>
      <c r="H15" s="15">
        <v>5</v>
      </c>
      <c r="I15" s="15">
        <v>3</v>
      </c>
      <c r="J15" s="15">
        <v>6</v>
      </c>
      <c r="K15" s="15">
        <v>4</v>
      </c>
      <c r="L15" s="16">
        <f t="shared" si="0"/>
        <v>46</v>
      </c>
      <c r="M15" s="15">
        <v>15</v>
      </c>
      <c r="N15" s="15">
        <f>IF(L15&lt;&gt;"",L15- M15, "")</f>
        <v>31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0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5</v>
      </c>
      <c r="L16" s="20">
        <f t="shared" ref="L16" si="4">IF(SUM(C16:K16)&gt;0, SUM(C16:K16),"")</f>
        <v>23</v>
      </c>
      <c r="M16" s="19"/>
      <c r="N16" s="19"/>
      <c r="O16" s="21">
        <f>IF(L16&lt;&gt;"", L16, "")</f>
        <v>23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63</v>
      </c>
      <c r="B17" s="15"/>
      <c r="C17" s="15">
        <v>6</v>
      </c>
      <c r="D17" s="15">
        <v>6</v>
      </c>
      <c r="E17" s="15">
        <v>6</v>
      </c>
      <c r="F17" s="15">
        <v>4</v>
      </c>
      <c r="G17" s="15">
        <v>6</v>
      </c>
      <c r="H17" s="15">
        <v>7</v>
      </c>
      <c r="I17" s="15">
        <v>4</v>
      </c>
      <c r="J17" s="15">
        <v>7</v>
      </c>
      <c r="K17" s="15">
        <v>6</v>
      </c>
      <c r="L17" s="16">
        <f t="shared" si="0"/>
        <v>52</v>
      </c>
      <c r="M17" s="15">
        <v>12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2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0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0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14</v>
      </c>
      <c r="M18" s="19"/>
      <c r="N18" s="19"/>
      <c r="O18" s="21">
        <f>IF(L18&lt;&gt;"", L18, "")</f>
        <v>14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6</v>
      </c>
      <c r="D19" s="15">
        <v>7</v>
      </c>
      <c r="E19" s="15">
        <v>6</v>
      </c>
      <c r="F19" s="15">
        <v>4</v>
      </c>
      <c r="G19" s="15">
        <v>6</v>
      </c>
      <c r="H19" s="15">
        <v>5</v>
      </c>
      <c r="I19" s="15">
        <v>4</v>
      </c>
      <c r="J19" s="15">
        <v>6</v>
      </c>
      <c r="K19" s="15">
        <v>6</v>
      </c>
      <c r="L19" s="16">
        <f t="shared" ref="L19" si="6">IF(SUM(C19:K19)&gt;0, SUM(C19:K19),"")</f>
        <v>50</v>
      </c>
      <c r="M19" s="15">
        <v>16</v>
      </c>
      <c r="N19" s="15">
        <f>IF(L19&lt;&gt;"",L19- M19, "")</f>
        <v>34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2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3</v>
      </c>
      <c r="L20" s="20">
        <f t="shared" ref="L20" si="7">IF(SUM(C20:K20)&gt;0, SUM(C20:K20),"")</f>
        <v>20</v>
      </c>
      <c r="M20" s="19"/>
      <c r="N20" s="19"/>
      <c r="O20" s="21">
        <f>IF(L20&lt;&gt;"", L20, "")</f>
        <v>20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5" customWidth="1"/>
    <col min="2" max="2" width="12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64</v>
      </c>
      <c r="B7" s="15" t="s">
        <v>73</v>
      </c>
      <c r="C7" s="15">
        <v>7</v>
      </c>
      <c r="D7" s="15">
        <v>8</v>
      </c>
      <c r="E7" s="15">
        <v>6</v>
      </c>
      <c r="F7" s="15">
        <v>5</v>
      </c>
      <c r="G7" s="15">
        <v>7</v>
      </c>
      <c r="H7" s="15">
        <v>6</v>
      </c>
      <c r="I7" s="15">
        <v>6</v>
      </c>
      <c r="J7" s="15">
        <v>8</v>
      </c>
      <c r="K7" s="15">
        <v>8</v>
      </c>
      <c r="L7" s="16">
        <f t="shared" ref="L7:L17" si="0">IF(SUM(C7:K7)&gt;0, SUM(C7:K7),"")</f>
        <v>61</v>
      </c>
      <c r="M7" s="15">
        <v>21</v>
      </c>
      <c r="N7" s="15">
        <f>IF(L7&lt;&gt;"",L7- M7, "")</f>
        <v>40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2</v>
      </c>
      <c r="L8" s="20">
        <f t="shared" si="0"/>
        <v>14</v>
      </c>
      <c r="M8" s="19"/>
      <c r="N8" s="19"/>
      <c r="O8" s="21">
        <f>IF(L8&lt;&gt;"", L8, "")</f>
        <v>14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94</v>
      </c>
      <c r="B9" s="15"/>
      <c r="C9" s="15">
        <v>7</v>
      </c>
      <c r="D9" s="15">
        <v>9</v>
      </c>
      <c r="E9" s="15">
        <v>5</v>
      </c>
      <c r="F9" s="15">
        <v>5</v>
      </c>
      <c r="G9" s="15">
        <v>5</v>
      </c>
      <c r="H9" s="15">
        <v>5</v>
      </c>
      <c r="I9" s="15">
        <v>6</v>
      </c>
      <c r="J9" s="15">
        <v>4</v>
      </c>
      <c r="K9" s="15">
        <v>6</v>
      </c>
      <c r="L9" s="16">
        <f t="shared" si="0"/>
        <v>52</v>
      </c>
      <c r="M9" s="15" t="s">
        <v>69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51"/>
      <c r="L10" s="20"/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 t="s">
        <v>56</v>
      </c>
      <c r="B11" s="15"/>
      <c r="C11" s="15">
        <v>7</v>
      </c>
      <c r="D11" s="15">
        <v>7</v>
      </c>
      <c r="E11" s="15">
        <v>5</v>
      </c>
      <c r="F11" s="15">
        <v>4</v>
      </c>
      <c r="G11" s="15">
        <v>7</v>
      </c>
      <c r="H11" s="15">
        <v>5</v>
      </c>
      <c r="I11" s="15">
        <v>5</v>
      </c>
      <c r="J11" s="15">
        <v>5</v>
      </c>
      <c r="K11" s="15">
        <v>8</v>
      </c>
      <c r="L11" s="16">
        <f t="shared" si="0"/>
        <v>53</v>
      </c>
      <c r="M11" s="15">
        <v>16</v>
      </c>
      <c r="N11" s="15">
        <f>IF(L11&lt;&gt;"",L11- M11, "")</f>
        <v>37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2</v>
      </c>
      <c r="G12" s="19">
        <f>IF(G11&gt;0, VLOOKUP(G11-G$5-(INT($M11/9)+(MOD($M11,9)&gt;=G$6)), '[1]Point System'!$A$4:$B$15, 2),"")</f>
        <v>1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1</v>
      </c>
      <c r="L12" s="20">
        <f t="shared" ref="L12" si="1">IF(SUM(C12:K12)&gt;0, SUM(C12:K12),"")</f>
        <v>17</v>
      </c>
      <c r="M12" s="19"/>
      <c r="N12" s="19"/>
      <c r="O12" s="21">
        <f>IF(L12&lt;&gt;"", L12, "")</f>
        <v>17</v>
      </c>
      <c r="P12" s="47"/>
      <c r="Q12" s="47"/>
      <c r="R12" s="41"/>
      <c r="S12" s="4"/>
      <c r="T12" s="4"/>
    </row>
    <row r="13" spans="1:26" ht="18.75" x14ac:dyDescent="0.25">
      <c r="A13" s="14" t="s">
        <v>53</v>
      </c>
      <c r="B13" s="15"/>
      <c r="C13" s="15">
        <v>5</v>
      </c>
      <c r="D13" s="15">
        <v>7</v>
      </c>
      <c r="E13" s="15">
        <v>6</v>
      </c>
      <c r="F13" s="15">
        <v>5</v>
      </c>
      <c r="G13" s="15">
        <v>6</v>
      </c>
      <c r="H13" s="15">
        <v>6</v>
      </c>
      <c r="I13" s="15">
        <v>4</v>
      </c>
      <c r="J13" s="15">
        <v>6</v>
      </c>
      <c r="K13" s="15">
        <v>7</v>
      </c>
      <c r="L13" s="16">
        <f t="shared" si="0"/>
        <v>52</v>
      </c>
      <c r="M13" s="15">
        <v>16</v>
      </c>
      <c r="N13" s="15">
        <f>IF(L13&lt;&gt;"",L13- M13, "")</f>
        <v>36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2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2">IF(SUM(C14:K14)&gt;0, SUM(C14:K14),"")</f>
        <v>18</v>
      </c>
      <c r="M14" s="19"/>
      <c r="N14" s="19"/>
      <c r="O14" s="21">
        <f>IF(L14&lt;&gt;"", L14, "")</f>
        <v>18</v>
      </c>
      <c r="P14" s="47"/>
      <c r="Q14" s="47"/>
      <c r="R14" s="41"/>
      <c r="S14" s="4"/>
      <c r="T14" s="4"/>
    </row>
    <row r="15" spans="1:26" ht="18.75" x14ac:dyDescent="0.25">
      <c r="A15" s="14" t="s">
        <v>50</v>
      </c>
      <c r="B15" s="15"/>
      <c r="C15" s="15">
        <v>4</v>
      </c>
      <c r="D15" s="15">
        <v>5</v>
      </c>
      <c r="E15" s="15">
        <v>6</v>
      </c>
      <c r="F15" s="15">
        <v>4</v>
      </c>
      <c r="G15" s="15">
        <v>5</v>
      </c>
      <c r="H15" s="15">
        <v>4</v>
      </c>
      <c r="I15" s="15">
        <v>4</v>
      </c>
      <c r="J15" s="15">
        <v>4</v>
      </c>
      <c r="K15" s="15">
        <v>8</v>
      </c>
      <c r="L15" s="16">
        <f t="shared" si="0"/>
        <v>44</v>
      </c>
      <c r="M15" s="15">
        <v>9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3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0</v>
      </c>
      <c r="L16" s="20">
        <f t="shared" ref="L16" si="3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67</v>
      </c>
      <c r="B17" s="15"/>
      <c r="C17" s="15">
        <v>5</v>
      </c>
      <c r="D17" s="15">
        <v>9</v>
      </c>
      <c r="E17" s="15">
        <v>5</v>
      </c>
      <c r="F17" s="15">
        <v>5</v>
      </c>
      <c r="G17" s="15">
        <v>4</v>
      </c>
      <c r="H17" s="15">
        <v>5</v>
      </c>
      <c r="I17" s="15">
        <v>5</v>
      </c>
      <c r="J17" s="15">
        <v>6</v>
      </c>
      <c r="K17" s="15">
        <v>6</v>
      </c>
      <c r="L17" s="16">
        <f t="shared" si="0"/>
        <v>50</v>
      </c>
      <c r="M17" s="15">
        <v>15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0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4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4">IF(SUM(C18:K18)&gt;0, SUM(C18:K18),"")</f>
        <v>19</v>
      </c>
      <c r="M18" s="19"/>
      <c r="N18" s="19"/>
      <c r="O18" s="21">
        <f>IF(L18&lt;&gt;"", L18, "")</f>
        <v>19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54</v>
      </c>
      <c r="B19" s="15"/>
      <c r="C19" s="15">
        <v>6</v>
      </c>
      <c r="D19" s="15">
        <v>6</v>
      </c>
      <c r="E19" s="15">
        <v>5</v>
      </c>
      <c r="F19" s="15">
        <v>5</v>
      </c>
      <c r="G19" s="15">
        <v>6</v>
      </c>
      <c r="H19" s="15">
        <v>6</v>
      </c>
      <c r="I19" s="15">
        <v>4</v>
      </c>
      <c r="J19" s="15">
        <v>6</v>
      </c>
      <c r="K19" s="15">
        <v>6</v>
      </c>
      <c r="L19" s="16">
        <f t="shared" ref="L19" si="5">IF(SUM(C19:K19)&gt;0, SUM(C19:K19),"")</f>
        <v>50</v>
      </c>
      <c r="M19" s="15">
        <v>13</v>
      </c>
      <c r="N19" s="15">
        <f>IF(L19&lt;&gt;"",L19- M19, "")</f>
        <v>37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1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3</v>
      </c>
      <c r="L20" s="20">
        <f t="shared" ref="L20" si="6">IF(SUM(C20:K20)&gt;0, SUM(C20:K20),"")</f>
        <v>17</v>
      </c>
      <c r="M20" s="19"/>
      <c r="N20" s="19"/>
      <c r="O20" s="21">
        <f>IF(L20&lt;&gt;"", L20, "")</f>
        <v>17</v>
      </c>
      <c r="P20" s="4"/>
      <c r="Q20" s="4"/>
      <c r="R20" s="41"/>
      <c r="T20" s="5"/>
    </row>
    <row r="21" spans="1:26" ht="18.75" x14ac:dyDescent="0.25">
      <c r="A21" s="14" t="s">
        <v>52</v>
      </c>
      <c r="B21" s="15"/>
      <c r="C21" s="15">
        <v>5</v>
      </c>
      <c r="D21" s="15">
        <v>8</v>
      </c>
      <c r="E21" s="15">
        <v>6</v>
      </c>
      <c r="F21" s="15">
        <v>3</v>
      </c>
      <c r="G21" s="15">
        <v>4</v>
      </c>
      <c r="H21" s="15">
        <v>5</v>
      </c>
      <c r="I21" s="15">
        <v>5</v>
      </c>
      <c r="J21" s="15">
        <v>7</v>
      </c>
      <c r="K21" s="15">
        <v>8</v>
      </c>
      <c r="L21" s="16">
        <f t="shared" ref="L21" si="7">IF(SUM(C21:K21)&gt;0, SUM(C21:K21),"")</f>
        <v>51</v>
      </c>
      <c r="M21" s="15">
        <v>14</v>
      </c>
      <c r="N21" s="15">
        <f>IF(L21&lt;&gt;"",L21- M21, "")</f>
        <v>37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1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0</v>
      </c>
      <c r="K22" s="19">
        <f>IF(K21&gt;0, VLOOKUP(K21-K$5-(INT($M21/9)+(MOD($M21,9)&gt;=K$6)), '[1]Point System'!$A$4:$B$15, 2),"")</f>
        <v>1</v>
      </c>
      <c r="L22" s="20">
        <f t="shared" ref="L22" si="8">IF(SUM(C22:K22)&gt;0, SUM(C22:K22),"")</f>
        <v>17</v>
      </c>
      <c r="M22" s="19"/>
      <c r="N22" s="19"/>
      <c r="O22" s="21">
        <f>IF(L22&lt;&gt;"", L22, "")</f>
        <v>17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63</v>
      </c>
      <c r="B23" s="15"/>
      <c r="C23" s="15">
        <v>6</v>
      </c>
      <c r="D23" s="15">
        <v>6</v>
      </c>
      <c r="E23" s="15">
        <v>7</v>
      </c>
      <c r="F23" s="15">
        <v>4</v>
      </c>
      <c r="G23" s="15">
        <v>5</v>
      </c>
      <c r="H23" s="15">
        <v>4</v>
      </c>
      <c r="I23" s="15">
        <v>6</v>
      </c>
      <c r="J23" s="15">
        <v>6</v>
      </c>
      <c r="K23" s="15">
        <v>7</v>
      </c>
      <c r="L23" s="16">
        <f t="shared" ref="L23" si="9">IF(SUM(C23:K23)&gt;0, SUM(C23:K23),"")</f>
        <v>51</v>
      </c>
      <c r="M23" s="15">
        <v>12</v>
      </c>
      <c r="N23" s="15"/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1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0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2</v>
      </c>
      <c r="L24" s="20">
        <f t="shared" ref="L24" si="10">IF(SUM(C24:K24)&gt;0, SUM(C24:K24),"")</f>
        <v>15</v>
      </c>
      <c r="M24" s="19"/>
      <c r="N24" s="19"/>
      <c r="O24" s="21">
        <f>IF(L24&lt;&gt;"", L24, "")</f>
        <v>15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55</v>
      </c>
      <c r="B25" s="15"/>
      <c r="C25" s="15">
        <v>6</v>
      </c>
      <c r="D25" s="15">
        <v>6</v>
      </c>
      <c r="E25" s="15">
        <v>5</v>
      </c>
      <c r="F25" s="15">
        <v>4</v>
      </c>
      <c r="G25" s="15">
        <v>8</v>
      </c>
      <c r="H25" s="15">
        <v>7</v>
      </c>
      <c r="I25" s="15">
        <v>3</v>
      </c>
      <c r="J25" s="15">
        <v>6</v>
      </c>
      <c r="K25" s="15">
        <v>10</v>
      </c>
      <c r="L25" s="16">
        <f t="shared" ref="L25" si="11">IF(SUM(C25:K25)&gt;0, SUM(C25:K25),"")</f>
        <v>55</v>
      </c>
      <c r="M25" s="15">
        <v>22</v>
      </c>
      <c r="N25" s="15">
        <f>IF(L25&lt;&gt;"",L25- M25, "")</f>
        <v>33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3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4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0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4</v>
      </c>
      <c r="J26" s="19">
        <f>IF(J25&gt;0, VLOOKUP(J25-J$5-(INT($M25/9)+(MOD($M25,9)&gt;=J$6)), '[1]Point System'!$A$4:$B$15, 2),"")</f>
        <v>2</v>
      </c>
      <c r="K26" s="51">
        <f>IF(K25&gt;0, VLOOKUP(K25-K$5-(INT($M25/9)+(MOD($M25,9)&gt;=K$6)), '[1]Point System'!$A$4:$B$15, 2),"")</f>
        <v>0</v>
      </c>
      <c r="L26" s="20">
        <f t="shared" ref="L26" si="12">IF(SUM(C26:K26)&gt;0, SUM(C26:K26),"")</f>
        <v>21</v>
      </c>
      <c r="M26" s="19"/>
      <c r="N26" s="19"/>
      <c r="O26" s="21">
        <f>IF(L26&lt;&gt;"", L26, "")</f>
        <v>21</v>
      </c>
      <c r="P26" s="4"/>
      <c r="Q26" s="4"/>
      <c r="R26" s="41"/>
      <c r="T26" s="5"/>
    </row>
    <row r="27" spans="1:26" ht="18.75" x14ac:dyDescent="0.25">
      <c r="A27" s="14" t="s">
        <v>62</v>
      </c>
      <c r="B27" s="15"/>
      <c r="C27" s="15">
        <v>5</v>
      </c>
      <c r="D27" s="15">
        <v>4</v>
      </c>
      <c r="E27" s="15">
        <v>6</v>
      </c>
      <c r="F27" s="15">
        <v>3</v>
      </c>
      <c r="G27" s="15">
        <v>4</v>
      </c>
      <c r="H27" s="15">
        <v>5</v>
      </c>
      <c r="I27" s="15">
        <v>3</v>
      </c>
      <c r="J27" s="15">
        <v>4</v>
      </c>
      <c r="K27" s="15">
        <v>5</v>
      </c>
      <c r="L27" s="16">
        <f t="shared" ref="L27" si="13">IF(SUM(C27:K27)&gt;0, SUM(C27:K27),"")</f>
        <v>39</v>
      </c>
      <c r="M27" s="15">
        <v>2</v>
      </c>
      <c r="N27" s="15">
        <f>IF(L27&lt;&gt;"",L27- M27, "")</f>
        <v>37</v>
      </c>
      <c r="O27" s="17"/>
      <c r="P27" s="4"/>
      <c r="Q27" s="4"/>
      <c r="R27" s="41"/>
      <c r="T27" s="5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4</v>
      </c>
      <c r="E28" s="19">
        <f>IF(E27&gt;0, VLOOKUP(E27-E$5-(INT($M27/9)+(MOD($M27,9)&gt;=E$6)), '[1]Point System'!$A$4:$B$15, 2),"")</f>
        <v>0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1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51">
        <f>IF(K27&gt;0, VLOOKUP(K27-K$5-(INT($M27/9)+(MOD($M27,9)&gt;=K$6)), '[1]Point System'!$A$4:$B$15, 2),"")</f>
        <v>3</v>
      </c>
      <c r="L28" s="20">
        <f t="shared" ref="L28" si="14">IF(SUM(C28:K28)&gt;0, SUM(C28:K28),"")</f>
        <v>17</v>
      </c>
      <c r="M28" s="19"/>
      <c r="N28" s="19"/>
      <c r="O28" s="21">
        <f>IF(L28&lt;&gt;"", L28, "")</f>
        <v>17</v>
      </c>
      <c r="P28" s="4"/>
      <c r="Q28" s="4"/>
      <c r="R28" s="41"/>
      <c r="T28" s="5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6</v>
      </c>
      <c r="D7" s="15">
        <v>6</v>
      </c>
      <c r="E7" s="15">
        <v>5</v>
      </c>
      <c r="F7" s="15">
        <v>4</v>
      </c>
      <c r="G7" s="15">
        <v>6</v>
      </c>
      <c r="H7" s="15">
        <v>4</v>
      </c>
      <c r="I7" s="15">
        <v>3</v>
      </c>
      <c r="J7" s="15">
        <v>5</v>
      </c>
      <c r="K7" s="15">
        <v>4</v>
      </c>
      <c r="L7" s="16">
        <f t="shared" ref="L7:L18" si="0">IF(SUM(C7:K7)&gt;0, SUM(C7:K7),"")</f>
        <v>43</v>
      </c>
      <c r="M7" s="15">
        <v>9</v>
      </c>
      <c r="N7" s="15">
        <f>IF(L7&lt;&gt;"",L7- M7, "")</f>
        <v>34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4</v>
      </c>
      <c r="L8" s="20">
        <f t="shared" si="0"/>
        <v>20</v>
      </c>
      <c r="M8" s="19"/>
      <c r="N8" s="19"/>
      <c r="O8" s="21">
        <f>IF(L8&lt;&gt;"", L8, "")</f>
        <v>20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53</v>
      </c>
      <c r="B9" s="15"/>
      <c r="C9" s="15">
        <v>6</v>
      </c>
      <c r="D9" s="15">
        <v>7</v>
      </c>
      <c r="E9" s="15">
        <v>7</v>
      </c>
      <c r="F9" s="15">
        <v>5</v>
      </c>
      <c r="G9" s="15">
        <v>8</v>
      </c>
      <c r="H9" s="15">
        <v>6</v>
      </c>
      <c r="I9" s="15">
        <v>4</v>
      </c>
      <c r="J9" s="15">
        <v>7</v>
      </c>
      <c r="K9" s="15">
        <v>4</v>
      </c>
      <c r="L9" s="16">
        <f t="shared" si="0"/>
        <v>54</v>
      </c>
      <c r="M9" s="15">
        <v>16</v>
      </c>
      <c r="N9" s="15">
        <f>IF(L9&lt;&gt;"",L9- M9, "")</f>
        <v>38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5</v>
      </c>
      <c r="L10" s="20">
        <f t="shared" si="0"/>
        <v>16</v>
      </c>
      <c r="M10" s="19"/>
      <c r="N10" s="19"/>
      <c r="O10" s="21">
        <f>IF(L10&lt;&gt;"", L10, "")</f>
        <v>16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5</v>
      </c>
      <c r="D11" s="15">
        <v>6</v>
      </c>
      <c r="E11" s="15">
        <v>4</v>
      </c>
      <c r="F11" s="15">
        <v>5</v>
      </c>
      <c r="G11" s="15">
        <v>5</v>
      </c>
      <c r="H11" s="15">
        <v>5</v>
      </c>
      <c r="I11" s="15">
        <v>4</v>
      </c>
      <c r="J11" s="15">
        <v>5</v>
      </c>
      <c r="K11" s="15">
        <v>6</v>
      </c>
      <c r="L11" s="16">
        <f t="shared" si="0"/>
        <v>45</v>
      </c>
      <c r="M11" s="15">
        <v>11</v>
      </c>
      <c r="N11" s="15">
        <f>IF(L11&lt;&gt;"",L11- M11, "")</f>
        <v>34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3</v>
      </c>
      <c r="L12" s="20">
        <f t="shared" si="0"/>
        <v>20</v>
      </c>
      <c r="M12" s="19"/>
      <c r="N12" s="19"/>
      <c r="O12" s="21">
        <f>IF(L12&lt;&gt;"", L12, "")</f>
        <v>20</v>
      </c>
      <c r="P12" s="47"/>
      <c r="Q12" s="47"/>
      <c r="R12" s="41"/>
      <c r="S12" s="4"/>
      <c r="T12" s="4"/>
    </row>
    <row r="13" spans="1:26" ht="18.75" x14ac:dyDescent="0.25">
      <c r="A13" s="14" t="s">
        <v>54</v>
      </c>
      <c r="B13" s="15"/>
      <c r="C13" s="15">
        <v>5</v>
      </c>
      <c r="D13" s="15">
        <v>7</v>
      </c>
      <c r="E13" s="15">
        <v>5</v>
      </c>
      <c r="F13" s="15">
        <v>4</v>
      </c>
      <c r="G13" s="15">
        <v>4</v>
      </c>
      <c r="H13" s="15">
        <v>5</v>
      </c>
      <c r="I13" s="15">
        <v>6</v>
      </c>
      <c r="J13" s="15">
        <v>5</v>
      </c>
      <c r="K13" s="15">
        <v>5</v>
      </c>
      <c r="L13" s="16">
        <f t="shared" si="0"/>
        <v>46</v>
      </c>
      <c r="M13" s="15">
        <v>13</v>
      </c>
      <c r="N13" s="15">
        <f>IF(L13&lt;&gt;"",L13- M13, "")</f>
        <v>33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4</v>
      </c>
      <c r="L14" s="20">
        <f t="shared" si="0"/>
        <v>21</v>
      </c>
      <c r="M14" s="19"/>
      <c r="N14" s="19"/>
      <c r="O14" s="21">
        <f>IF(L14&lt;&gt;"", L14, "")</f>
        <v>21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7</v>
      </c>
      <c r="E15" s="15">
        <v>5</v>
      </c>
      <c r="F15" s="15">
        <v>3</v>
      </c>
      <c r="G15" s="15">
        <v>6</v>
      </c>
      <c r="H15" s="15">
        <v>5</v>
      </c>
      <c r="I15" s="15">
        <v>4</v>
      </c>
      <c r="J15" s="15">
        <v>6</v>
      </c>
      <c r="K15" s="15">
        <v>5</v>
      </c>
      <c r="L15" s="16">
        <f t="shared" si="0"/>
        <v>46</v>
      </c>
      <c r="M15" s="15">
        <v>13</v>
      </c>
      <c r="N15" s="15">
        <f>IF(L15&lt;&gt;"",L15- M15, "")</f>
        <v>33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si="0"/>
        <v>21</v>
      </c>
      <c r="M16" s="19"/>
      <c r="N16" s="19"/>
      <c r="O16" s="21">
        <f>IF(L16&lt;&gt;"", L16, "")</f>
        <v>21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52</v>
      </c>
      <c r="B17" s="15"/>
      <c r="C17" s="15">
        <v>6</v>
      </c>
      <c r="D17" s="15">
        <v>6</v>
      </c>
      <c r="E17" s="15">
        <v>6</v>
      </c>
      <c r="F17" s="15">
        <v>6</v>
      </c>
      <c r="G17" s="15">
        <v>5</v>
      </c>
      <c r="H17" s="15">
        <v>6</v>
      </c>
      <c r="I17" s="15">
        <v>5</v>
      </c>
      <c r="J17" s="15">
        <v>5</v>
      </c>
      <c r="K17" s="15">
        <v>7</v>
      </c>
      <c r="L17" s="16">
        <f t="shared" si="0"/>
        <v>52</v>
      </c>
      <c r="M17" s="15">
        <v>14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2</v>
      </c>
      <c r="L18" s="20">
        <f t="shared" si="0"/>
        <v>16</v>
      </c>
      <c r="M18" s="19"/>
      <c r="N18" s="19"/>
      <c r="O18" s="21">
        <f>IF(L18&lt;&gt;"", L18, "")</f>
        <v>16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6</v>
      </c>
      <c r="E19" s="15">
        <v>6</v>
      </c>
      <c r="F19" s="15">
        <v>4</v>
      </c>
      <c r="G19" s="15">
        <v>6</v>
      </c>
      <c r="H19" s="15">
        <v>6</v>
      </c>
      <c r="I19" s="15">
        <v>5</v>
      </c>
      <c r="J19" s="15">
        <v>6</v>
      </c>
      <c r="K19" s="15">
        <v>6</v>
      </c>
      <c r="L19" s="16">
        <f t="shared" ref="L19" si="1">IF(SUM(C19:K19)&gt;0, SUM(C19:K19),"")</f>
        <v>50</v>
      </c>
      <c r="M19" s="15">
        <v>16</v>
      </c>
      <c r="N19" s="15">
        <f>IF(L19&lt;&gt;"",L19- M19, "")</f>
        <v>34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3</v>
      </c>
      <c r="L20" s="20">
        <f t="shared" ref="L20" si="2">IF(SUM(C20:K20)&gt;0, SUM(C20:K20),"")</f>
        <v>20</v>
      </c>
      <c r="M20" s="19"/>
      <c r="N20" s="19"/>
      <c r="O20" s="21">
        <f>IF(L20&lt;&gt;"", L20, "")</f>
        <v>20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 t="s">
        <v>97</v>
      </c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4</v>
      </c>
      <c r="D7" s="15">
        <v>6</v>
      </c>
      <c r="E7" s="15">
        <v>4</v>
      </c>
      <c r="F7" s="15">
        <v>6</v>
      </c>
      <c r="G7" s="15">
        <v>6</v>
      </c>
      <c r="H7" s="15">
        <v>6</v>
      </c>
      <c r="I7" s="15">
        <v>4</v>
      </c>
      <c r="J7" s="15">
        <v>4</v>
      </c>
      <c r="K7" s="15">
        <v>5</v>
      </c>
      <c r="L7" s="16">
        <f t="shared" ref="L7:L18" si="0">IF(SUM(C7:K7)&gt;0, SUM(C7:K7),"")</f>
        <v>45</v>
      </c>
      <c r="M7" s="15">
        <v>9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3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52</v>
      </c>
      <c r="B9" s="15"/>
      <c r="C9" s="15">
        <v>7</v>
      </c>
      <c r="D9" s="15">
        <v>6</v>
      </c>
      <c r="E9" s="15">
        <v>5</v>
      </c>
      <c r="F9" s="15">
        <v>3</v>
      </c>
      <c r="G9" s="15">
        <v>4</v>
      </c>
      <c r="H9" s="15">
        <v>5</v>
      </c>
      <c r="I9" s="15">
        <v>5</v>
      </c>
      <c r="J9" s="15">
        <v>7</v>
      </c>
      <c r="K9" s="15">
        <v>6</v>
      </c>
      <c r="L9" s="16">
        <f t="shared" si="0"/>
        <v>48</v>
      </c>
      <c r="M9" s="15">
        <v>14</v>
      </c>
      <c r="N9" s="15">
        <f>IF(L9&lt;&gt;"",L9- M9, "")</f>
        <v>34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4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0</v>
      </c>
      <c r="K10" s="51">
        <f>IF(K9&gt;0, VLOOKUP(K9-K$5-(INT($M9/9)+(MOD($M9,9)&gt;=K$6)), '[1]Point System'!$A$4:$B$15, 2),"")</f>
        <v>3</v>
      </c>
      <c r="L10" s="20">
        <f t="shared" si="0"/>
        <v>20</v>
      </c>
      <c r="M10" s="19"/>
      <c r="N10" s="19"/>
      <c r="O10" s="21">
        <f>IF(L10&lt;&gt;"", L10, "")</f>
        <v>20</v>
      </c>
      <c r="P10" s="4"/>
      <c r="Q10" s="4"/>
      <c r="R10" s="41"/>
      <c r="T10" s="5"/>
    </row>
    <row r="11" spans="1:26" ht="18.75" x14ac:dyDescent="0.25">
      <c r="A11" s="14" t="s">
        <v>53</v>
      </c>
      <c r="B11" s="15"/>
      <c r="C11" s="15">
        <v>7</v>
      </c>
      <c r="D11" s="15">
        <v>5</v>
      </c>
      <c r="E11" s="15">
        <v>6</v>
      </c>
      <c r="F11" s="15">
        <v>5</v>
      </c>
      <c r="G11" s="15">
        <v>6</v>
      </c>
      <c r="H11" s="15">
        <v>7</v>
      </c>
      <c r="I11" s="15">
        <v>3</v>
      </c>
      <c r="J11" s="15">
        <v>5</v>
      </c>
      <c r="K11" s="15">
        <v>7</v>
      </c>
      <c r="L11" s="16">
        <f t="shared" si="0"/>
        <v>51</v>
      </c>
      <c r="M11" s="15">
        <v>16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2</v>
      </c>
      <c r="L12" s="20">
        <f t="shared" si="0"/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54</v>
      </c>
      <c r="B13" s="15"/>
      <c r="C13" s="15">
        <v>5</v>
      </c>
      <c r="D13" s="15">
        <v>6</v>
      </c>
      <c r="E13" s="15">
        <v>5</v>
      </c>
      <c r="F13" s="15">
        <v>5</v>
      </c>
      <c r="G13" s="15">
        <v>7</v>
      </c>
      <c r="H13" s="15">
        <v>4</v>
      </c>
      <c r="I13" s="15">
        <v>4</v>
      </c>
      <c r="J13" s="15">
        <v>6</v>
      </c>
      <c r="K13" s="15">
        <v>5</v>
      </c>
      <c r="L13" s="16">
        <f t="shared" si="0"/>
        <v>47</v>
      </c>
      <c r="M13" s="15">
        <v>13</v>
      </c>
      <c r="N13" s="15">
        <f>IF(L13&lt;&gt;"",L13- M13, "")</f>
        <v>34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4</v>
      </c>
      <c r="L14" s="20">
        <f t="shared" si="0"/>
        <v>20</v>
      </c>
      <c r="M14" s="19"/>
      <c r="N14" s="19"/>
      <c r="O14" s="21">
        <f>IF(L14&lt;&gt;"", L14, "")</f>
        <v>20</v>
      </c>
      <c r="P14" s="47"/>
      <c r="Q14" s="47"/>
      <c r="R14" s="41"/>
      <c r="S14" s="4"/>
      <c r="T14" s="4"/>
    </row>
    <row r="15" spans="1:26" ht="18.75" x14ac:dyDescent="0.25">
      <c r="A15" s="14" t="s">
        <v>55</v>
      </c>
      <c r="B15" s="15"/>
      <c r="C15" s="15">
        <v>6</v>
      </c>
      <c r="D15" s="15">
        <v>6</v>
      </c>
      <c r="E15" s="15">
        <v>6</v>
      </c>
      <c r="F15" s="15">
        <v>5</v>
      </c>
      <c r="G15" s="15">
        <v>8</v>
      </c>
      <c r="H15" s="15">
        <v>8</v>
      </c>
      <c r="I15" s="15">
        <v>5</v>
      </c>
      <c r="J15" s="15">
        <v>7</v>
      </c>
      <c r="K15" s="15">
        <v>6</v>
      </c>
      <c r="L15" s="16">
        <f t="shared" si="0"/>
        <v>57</v>
      </c>
      <c r="M15" s="15">
        <v>21</v>
      </c>
      <c r="N15" s="15">
        <f>IF(L15&lt;&gt;"",L15- M15, "")</f>
        <v>36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0</v>
      </c>
      <c r="H16" s="19">
        <f>IF(H15&gt;0, VLOOKUP(H15-H$5-(INT($M15/9)+(MOD($M15,9)&gt;=H$6)), '[1]Point System'!$A$4:$B$15, 2),"")</f>
        <v>0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si="0"/>
        <v>18</v>
      </c>
      <c r="M16" s="19"/>
      <c r="N16" s="19"/>
      <c r="O16" s="21">
        <f>IF(L16&lt;&gt;"", L16, "")</f>
        <v>18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6</v>
      </c>
      <c r="D17" s="15">
        <v>5</v>
      </c>
      <c r="E17" s="15">
        <v>5</v>
      </c>
      <c r="F17" s="15">
        <v>3</v>
      </c>
      <c r="G17" s="15">
        <v>6</v>
      </c>
      <c r="H17" s="15">
        <v>5</v>
      </c>
      <c r="I17" s="15">
        <v>6</v>
      </c>
      <c r="J17" s="15">
        <v>4</v>
      </c>
      <c r="K17" s="15">
        <v>6</v>
      </c>
      <c r="L17" s="16">
        <f t="shared" si="0"/>
        <v>46</v>
      </c>
      <c r="M17" s="15">
        <v>9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0</v>
      </c>
      <c r="J18" s="19">
        <f>IF(J17&gt;0, VLOOKUP(J17-J$5-(INT($M17/9)+(MOD($M17,9)&gt;=J$6)), '[1]Point System'!$A$4:$B$15, 2),"")</f>
        <v>3</v>
      </c>
      <c r="K18" s="51">
        <f>IF(K17&gt;0, VLOOKUP(K17-K$5-(INT($M17/9)+(MOD($M17,9)&gt;=K$6)), '[1]Point System'!$A$4:$B$15, 2),"")</f>
        <v>2</v>
      </c>
      <c r="L18" s="20">
        <f t="shared" si="0"/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5" customHeight="1" x14ac:dyDescent="0.2">
      <c r="E19" s="36"/>
      <c r="G19" s="36"/>
      <c r="H19" s="36"/>
      <c r="J19" s="36"/>
      <c r="K19" s="36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5</v>
      </c>
      <c r="D7" s="15">
        <v>5</v>
      </c>
      <c r="E7" s="15">
        <v>5</v>
      </c>
      <c r="F7" s="15">
        <v>4</v>
      </c>
      <c r="G7" s="15">
        <v>4</v>
      </c>
      <c r="H7" s="15">
        <v>6</v>
      </c>
      <c r="I7" s="15">
        <v>3</v>
      </c>
      <c r="J7" s="15">
        <v>6</v>
      </c>
      <c r="K7" s="15">
        <v>6</v>
      </c>
      <c r="L7" s="16">
        <f t="shared" ref="L7:L17" si="0">IF(SUM(C7:K7)&gt;0, SUM(C7:K7),"")</f>
        <v>44</v>
      </c>
      <c r="M7" s="15">
        <v>14</v>
      </c>
      <c r="N7" s="15">
        <f>IF(L7&lt;&gt;"",L7- M7, "")</f>
        <v>30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4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3</v>
      </c>
      <c r="L8" s="20">
        <f t="shared" si="0"/>
        <v>24</v>
      </c>
      <c r="M8" s="19"/>
      <c r="N8" s="19"/>
      <c r="O8" s="21">
        <f>IF(L8&lt;&gt;"", L8, "")</f>
        <v>24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6</v>
      </c>
      <c r="D9" s="15">
        <v>6</v>
      </c>
      <c r="E9" s="15">
        <v>7</v>
      </c>
      <c r="F9" s="15">
        <v>6</v>
      </c>
      <c r="G9" s="15">
        <v>6</v>
      </c>
      <c r="H9" s="15">
        <v>7</v>
      </c>
      <c r="I9" s="15">
        <v>5</v>
      </c>
      <c r="J9" s="15">
        <v>7</v>
      </c>
      <c r="K9" s="15">
        <v>10</v>
      </c>
      <c r="L9" s="16">
        <f t="shared" si="0"/>
        <v>60</v>
      </c>
      <c r="M9" s="15">
        <v>21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0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7</v>
      </c>
      <c r="D11" s="15">
        <v>7</v>
      </c>
      <c r="E11" s="15">
        <v>6</v>
      </c>
      <c r="F11" s="15">
        <v>3</v>
      </c>
      <c r="G11" s="15">
        <v>5</v>
      </c>
      <c r="H11" s="15">
        <v>4</v>
      </c>
      <c r="I11" s="15">
        <v>4</v>
      </c>
      <c r="J11" s="15">
        <v>6</v>
      </c>
      <c r="K11" s="15">
        <v>7</v>
      </c>
      <c r="L11" s="16">
        <f t="shared" si="0"/>
        <v>49</v>
      </c>
      <c r="M11" s="15">
        <v>10</v>
      </c>
      <c r="N11" s="15">
        <f>IF(L11&lt;&gt;"",L11- M11, "")</f>
        <v>39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0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1</v>
      </c>
      <c r="K12" s="51">
        <f>IF(K11&gt;0, VLOOKUP(K11-K$5-(INT($M11/9)+(MOD($M11,9)&gt;=K$6)), '[1]Point System'!$A$4:$B$15, 2),"")</f>
        <v>1</v>
      </c>
      <c r="L12" s="20">
        <f t="shared" ref="L12" si="2">IF(SUM(C12:K12)&gt;0, SUM(C12:K12),"")</f>
        <v>15</v>
      </c>
      <c r="M12" s="19"/>
      <c r="N12" s="19"/>
      <c r="O12" s="21">
        <f>IF(L12&lt;&gt;"", L12, "")</f>
        <v>15</v>
      </c>
      <c r="P12" s="47"/>
      <c r="Q12" s="47"/>
      <c r="R12" s="41"/>
      <c r="S12" s="4"/>
      <c r="T12" s="4"/>
    </row>
    <row r="13" spans="1:26" ht="18.75" x14ac:dyDescent="0.25">
      <c r="A13" s="14" t="s">
        <v>68</v>
      </c>
      <c r="B13" s="15"/>
      <c r="C13" s="15">
        <v>7</v>
      </c>
      <c r="D13" s="15">
        <v>8</v>
      </c>
      <c r="E13" s="15">
        <v>8</v>
      </c>
      <c r="F13" s="15">
        <v>4</v>
      </c>
      <c r="G13" s="15">
        <v>7</v>
      </c>
      <c r="H13" s="15">
        <v>6</v>
      </c>
      <c r="I13" s="15">
        <v>6</v>
      </c>
      <c r="J13" s="15">
        <v>7</v>
      </c>
      <c r="K13" s="15">
        <v>6</v>
      </c>
      <c r="L13" s="16">
        <f t="shared" si="0"/>
        <v>59</v>
      </c>
      <c r="M13" s="15"/>
      <c r="N13" s="15">
        <f>IF(L13&lt;&gt;"",L13- M13, "")</f>
        <v>59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0</v>
      </c>
      <c r="D14" s="19">
        <f>IF(D13&gt;0, VLOOKUP(D13-D$5-(INT($M13/9)+(MOD($M13,9)&gt;=D$6)), '[1]Point System'!$A$4:$B$15, 2),"")</f>
        <v>0</v>
      </c>
      <c r="E14" s="19">
        <f>IF(E13&gt;0, VLOOKUP(E13-E$5-(INT($M13/9)+(MOD($M13,9)&gt;=E$6)), '[1]Point System'!$A$4:$B$15, 2),"")</f>
        <v>0</v>
      </c>
      <c r="F14" s="19">
        <v>0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0</v>
      </c>
      <c r="K14" s="19">
        <v>0</v>
      </c>
      <c r="L14" s="20" t="str">
        <f t="shared" ref="L14" si="3">IF(SUM(C14:K14)&gt;0, SUM(C14:K14),"")</f>
        <v/>
      </c>
      <c r="M14" s="19"/>
      <c r="N14" s="19"/>
      <c r="O14" s="21" t="str">
        <f>IF(L14&lt;&gt;"", L14, "")</f>
        <v/>
      </c>
      <c r="P14" s="47"/>
      <c r="Q14" s="47"/>
      <c r="R14" s="41"/>
      <c r="S14" s="4"/>
      <c r="T14" s="4"/>
    </row>
    <row r="15" spans="1:26" ht="18.75" x14ac:dyDescent="0.25">
      <c r="A15" s="14" t="s">
        <v>62</v>
      </c>
      <c r="B15" s="15"/>
      <c r="C15" s="15">
        <v>4</v>
      </c>
      <c r="D15" s="15">
        <v>4</v>
      </c>
      <c r="E15" s="15">
        <v>5</v>
      </c>
      <c r="F15" s="15">
        <v>4</v>
      </c>
      <c r="G15" s="15">
        <v>5</v>
      </c>
      <c r="H15" s="15">
        <v>5</v>
      </c>
      <c r="I15" s="15">
        <v>3</v>
      </c>
      <c r="J15" s="15">
        <v>4</v>
      </c>
      <c r="K15" s="15">
        <v>6</v>
      </c>
      <c r="L15" s="16">
        <f t="shared" si="0"/>
        <v>40</v>
      </c>
      <c r="M15" s="15">
        <v>2</v>
      </c>
      <c r="N15" s="15">
        <f>IF(L15&lt;&gt;"",L15- M15, "")</f>
        <v>38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2</v>
      </c>
      <c r="K16" s="51">
        <f>IF(K15&gt;0, VLOOKUP(K15-K$5-(INT($M15/9)+(MOD($M15,9)&gt;=K$6)), '[1]Point System'!$A$4:$B$15, 2),"")</f>
        <v>2</v>
      </c>
      <c r="L16" s="20">
        <f t="shared" ref="L16" si="4">IF(SUM(C16:K16)&gt;0, SUM(C16:K16),"")</f>
        <v>16</v>
      </c>
      <c r="M16" s="19"/>
      <c r="N16" s="19"/>
      <c r="O16" s="21">
        <f>IF(L16&lt;&gt;"", L16, "")</f>
        <v>16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53</v>
      </c>
      <c r="B17" s="15"/>
      <c r="C17" s="15">
        <v>5</v>
      </c>
      <c r="D17" s="15">
        <v>6</v>
      </c>
      <c r="E17" s="15">
        <v>6</v>
      </c>
      <c r="F17" s="15">
        <v>6</v>
      </c>
      <c r="G17" s="15">
        <v>6</v>
      </c>
      <c r="H17" s="15">
        <v>6</v>
      </c>
      <c r="I17" s="15">
        <v>5</v>
      </c>
      <c r="J17" s="15">
        <v>6</v>
      </c>
      <c r="K17" s="15">
        <v>6</v>
      </c>
      <c r="L17" s="16">
        <f t="shared" si="0"/>
        <v>52</v>
      </c>
      <c r="M17" s="15">
        <v>16</v>
      </c>
      <c r="N17" s="15">
        <f>IF(L17&lt;&gt;"",L17- M17, "")</f>
        <v>36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18</v>
      </c>
      <c r="M18" s="19"/>
      <c r="N18" s="19"/>
      <c r="O18" s="21">
        <f>IF(L18&lt;&gt;"", L18, "")</f>
        <v>18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100</v>
      </c>
      <c r="B19" s="15"/>
      <c r="C19" s="15">
        <v>6</v>
      </c>
      <c r="D19" s="15">
        <v>7</v>
      </c>
      <c r="E19" s="15">
        <v>8</v>
      </c>
      <c r="F19" s="15">
        <v>5</v>
      </c>
      <c r="G19" s="15">
        <v>8</v>
      </c>
      <c r="H19" s="15">
        <v>6</v>
      </c>
      <c r="I19" s="15">
        <v>4</v>
      </c>
      <c r="J19" s="15">
        <v>7</v>
      </c>
      <c r="K19" s="15">
        <v>8</v>
      </c>
      <c r="L19" s="16">
        <f t="shared" ref="L19" si="6">IF(SUM(C19:K19)&gt;0, SUM(C19:K19),"")</f>
        <v>59</v>
      </c>
      <c r="M19" s="15">
        <v>23</v>
      </c>
      <c r="N19" s="15">
        <f>IF(L19&lt;&gt;"",L19- M19, "")</f>
        <v>36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2</v>
      </c>
      <c r="L20" s="20">
        <f t="shared" ref="L20" si="7">IF(SUM(C20:K20)&gt;0, SUM(C20:K20),"")</f>
        <v>18</v>
      </c>
      <c r="M20" s="19"/>
      <c r="N20" s="19"/>
      <c r="O20" s="21">
        <f>IF(L20&lt;&gt;"", L20, "")</f>
        <v>18</v>
      </c>
      <c r="P20" s="4"/>
      <c r="Q20" s="4"/>
      <c r="R20" s="41"/>
      <c r="T20" s="5"/>
    </row>
    <row r="21" spans="1:26" ht="18.75" x14ac:dyDescent="0.25">
      <c r="A21" s="14" t="s">
        <v>51</v>
      </c>
      <c r="B21" s="15"/>
      <c r="C21" s="15">
        <v>4</v>
      </c>
      <c r="D21" s="15">
        <v>6</v>
      </c>
      <c r="E21" s="15">
        <v>5</v>
      </c>
      <c r="F21" s="15">
        <v>3</v>
      </c>
      <c r="G21" s="15">
        <v>4</v>
      </c>
      <c r="H21" s="15">
        <v>4</v>
      </c>
      <c r="I21" s="15">
        <v>4</v>
      </c>
      <c r="J21" s="15">
        <v>5</v>
      </c>
      <c r="K21" s="15">
        <v>7</v>
      </c>
      <c r="L21" s="16">
        <f t="shared" ref="L21" si="8">IF(SUM(C21:K21)&gt;0, SUM(C21:K21),"")</f>
        <v>42</v>
      </c>
      <c r="M21" s="15">
        <v>9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51">
        <f>IF(K21&gt;0, VLOOKUP(K21-K$5-(INT($M21/9)+(MOD($M21,9)&gt;=K$6)), '[1]Point System'!$A$4:$B$15, 2),"")</f>
        <v>1</v>
      </c>
      <c r="L22" s="20">
        <f t="shared" ref="L22" si="9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64</v>
      </c>
      <c r="B23" s="15"/>
      <c r="C23" s="15">
        <v>6</v>
      </c>
      <c r="D23" s="15">
        <v>7</v>
      </c>
      <c r="E23" s="15">
        <v>5</v>
      </c>
      <c r="F23" s="15">
        <v>5</v>
      </c>
      <c r="G23" s="15">
        <v>5</v>
      </c>
      <c r="H23" s="15">
        <v>5</v>
      </c>
      <c r="I23" s="15">
        <v>6</v>
      </c>
      <c r="J23" s="15">
        <v>6</v>
      </c>
      <c r="K23" s="15">
        <v>6</v>
      </c>
      <c r="L23" s="16">
        <f t="shared" ref="L23" si="10">IF(SUM(C23:K23)&gt;0, SUM(C23:K23),"")</f>
        <v>51</v>
      </c>
      <c r="M23" s="15">
        <v>22</v>
      </c>
      <c r="N23" s="15">
        <f>IF(L23&lt;&gt;"",L23- M23, "")</f>
        <v>29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3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4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1</v>
      </c>
      <c r="J24" s="19">
        <f>IF(J23&gt;0, VLOOKUP(J23-J$5-(INT($M23/9)+(MOD($M23,9)&gt;=J$6)), '[1]Point System'!$A$4:$B$15, 2),"")</f>
        <v>2</v>
      </c>
      <c r="K24" s="51">
        <f>IF(K23&gt;0, VLOOKUP(K23-K$5-(INT($M23/9)+(MOD($M23,9)&gt;=K$6)), '[1]Point System'!$A$4:$B$15, 2),"")</f>
        <v>4</v>
      </c>
      <c r="L24" s="20">
        <f t="shared" ref="L24" si="11">IF(SUM(C24:K24)&gt;0, SUM(C24:K24),"")</f>
        <v>25</v>
      </c>
      <c r="M24" s="19"/>
      <c r="N24" s="19"/>
      <c r="O24" s="21">
        <f>IF(L24&lt;&gt;"", L24, "")</f>
        <v>25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56</v>
      </c>
      <c r="B25" s="15"/>
      <c r="C25" s="15">
        <v>6</v>
      </c>
      <c r="D25" s="15">
        <v>5</v>
      </c>
      <c r="E25" s="15">
        <v>5</v>
      </c>
      <c r="F25" s="15">
        <v>3</v>
      </c>
      <c r="G25" s="15">
        <v>6</v>
      </c>
      <c r="H25" s="15">
        <v>5</v>
      </c>
      <c r="I25" s="15">
        <v>4</v>
      </c>
      <c r="J25" s="15">
        <v>4</v>
      </c>
      <c r="K25" s="15">
        <v>5</v>
      </c>
      <c r="L25" s="16">
        <f t="shared" ref="L25" si="12">IF(SUM(C25:K25)&gt;0, SUM(C25:K25),"")</f>
        <v>43</v>
      </c>
      <c r="M25" s="15">
        <v>16</v>
      </c>
      <c r="N25" s="15">
        <f>IF(L25&lt;&gt;"",L25- M25, "")</f>
        <v>27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3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4</v>
      </c>
      <c r="K26" s="51">
        <f>IF(K25&gt;0, VLOOKUP(K25-K$5-(INT($M25/9)+(MOD($M25,9)&gt;=K$6)), '[1]Point System'!$A$4:$B$15, 2),"")</f>
        <v>4</v>
      </c>
      <c r="L26" s="20">
        <f t="shared" ref="L26" si="13">IF(SUM(C26:K26)&gt;0, SUM(C26:K26),"")</f>
        <v>27</v>
      </c>
      <c r="M26" s="19"/>
      <c r="N26" s="19"/>
      <c r="O26" s="21">
        <f>IF(L26&lt;&gt;"", L26, "")</f>
        <v>27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53</v>
      </c>
      <c r="B7" s="15" t="s">
        <v>73</v>
      </c>
      <c r="C7" s="15">
        <v>4</v>
      </c>
      <c r="D7" s="15">
        <v>7</v>
      </c>
      <c r="E7" s="15">
        <v>7</v>
      </c>
      <c r="F7" s="15">
        <v>6</v>
      </c>
      <c r="G7" s="15">
        <v>8</v>
      </c>
      <c r="H7" s="15">
        <v>5</v>
      </c>
      <c r="I7" s="15">
        <v>2</v>
      </c>
      <c r="J7" s="15">
        <v>7</v>
      </c>
      <c r="K7" s="15">
        <v>9</v>
      </c>
      <c r="L7" s="16">
        <f t="shared" ref="L7:L25" si="0">IF(SUM(C7:K7)&gt;0, SUM(C7:K7),"")</f>
        <v>55</v>
      </c>
      <c r="M7" s="15">
        <v>16</v>
      </c>
      <c r="N7" s="15">
        <f>IF(L7&lt;&gt;"",L7- M7, "")</f>
        <v>39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0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4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0</v>
      </c>
      <c r="L8" s="20">
        <f t="shared" si="0"/>
        <v>15</v>
      </c>
      <c r="M8" s="19"/>
      <c r="N8" s="19"/>
      <c r="O8" s="21">
        <f>IF(L8&lt;&gt;"", L8, "")</f>
        <v>15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100</v>
      </c>
      <c r="B9" s="15"/>
      <c r="C9" s="15">
        <v>6</v>
      </c>
      <c r="D9" s="15">
        <v>7</v>
      </c>
      <c r="E9" s="15">
        <v>8</v>
      </c>
      <c r="F9" s="15">
        <v>6</v>
      </c>
      <c r="G9" s="15">
        <v>8</v>
      </c>
      <c r="H9" s="15">
        <v>7</v>
      </c>
      <c r="I9" s="15">
        <v>5</v>
      </c>
      <c r="J9" s="15">
        <v>7</v>
      </c>
      <c r="K9" s="15">
        <v>6</v>
      </c>
      <c r="L9" s="16">
        <f t="shared" si="0"/>
        <v>60</v>
      </c>
      <c r="M9" s="15">
        <v>23</v>
      </c>
      <c r="N9" s="15">
        <f>IF(L9&lt;&gt;"",L9- M9, "")</f>
        <v>37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17</v>
      </c>
      <c r="M10" s="19"/>
      <c r="N10" s="19"/>
      <c r="O10" s="21">
        <f>IF(L10&lt;&gt;"", L10, "")</f>
        <v>17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4</v>
      </c>
      <c r="D11" s="15">
        <v>5</v>
      </c>
      <c r="E11" s="15">
        <v>5</v>
      </c>
      <c r="F11" s="15">
        <v>4</v>
      </c>
      <c r="G11" s="15">
        <v>4</v>
      </c>
      <c r="H11" s="15">
        <v>4</v>
      </c>
      <c r="I11" s="15">
        <v>2</v>
      </c>
      <c r="J11" s="15">
        <v>4</v>
      </c>
      <c r="K11" s="15">
        <v>5</v>
      </c>
      <c r="L11" s="16">
        <f t="shared" si="0"/>
        <v>37</v>
      </c>
      <c r="M11" s="15">
        <v>2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51</v>
      </c>
      <c r="B13" s="15"/>
      <c r="C13" s="15">
        <v>5</v>
      </c>
      <c r="D13" s="15">
        <v>6</v>
      </c>
      <c r="E13" s="15">
        <v>8</v>
      </c>
      <c r="F13" s="15">
        <v>4</v>
      </c>
      <c r="G13" s="15">
        <v>6</v>
      </c>
      <c r="H13" s="15">
        <v>6</v>
      </c>
      <c r="I13" s="15">
        <v>4</v>
      </c>
      <c r="J13" s="15">
        <v>6</v>
      </c>
      <c r="K13" s="15">
        <v>5</v>
      </c>
      <c r="L13" s="16">
        <f t="shared" si="0"/>
        <v>50</v>
      </c>
      <c r="M13" s="15">
        <v>9</v>
      </c>
      <c r="N13" s="15">
        <f>IF(L13&lt;&gt;"",L13- M13, "")</f>
        <v>41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14</v>
      </c>
      <c r="M14" s="19"/>
      <c r="N14" s="19"/>
      <c r="O14" s="21">
        <f>IF(L14&lt;&gt;"", L14, "")</f>
        <v>14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8</v>
      </c>
      <c r="E15" s="15">
        <v>8</v>
      </c>
      <c r="F15" s="15">
        <v>3</v>
      </c>
      <c r="G15" s="15">
        <v>6</v>
      </c>
      <c r="H15" s="15">
        <v>6</v>
      </c>
      <c r="I15" s="15">
        <v>4</v>
      </c>
      <c r="J15" s="15">
        <v>6</v>
      </c>
      <c r="K15" s="15">
        <v>7</v>
      </c>
      <c r="L15" s="16">
        <f t="shared" si="0"/>
        <v>53</v>
      </c>
      <c r="M15" s="15">
        <v>12</v>
      </c>
      <c r="N15" s="15">
        <f>IF(L15&lt;&gt;"",L15- M15, "")</f>
        <v>41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0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13</v>
      </c>
      <c r="M16" s="19"/>
      <c r="N16" s="19"/>
      <c r="O16" s="21">
        <f>IF(L16&lt;&gt;"", L16, "")</f>
        <v>13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54</v>
      </c>
      <c r="B17" s="15"/>
      <c r="C17" s="15">
        <v>6</v>
      </c>
      <c r="D17" s="15">
        <v>5</v>
      </c>
      <c r="E17" s="15">
        <v>5</v>
      </c>
      <c r="F17" s="15">
        <v>3</v>
      </c>
      <c r="G17" s="15">
        <v>7</v>
      </c>
      <c r="H17" s="15">
        <v>6</v>
      </c>
      <c r="I17" s="15">
        <v>4</v>
      </c>
      <c r="J17" s="15">
        <v>6</v>
      </c>
      <c r="K17" s="15">
        <v>7</v>
      </c>
      <c r="L17" s="16">
        <f t="shared" si="0"/>
        <v>49</v>
      </c>
      <c r="M17" s="15">
        <v>13</v>
      </c>
      <c r="N17" s="15">
        <f>IF(L17&lt;&gt;"",L17- M17, "")</f>
        <v>36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1</v>
      </c>
      <c r="K18" s="51">
        <f>IF(K17&gt;0, VLOOKUP(K17-K$5-(INT($M17/9)+(MOD($M17,9)&gt;=K$6)), '[1]Point System'!$A$4:$B$15, 2),"")</f>
        <v>2</v>
      </c>
      <c r="L18" s="20">
        <f t="shared" ref="L18" si="5">IF(SUM(C18:K18)&gt;0, SUM(C18:K18),"")</f>
        <v>18</v>
      </c>
      <c r="M18" s="19"/>
      <c r="N18" s="19"/>
      <c r="O18" s="21">
        <f>IF(L18&lt;&gt;"", L18, "")</f>
        <v>18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55</v>
      </c>
      <c r="B19" s="15"/>
      <c r="C19" s="15">
        <v>6</v>
      </c>
      <c r="D19" s="15">
        <v>7</v>
      </c>
      <c r="E19" s="15">
        <v>8</v>
      </c>
      <c r="F19" s="15">
        <v>5</v>
      </c>
      <c r="G19" s="15">
        <v>6</v>
      </c>
      <c r="H19" s="15">
        <v>5</v>
      </c>
      <c r="I19" s="15">
        <v>4</v>
      </c>
      <c r="J19" s="15">
        <v>5</v>
      </c>
      <c r="K19" s="15">
        <v>9</v>
      </c>
      <c r="L19" s="16">
        <f t="shared" si="0"/>
        <v>55</v>
      </c>
      <c r="M19" s="15">
        <v>22</v>
      </c>
      <c r="N19" s="15">
        <f>IF(L19&lt;&gt;"",L19- M19, "")</f>
        <v>33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3</v>
      </c>
      <c r="K20" s="51">
        <f>IF(K19&gt;0, VLOOKUP(K19-K$5-(INT($M19/9)+(MOD($M19,9)&gt;=K$6)), '[1]Point System'!$A$4:$B$15, 2),"")</f>
        <v>1</v>
      </c>
      <c r="L20" s="20">
        <f t="shared" ref="L20" si="6">IF(SUM(C20:K20)&gt;0, SUM(C20:K20),"")</f>
        <v>21</v>
      </c>
      <c r="M20" s="19"/>
      <c r="N20" s="19"/>
      <c r="O20" s="21">
        <f>IF(L20&lt;&gt;"", L20, "")</f>
        <v>21</v>
      </c>
      <c r="P20" s="4"/>
      <c r="Q20" s="4"/>
      <c r="R20" s="41"/>
      <c r="T20" s="5"/>
    </row>
    <row r="21" spans="1:26" ht="18.75" x14ac:dyDescent="0.25">
      <c r="A21" s="14" t="s">
        <v>52</v>
      </c>
      <c r="B21" s="15"/>
      <c r="C21" s="15">
        <v>5</v>
      </c>
      <c r="D21" s="15">
        <v>7</v>
      </c>
      <c r="E21" s="15">
        <v>6</v>
      </c>
      <c r="F21" s="15">
        <v>6</v>
      </c>
      <c r="G21" s="15">
        <v>4</v>
      </c>
      <c r="H21" s="15">
        <v>4</v>
      </c>
      <c r="I21" s="15">
        <v>4</v>
      </c>
      <c r="J21" s="15">
        <v>5</v>
      </c>
      <c r="K21" s="15">
        <v>6</v>
      </c>
      <c r="L21" s="16">
        <f t="shared" si="0"/>
        <v>47</v>
      </c>
      <c r="M21" s="15">
        <v>14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0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66</v>
      </c>
      <c r="B23" s="15"/>
      <c r="C23" s="15">
        <v>5</v>
      </c>
      <c r="D23" s="15">
        <v>6</v>
      </c>
      <c r="E23" s="15">
        <v>6</v>
      </c>
      <c r="F23" s="15">
        <v>5</v>
      </c>
      <c r="G23" s="15">
        <v>5</v>
      </c>
      <c r="H23" s="15">
        <v>6</v>
      </c>
      <c r="I23" s="15">
        <v>4</v>
      </c>
      <c r="J23" s="15">
        <v>6</v>
      </c>
      <c r="K23" s="15">
        <v>6</v>
      </c>
      <c r="L23" s="16">
        <f t="shared" si="0"/>
        <v>49</v>
      </c>
      <c r="M23" s="15">
        <v>11</v>
      </c>
      <c r="N23" s="15">
        <f>IF(L23&lt;&gt;"",L23- M23, "")</f>
        <v>38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1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3</v>
      </c>
      <c r="L24" s="20">
        <f t="shared" ref="L24" si="8">IF(SUM(C24:K24)&gt;0, SUM(C24:K24),"")</f>
        <v>16</v>
      </c>
      <c r="M24" s="19"/>
      <c r="N24" s="19"/>
      <c r="O24" s="21">
        <f>IF(L24&lt;&gt;"", L24, "")</f>
        <v>16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56</v>
      </c>
      <c r="B25" s="15"/>
      <c r="C25" s="15">
        <v>6</v>
      </c>
      <c r="D25" s="15">
        <v>6</v>
      </c>
      <c r="E25" s="15">
        <v>5</v>
      </c>
      <c r="F25" s="15">
        <v>5</v>
      </c>
      <c r="G25" s="15">
        <v>4</v>
      </c>
      <c r="H25" s="15">
        <v>6</v>
      </c>
      <c r="I25" s="15">
        <v>5</v>
      </c>
      <c r="J25" s="15">
        <v>5</v>
      </c>
      <c r="K25" s="15">
        <v>6</v>
      </c>
      <c r="L25" s="16">
        <f t="shared" si="0"/>
        <v>48</v>
      </c>
      <c r="M25" s="15">
        <v>15</v>
      </c>
      <c r="N25" s="15">
        <f>IF(L25&lt;&gt;"",L25- M25, "")</f>
        <v>33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3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4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1</v>
      </c>
      <c r="J26" s="19">
        <f>IF(J25&gt;0, VLOOKUP(J25-J$5-(INT($M25/9)+(MOD($M25,9)&gt;=J$6)), '[1]Point System'!$A$4:$B$15, 2),"")</f>
        <v>3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21</v>
      </c>
      <c r="M26" s="19"/>
      <c r="N26" s="19"/>
      <c r="O26" s="21">
        <f>IF(L26&lt;&gt;"", L26, "")</f>
        <v>21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5"/>
  </cols>
  <sheetData>
    <row r="1" spans="1:4" ht="15" customHeight="1" x14ac:dyDescent="0.2">
      <c r="A1" s="253" t="s">
        <v>117</v>
      </c>
      <c r="B1" s="253"/>
      <c r="C1" s="253"/>
      <c r="D1" s="253"/>
    </row>
    <row r="2" spans="1:4" ht="15" customHeight="1" x14ac:dyDescent="0.2">
      <c r="A2" s="253"/>
      <c r="B2" s="253"/>
      <c r="C2" s="253"/>
      <c r="D2" s="253"/>
    </row>
    <row r="3" spans="1:4" ht="15" customHeight="1" x14ac:dyDescent="0.2">
      <c r="A3" s="253"/>
      <c r="B3" s="253"/>
      <c r="C3" s="253"/>
      <c r="D3" s="253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54</v>
      </c>
      <c r="B7" s="15" t="s">
        <v>73</v>
      </c>
      <c r="C7" s="15">
        <v>4</v>
      </c>
      <c r="D7" s="15">
        <v>8</v>
      </c>
      <c r="E7" s="15">
        <v>5</v>
      </c>
      <c r="F7" s="15">
        <v>6</v>
      </c>
      <c r="G7" s="15">
        <v>5</v>
      </c>
      <c r="H7" s="15">
        <v>6</v>
      </c>
      <c r="I7" s="15">
        <v>3</v>
      </c>
      <c r="J7" s="15">
        <v>7</v>
      </c>
      <c r="K7" s="15">
        <v>5</v>
      </c>
      <c r="L7" s="16">
        <f t="shared" ref="L7:L25" si="0">IF(SUM(C7:K7)&gt;0, SUM(C7:K7),"")</f>
        <v>49</v>
      </c>
      <c r="M7" s="15">
        <v>13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1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4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5</v>
      </c>
      <c r="D9" s="15">
        <v>9</v>
      </c>
      <c r="E9" s="15">
        <v>7</v>
      </c>
      <c r="F9" s="15">
        <v>5</v>
      </c>
      <c r="G9" s="15">
        <v>7</v>
      </c>
      <c r="H9" s="15">
        <v>5</v>
      </c>
      <c r="I9" s="15">
        <v>6</v>
      </c>
      <c r="J9" s="15">
        <v>6</v>
      </c>
      <c r="K9" s="15">
        <v>8</v>
      </c>
      <c r="L9" s="16">
        <f t="shared" si="0"/>
        <v>58</v>
      </c>
      <c r="M9" s="15">
        <v>21</v>
      </c>
      <c r="N9" s="15">
        <f>IF(L9&lt;&gt;"",L9- M9, "")</f>
        <v>37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1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2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2</v>
      </c>
      <c r="K10" s="51">
        <f>IF(K9&gt;0, VLOOKUP(K9-K$5-(INT($M9/9)+(MOD($M9,9)&gt;=K$6)), '[1]Point System'!$A$4:$B$15, 2),"")</f>
        <v>2</v>
      </c>
      <c r="L10" s="20">
        <f t="shared" ref="L10" si="1">IF(SUM(C10:K10)&gt;0, SUM(C10:K10),"")</f>
        <v>17</v>
      </c>
      <c r="M10" s="19"/>
      <c r="N10" s="19"/>
      <c r="O10" s="21">
        <f>IF(L10&lt;&gt;"", L10, "")</f>
        <v>17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5</v>
      </c>
      <c r="D11" s="15">
        <v>6</v>
      </c>
      <c r="E11" s="15">
        <v>6</v>
      </c>
      <c r="F11" s="15">
        <v>5</v>
      </c>
      <c r="G11" s="15">
        <v>5</v>
      </c>
      <c r="H11" s="15">
        <v>5</v>
      </c>
      <c r="I11" s="15">
        <v>4</v>
      </c>
      <c r="J11" s="15">
        <v>7</v>
      </c>
      <c r="K11" s="15">
        <v>6</v>
      </c>
      <c r="L11" s="16">
        <f t="shared" si="0"/>
        <v>49</v>
      </c>
      <c r="M11" s="15">
        <v>11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16</v>
      </c>
      <c r="M12" s="19"/>
      <c r="N12" s="19"/>
      <c r="O12" s="21">
        <f>IF(L12&lt;&gt;"", L12, "")</f>
        <v>16</v>
      </c>
      <c r="P12" s="47"/>
      <c r="Q12" s="47"/>
      <c r="R12" s="41"/>
      <c r="S12" s="4"/>
      <c r="T12" s="4"/>
    </row>
    <row r="13" spans="1:26" ht="18.75" x14ac:dyDescent="0.25">
      <c r="A13" s="14" t="s">
        <v>67</v>
      </c>
      <c r="B13" s="15"/>
      <c r="C13" s="15">
        <v>6</v>
      </c>
      <c r="D13" s="15">
        <v>7</v>
      </c>
      <c r="E13" s="15">
        <v>7</v>
      </c>
      <c r="F13" s="15">
        <v>5</v>
      </c>
      <c r="G13" s="15">
        <v>8</v>
      </c>
      <c r="H13" s="15">
        <v>6</v>
      </c>
      <c r="I13" s="15">
        <v>3</v>
      </c>
      <c r="J13" s="15">
        <v>6</v>
      </c>
      <c r="K13" s="15">
        <v>6</v>
      </c>
      <c r="L13" s="16">
        <f t="shared" si="0"/>
        <v>54</v>
      </c>
      <c r="M13" s="15">
        <v>15</v>
      </c>
      <c r="N13" s="15">
        <f>IF(L13&lt;&gt;"",L13- M13, "")</f>
        <v>39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15</v>
      </c>
      <c r="M14" s="19"/>
      <c r="N14" s="19"/>
      <c r="O14" s="21">
        <f>IF(L14&lt;&gt;"", L14, "")</f>
        <v>15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6</v>
      </c>
      <c r="D15" s="15">
        <v>7</v>
      </c>
      <c r="E15" s="15">
        <v>5</v>
      </c>
      <c r="F15" s="15">
        <v>4</v>
      </c>
      <c r="G15" s="15">
        <v>7</v>
      </c>
      <c r="H15" s="15">
        <v>4</v>
      </c>
      <c r="I15" s="15">
        <v>5</v>
      </c>
      <c r="J15" s="15">
        <v>5</v>
      </c>
      <c r="K15" s="15">
        <v>5</v>
      </c>
      <c r="L15" s="16">
        <f t="shared" si="0"/>
        <v>48</v>
      </c>
      <c r="M15" s="15">
        <v>13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0</v>
      </c>
      <c r="H16" s="19">
        <f>IF(H15&gt;0, VLOOKUP(H15-H$5-(INT($M15/9)+(MOD($M15,9)&gt;=H$6)), '[1]Point System'!$A$4:$B$15, 2),"")</f>
        <v>3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62</v>
      </c>
      <c r="B17" s="15"/>
      <c r="C17" s="15">
        <v>3</v>
      </c>
      <c r="D17" s="15">
        <v>6</v>
      </c>
      <c r="E17" s="15">
        <v>5</v>
      </c>
      <c r="F17" s="15">
        <v>4</v>
      </c>
      <c r="G17" s="15">
        <v>4</v>
      </c>
      <c r="H17" s="15">
        <v>5</v>
      </c>
      <c r="I17" s="15">
        <v>3</v>
      </c>
      <c r="J17" s="15">
        <v>4</v>
      </c>
      <c r="K17" s="15">
        <v>5</v>
      </c>
      <c r="L17" s="16">
        <f t="shared" si="0"/>
        <v>39</v>
      </c>
      <c r="M17" s="15">
        <v>2</v>
      </c>
      <c r="N17" s="15">
        <f>IF(L17&lt;&gt;"",L17- M17, "")</f>
        <v>37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2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53</v>
      </c>
      <c r="B19" s="15"/>
      <c r="C19" s="15">
        <v>6</v>
      </c>
      <c r="D19" s="15">
        <v>6</v>
      </c>
      <c r="E19" s="15">
        <v>6</v>
      </c>
      <c r="F19" s="15">
        <v>4</v>
      </c>
      <c r="G19" s="15">
        <v>6</v>
      </c>
      <c r="H19" s="15">
        <v>6</v>
      </c>
      <c r="I19" s="15">
        <v>4</v>
      </c>
      <c r="J19" s="15">
        <v>7</v>
      </c>
      <c r="K19" s="15">
        <v>7</v>
      </c>
      <c r="L19" s="16">
        <f t="shared" si="0"/>
        <v>52</v>
      </c>
      <c r="M19" s="15">
        <v>16</v>
      </c>
      <c r="N19" s="15">
        <f>IF(L19&lt;&gt;"",L19- M19, "")</f>
        <v>36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2</v>
      </c>
      <c r="L20" s="20">
        <f t="shared" ref="L20" si="6">IF(SUM(C20:K20)&gt;0, SUM(C20:K20),"")</f>
        <v>18</v>
      </c>
      <c r="M20" s="19"/>
      <c r="N20" s="19"/>
      <c r="O20" s="21">
        <f>IF(L20&lt;&gt;"", L20, "")</f>
        <v>18</v>
      </c>
      <c r="P20" s="4"/>
      <c r="Q20" s="4"/>
      <c r="R20" s="41"/>
      <c r="T20" s="5"/>
    </row>
    <row r="21" spans="1:26" ht="18.75" x14ac:dyDescent="0.25">
      <c r="A21" s="14" t="s">
        <v>100</v>
      </c>
      <c r="B21" s="15"/>
      <c r="C21" s="15">
        <v>7</v>
      </c>
      <c r="D21" s="15">
        <v>8</v>
      </c>
      <c r="E21" s="15">
        <v>5</v>
      </c>
      <c r="F21" s="15">
        <v>5</v>
      </c>
      <c r="G21" s="15">
        <v>6</v>
      </c>
      <c r="H21" s="15">
        <v>7</v>
      </c>
      <c r="I21" s="15">
        <v>4</v>
      </c>
      <c r="J21" s="15">
        <v>8</v>
      </c>
      <c r="K21" s="15">
        <v>7</v>
      </c>
      <c r="L21" s="16">
        <f t="shared" si="0"/>
        <v>57</v>
      </c>
      <c r="M21" s="15">
        <v>23</v>
      </c>
      <c r="N21" s="15">
        <f>IF(L21&lt;&gt;"",L21- M21, "")</f>
        <v>34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2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4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0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20</v>
      </c>
      <c r="M22" s="19"/>
      <c r="N22" s="19"/>
      <c r="O22" s="21">
        <f>IF(L22&lt;&gt;"", L22, "")</f>
        <v>20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52</v>
      </c>
      <c r="B23" s="15"/>
      <c r="C23" s="15">
        <v>6</v>
      </c>
      <c r="D23" s="15">
        <v>6</v>
      </c>
      <c r="E23" s="15">
        <v>4</v>
      </c>
      <c r="F23" s="15">
        <v>5</v>
      </c>
      <c r="G23" s="15">
        <v>8</v>
      </c>
      <c r="H23" s="15">
        <v>8</v>
      </c>
      <c r="I23" s="15">
        <v>4</v>
      </c>
      <c r="J23" s="15">
        <v>8</v>
      </c>
      <c r="K23" s="15">
        <v>10</v>
      </c>
      <c r="L23" s="16">
        <f t="shared" si="0"/>
        <v>59</v>
      </c>
      <c r="M23" s="15">
        <v>13</v>
      </c>
      <c r="N23" s="15">
        <f>IF(L23&lt;&gt;"",L23- M23, "")</f>
        <v>46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4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0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0</v>
      </c>
      <c r="K24" s="51">
        <f>IF(K23&gt;0, VLOOKUP(K23-K$5-(INT($M23/9)+(MOD($M23,9)&gt;=K$6)), '[1]Point System'!$A$4:$B$15, 2),"")</f>
        <v>0</v>
      </c>
      <c r="L24" s="20">
        <f t="shared" ref="L24" si="8">IF(SUM(C24:K24)&gt;0, SUM(C24:K24),"")</f>
        <v>12</v>
      </c>
      <c r="M24" s="19"/>
      <c r="N24" s="19"/>
      <c r="O24" s="21">
        <f>IF(L24&lt;&gt;"", L24, "")</f>
        <v>12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51</v>
      </c>
      <c r="B25" s="15"/>
      <c r="C25" s="15">
        <v>5</v>
      </c>
      <c r="D25" s="15">
        <v>5</v>
      </c>
      <c r="E25" s="15">
        <v>5</v>
      </c>
      <c r="F25" s="15">
        <v>3</v>
      </c>
      <c r="G25" s="15">
        <v>4</v>
      </c>
      <c r="H25" s="15">
        <v>6</v>
      </c>
      <c r="I25" s="15">
        <v>3</v>
      </c>
      <c r="J25" s="15">
        <v>5</v>
      </c>
      <c r="K25" s="15">
        <v>5</v>
      </c>
      <c r="L25" s="16">
        <f t="shared" si="0"/>
        <v>41</v>
      </c>
      <c r="M25" s="15">
        <v>9</v>
      </c>
      <c r="N25" s="15">
        <f>IF(L25&lt;&gt;"",L25- M25, "")</f>
        <v>32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3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3</v>
      </c>
      <c r="J26" s="19">
        <f>IF(J25&gt;0, VLOOKUP(J25-J$5-(INT($M25/9)+(MOD($M25,9)&gt;=J$6)), '[1]Point System'!$A$4:$B$15, 2),"")</f>
        <v>2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22</v>
      </c>
      <c r="M26" s="19"/>
      <c r="N26" s="19"/>
      <c r="O26" s="21">
        <f>IF(L26&lt;&gt;"", L26, "")</f>
        <v>22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5" customWidth="1"/>
    <col min="2" max="2" width="15" style="5" customWidth="1"/>
    <col min="3" max="11" width="5" style="5" customWidth="1"/>
    <col min="12" max="12" width="5.140625" style="5" bestFit="1" customWidth="1"/>
    <col min="13" max="13" width="8.140625" style="5" customWidth="1"/>
    <col min="14" max="14" width="7.5703125" style="5" customWidth="1"/>
    <col min="15" max="15" width="17.140625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/>
      <c r="B7" s="15" t="s">
        <v>73</v>
      </c>
      <c r="C7" s="15"/>
      <c r="D7" s="15"/>
      <c r="E7" s="15"/>
      <c r="F7" s="15"/>
      <c r="G7" s="15"/>
      <c r="H7" s="15"/>
      <c r="I7" s="15"/>
      <c r="J7" s="15"/>
      <c r="K7" s="15"/>
      <c r="L7" s="16" t="str">
        <f t="shared" ref="L7:L17" si="0">IF(SUM(C7:K7)&gt;0, SUM(C7:K7),"")</f>
        <v/>
      </c>
      <c r="M7" s="15"/>
      <c r="N7" s="15" t="str">
        <f>IF(L7&lt;&gt;"",L7- M7, "")</f>
        <v/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 t="str">
        <f>IF(C7&gt;0, VLOOKUP(C7-C$5-(INT($M7/9)+(MOD($M7,9)&gt;=C$6)), '[1]Point System'!$A$4:$B$15, 2),"")</f>
        <v/>
      </c>
      <c r="D8" s="19" t="str">
        <f>IF(D7&gt;0, VLOOKUP(D7-D$5-(INT($M7/9)+(MOD($M7,9)&gt;=D$6)), '[1]Point System'!$A$4:$B$15, 2),"")</f>
        <v/>
      </c>
      <c r="E8" s="19" t="str">
        <f>IF(E7&gt;0, VLOOKUP(E7-E$5-(INT($M7/9)+(MOD($M7,9)&gt;=E$6)), '[1]Point System'!$A$4:$B$15, 2),"")</f>
        <v/>
      </c>
      <c r="F8" s="19" t="str">
        <f>IF(F7&gt;0, VLOOKUP(F7-F$5-(INT($M7/9)+(MOD($M7,9)&gt;=F$6)), '[1]Point System'!$A$4:$B$15, 2),"")</f>
        <v/>
      </c>
      <c r="G8" s="19" t="str">
        <f>IF(G7&gt;0, VLOOKUP(G7-G$5-(INT($M7/9)+(MOD($M7,9)&gt;=G$6)), '[1]Point System'!$A$4:$B$15, 2),"")</f>
        <v/>
      </c>
      <c r="H8" s="19" t="str">
        <f>IF(H7&gt;0, VLOOKUP(H7-H$5-(INT($M7/9)+(MOD($M7,9)&gt;=H$6)), '[1]Point System'!$A$4:$B$15, 2),"")</f>
        <v/>
      </c>
      <c r="I8" s="19" t="str">
        <f>IF(I7&gt;0, VLOOKUP(I7-I$5-(INT($M7/9)+(MOD($M7,9)&gt;=I$6)), '[1]Point System'!$A$4:$B$15, 2),"")</f>
        <v/>
      </c>
      <c r="J8" s="19" t="str">
        <f>IF(J7&gt;0, VLOOKUP(J7-J$5-(INT($M7/9)+(MOD($M7,9)&gt;=J$6)), '[1]Point System'!$A$4:$B$15, 2),"")</f>
        <v/>
      </c>
      <c r="K8" s="51" t="str">
        <f>IF(K7&gt;0, VLOOKUP(K7-K$5-(INT($M7/9)+(MOD($M7,9)&gt;=K$6)), '[1]Point System'!$A$4:$B$15, 2),"")</f>
        <v/>
      </c>
      <c r="L8" s="20" t="str">
        <f t="shared" si="0"/>
        <v/>
      </c>
      <c r="M8" s="19"/>
      <c r="N8" s="19"/>
      <c r="O8" s="21" t="str">
        <f>IF(L8&lt;&gt;"", L8, "")</f>
        <v/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6" t="str">
        <f t="shared" si="0"/>
        <v/>
      </c>
      <c r="M9" s="15"/>
      <c r="N9" s="15" t="str">
        <f>IF(L9&lt;&gt;"",L9- M9, "")</f>
        <v/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 t="str">
        <f>IF(C9&gt;0, VLOOKUP(C9-C$5-(INT($M9/9)+(MOD($M9,9)&gt;=C$6)), '[1]Point System'!$A$4:$B$15, 2),"")</f>
        <v/>
      </c>
      <c r="D10" s="19" t="str">
        <f>IF(D9&gt;0, VLOOKUP(D9-D$5-(INT($M9/9)+(MOD($M9,9)&gt;=D$6)), '[1]Point System'!$A$4:$B$15, 2),"")</f>
        <v/>
      </c>
      <c r="E10" s="19" t="str">
        <f>IF(E9&gt;0, VLOOKUP(E9-E$5-(INT($M9/9)+(MOD($M9,9)&gt;=E$6)), '[1]Point System'!$A$4:$B$15, 2),"")</f>
        <v/>
      </c>
      <c r="F10" s="19" t="str">
        <f>IF(F9&gt;0, VLOOKUP(F9-F$5-(INT($M9/9)+(MOD($M9,9)&gt;=F$6)), '[1]Point System'!$A$4:$B$15, 2),"")</f>
        <v/>
      </c>
      <c r="G10" s="19" t="str">
        <f>IF(G9&gt;0, VLOOKUP(G9-G$5-(INT($M9/9)+(MOD($M9,9)&gt;=G$6)), '[1]Point System'!$A$4:$B$15, 2),"")</f>
        <v/>
      </c>
      <c r="H10" s="19" t="str">
        <f>IF(H9&gt;0, VLOOKUP(H9-H$5-(INT($M9/9)+(MOD($M9,9)&gt;=H$6)), '[1]Point System'!$A$4:$B$15, 2),"")</f>
        <v/>
      </c>
      <c r="I10" s="19" t="str">
        <f>IF(I9&gt;0, VLOOKUP(I9-I$5-(INT($M9/9)+(MOD($M9,9)&gt;=I$6)), '[1]Point System'!$A$4:$B$15, 2),"")</f>
        <v/>
      </c>
      <c r="J10" s="19" t="str">
        <f>IF(J9&gt;0, VLOOKUP(J9-J$5-(INT($M9/9)+(MOD($M9,9)&gt;=J$6)), '[1]Point System'!$A$4:$B$15, 2),"")</f>
        <v/>
      </c>
      <c r="K10" s="51" t="str">
        <f>IF(K9&gt;0, VLOOKUP(K9-K$5-(INT($M9/9)+(MOD($M9,9)&gt;=K$6)), '[1]Point System'!$A$4:$B$15, 2),"")</f>
        <v/>
      </c>
      <c r="L10" s="20" t="str">
        <f t="shared" ref="L10" si="1">IF(SUM(C10:K10)&gt;0, SUM(C10:K10),"")</f>
        <v/>
      </c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 t="str">
        <f t="shared" si="0"/>
        <v/>
      </c>
      <c r="M11" s="15"/>
      <c r="N11" s="15" t="str">
        <f>IF(L11&lt;&gt;"",L11- M11, "")</f>
        <v/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 t="str">
        <f>IF(C11&gt;0, VLOOKUP(C11-C$5-(INT($M11/9)+(MOD($M11,9)&gt;=C$6)), '[1]Point System'!$A$4:$B$15, 2),"")</f>
        <v/>
      </c>
      <c r="D12" s="19" t="str">
        <f>IF(D11&gt;0, VLOOKUP(D11-D$5-(INT($M11/9)+(MOD($M11,9)&gt;=D$6)), '[1]Point System'!$A$4:$B$15, 2),"")</f>
        <v/>
      </c>
      <c r="E12" s="19" t="str">
        <f>IF(E11&gt;0, VLOOKUP(E11-E$5-(INT($M11/9)+(MOD($M11,9)&gt;=E$6)), '[1]Point System'!$A$4:$B$15, 2),"")</f>
        <v/>
      </c>
      <c r="F12" s="19" t="str">
        <f>IF(F11&gt;0, VLOOKUP(F11-F$5-(INT($M11/9)+(MOD($M11,9)&gt;=F$6)), '[1]Point System'!$A$4:$B$15, 2),"")</f>
        <v/>
      </c>
      <c r="G12" s="19" t="str">
        <f>IF(G11&gt;0, VLOOKUP(G11-G$5-(INT($M11/9)+(MOD($M11,9)&gt;=G$6)), '[1]Point System'!$A$4:$B$15, 2),"")</f>
        <v/>
      </c>
      <c r="H12" s="19" t="str">
        <f>IF(H11&gt;0, VLOOKUP(H11-H$5-(INT($M11/9)+(MOD($M11,9)&gt;=H$6)), '[1]Point System'!$A$4:$B$15, 2),"")</f>
        <v/>
      </c>
      <c r="I12" s="19" t="str">
        <f>IF(I11&gt;0, VLOOKUP(I11-I$5-(INT($M11/9)+(MOD($M11,9)&gt;=I$6)), '[1]Point System'!$A$4:$B$15, 2),"")</f>
        <v/>
      </c>
      <c r="J12" s="19" t="str">
        <f>IF(J11&gt;0, VLOOKUP(J11-J$5-(INT($M11/9)+(MOD($M11,9)&gt;=J$6)), '[1]Point System'!$A$4:$B$15, 2),"")</f>
        <v/>
      </c>
      <c r="K12" s="19" t="str">
        <f>IF(K11&gt;0, VLOOKUP(K11-K$5-(INT($M11/9)+(MOD($M11,9)&gt;=K$6)), '[1]Point System'!$A$4:$B$15, 2),"")</f>
        <v/>
      </c>
      <c r="L12" s="20" t="str">
        <f t="shared" ref="L12" si="2">IF(SUM(C12:K12)&gt;0, SUM(C12:K12),"")</f>
        <v/>
      </c>
      <c r="M12" s="19"/>
      <c r="N12" s="19"/>
      <c r="O12" s="21" t="str">
        <f>IF(L12&lt;&gt;"", L12, "")</f>
        <v/>
      </c>
      <c r="P12" s="47"/>
      <c r="Q12" s="47"/>
      <c r="R12" s="41"/>
      <c r="S12" s="4"/>
      <c r="T12" s="4"/>
    </row>
    <row r="13" spans="1:26" ht="18.75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 t="str">
        <f t="shared" si="0"/>
        <v/>
      </c>
      <c r="M13" s="15"/>
      <c r="N13" s="15" t="str">
        <f>IF(L13&lt;&gt;"",L13- M13, "")</f>
        <v/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 t="str">
        <f>IF(C13&gt;0, VLOOKUP(C13-C$5-(INT($M13/9)+(MOD($M13,9)&gt;=C$6)), '[1]Point System'!$A$4:$B$15, 2),"")</f>
        <v/>
      </c>
      <c r="D14" s="19" t="str">
        <f>IF(D13&gt;0, VLOOKUP(D13-D$5-(INT($M13/9)+(MOD($M13,9)&gt;=D$6)), '[1]Point System'!$A$4:$B$15, 2),"")</f>
        <v/>
      </c>
      <c r="E14" s="19" t="str">
        <f>IF(E13&gt;0, VLOOKUP(E13-E$5-(INT($M13/9)+(MOD($M13,9)&gt;=E$6)), '[1]Point System'!$A$4:$B$15, 2),"")</f>
        <v/>
      </c>
      <c r="F14" s="19" t="str">
        <f>IF(F13&gt;0, VLOOKUP(F13-F$5-(INT($M13/9)+(MOD($M13,9)&gt;=F$6)), '[1]Point System'!$A$4:$B$15, 2),"")</f>
        <v/>
      </c>
      <c r="G14" s="19" t="str">
        <f>IF(G13&gt;0, VLOOKUP(G13-G$5-(INT($M13/9)+(MOD($M13,9)&gt;=G$6)), '[1]Point System'!$A$4:$B$15, 2),"")</f>
        <v/>
      </c>
      <c r="H14" s="19" t="str">
        <f>IF(H13&gt;0, VLOOKUP(H13-H$5-(INT($M13/9)+(MOD($M13,9)&gt;=H$6)), '[1]Point System'!$A$4:$B$15, 2),"")</f>
        <v/>
      </c>
      <c r="I14" s="19" t="str">
        <f>IF(I13&gt;0, VLOOKUP(I13-I$5-(INT($M13/9)+(MOD($M13,9)&gt;=I$6)), '[1]Point System'!$A$4:$B$15, 2),"")</f>
        <v/>
      </c>
      <c r="J14" s="19" t="str">
        <f>IF(J13&gt;0, VLOOKUP(J13-J$5-(INT($M13/9)+(MOD($M13,9)&gt;=J$6)), '[1]Point System'!$A$4:$B$15, 2),"")</f>
        <v/>
      </c>
      <c r="K14" s="19" t="str">
        <f>IF(K13&gt;0, VLOOKUP(K13-K$5-(INT($M13/9)+(MOD($M13,9)&gt;=K$6)), '[1]Point System'!$A$4:$B$15, 2),"")</f>
        <v/>
      </c>
      <c r="L14" s="20" t="str">
        <f t="shared" ref="L14" si="3">IF(SUM(C14:K14)&gt;0, SUM(C14:K14),"")</f>
        <v/>
      </c>
      <c r="M14" s="19"/>
      <c r="N14" s="19"/>
      <c r="O14" s="21" t="str">
        <f>IF(L14&lt;&gt;"", L14, "")</f>
        <v/>
      </c>
      <c r="P14" s="47"/>
      <c r="Q14" s="47"/>
      <c r="R14" s="41"/>
      <c r="S14" s="4"/>
      <c r="T14" s="4"/>
    </row>
    <row r="15" spans="1:26" ht="18.75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6" t="str">
        <f t="shared" si="0"/>
        <v/>
      </c>
      <c r="M15" s="15"/>
      <c r="N15" s="15" t="str">
        <f>IF(L15&lt;&gt;"",L15- M15, "")</f>
        <v/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 t="str">
        <f>IF(C15&gt;0, VLOOKUP(C15-C$5-(INT($M15/9)+(MOD($M15,9)&gt;=C$6)), '[1]Point System'!$A$4:$B$15, 2),"")</f>
        <v/>
      </c>
      <c r="D16" s="19" t="str">
        <f>IF(D15&gt;0, VLOOKUP(D15-D$5-(INT($M15/9)+(MOD($M15,9)&gt;=D$6)), '[1]Point System'!$A$4:$B$15, 2),"")</f>
        <v/>
      </c>
      <c r="E16" s="19" t="str">
        <f>IF(E15&gt;0, VLOOKUP(E15-E$5-(INT($M15/9)+(MOD($M15,9)&gt;=E$6)), '[1]Point System'!$A$4:$B$15, 2),"")</f>
        <v/>
      </c>
      <c r="F16" s="19" t="str">
        <f>IF(F15&gt;0, VLOOKUP(F15-F$5-(INT($M15/9)+(MOD($M15,9)&gt;=F$6)), '[1]Point System'!$A$4:$B$15, 2),"")</f>
        <v/>
      </c>
      <c r="G16" s="19" t="str">
        <f>IF(G15&gt;0, VLOOKUP(G15-G$5-(INT($M15/9)+(MOD($M15,9)&gt;=G$6)), '[1]Point System'!$A$4:$B$15, 2),"")</f>
        <v/>
      </c>
      <c r="H16" s="19" t="str">
        <f>IF(H15&gt;0, VLOOKUP(H15-H$5-(INT($M15/9)+(MOD($M15,9)&gt;=H$6)), '[1]Point System'!$A$4:$B$15, 2),"")</f>
        <v/>
      </c>
      <c r="I16" s="19" t="str">
        <f>IF(I15&gt;0, VLOOKUP(I15-I$5-(INT($M15/9)+(MOD($M15,9)&gt;=I$6)), '[1]Point System'!$A$4:$B$15, 2),"")</f>
        <v/>
      </c>
      <c r="J16" s="19" t="str">
        <f>IF(J15&gt;0, VLOOKUP(J15-J$5-(INT($M15/9)+(MOD($M15,9)&gt;=J$6)), '[1]Point System'!$A$4:$B$15, 2),"")</f>
        <v/>
      </c>
      <c r="K16" s="19" t="str">
        <f>IF(K15&gt;0, VLOOKUP(K15-K$5-(INT($M15/9)+(MOD($M15,9)&gt;=K$6)), '[1]Point System'!$A$4:$B$15, 2),"")</f>
        <v/>
      </c>
      <c r="L16" s="20" t="str">
        <f t="shared" ref="L16" si="4">IF(SUM(C16:K16)&gt;0, SUM(C16:K16),"")</f>
        <v/>
      </c>
      <c r="M16" s="19"/>
      <c r="N16" s="19"/>
      <c r="O16" s="21" t="str">
        <f>IF(L16&lt;&gt;"", L16, "")</f>
        <v/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6" t="str">
        <f t="shared" si="0"/>
        <v/>
      </c>
      <c r="M17" s="15"/>
      <c r="N17" s="15" t="str">
        <f>IF(L17&lt;&gt;"",L17- M17, "")</f>
        <v/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 t="str">
        <f>IF(C17&gt;0, VLOOKUP(C17-C$5-(INT($M17/9)+(MOD($M17,9)&gt;=C$6)), '[1]Point System'!$A$4:$B$15, 2),"")</f>
        <v/>
      </c>
      <c r="D18" s="19" t="str">
        <f>IF(D17&gt;0, VLOOKUP(D17-D$5-(INT($M17/9)+(MOD($M17,9)&gt;=D$6)), '[1]Point System'!$A$4:$B$15, 2),"")</f>
        <v/>
      </c>
      <c r="E18" s="19" t="str">
        <f>IF(E17&gt;0, VLOOKUP(E17-E$5-(INT($M17/9)+(MOD($M17,9)&gt;=E$6)), '[1]Point System'!$A$4:$B$15, 2),"")</f>
        <v/>
      </c>
      <c r="F18" s="19" t="str">
        <f>IF(F17&gt;0, VLOOKUP(F17-F$5-(INT($M17/9)+(MOD($M17,9)&gt;=F$6)), '[1]Point System'!$A$4:$B$15, 2),"")</f>
        <v/>
      </c>
      <c r="G18" s="19" t="str">
        <f>IF(G17&gt;0, VLOOKUP(G17-G$5-(INT($M17/9)+(MOD($M17,9)&gt;=G$6)), '[1]Point System'!$A$4:$B$15, 2),"")</f>
        <v/>
      </c>
      <c r="H18" s="19" t="str">
        <f>IF(H17&gt;0, VLOOKUP(H17-H$5-(INT($M17/9)+(MOD($M17,9)&gt;=H$6)), '[1]Point System'!$A$4:$B$15, 2),"")</f>
        <v/>
      </c>
      <c r="I18" s="19" t="str">
        <f>IF(I17&gt;0, VLOOKUP(I17-I$5-(INT($M17/9)+(MOD($M17,9)&gt;=I$6)), '[1]Point System'!$A$4:$B$15, 2),"")</f>
        <v/>
      </c>
      <c r="J18" s="19" t="str">
        <f>IF(J17&gt;0, VLOOKUP(J17-J$5-(INT($M17/9)+(MOD($M17,9)&gt;=J$6)), '[1]Point System'!$A$4:$B$15, 2),"")</f>
        <v/>
      </c>
      <c r="K18" s="51" t="str">
        <f>IF(K17&gt;0, VLOOKUP(K17-K$5-(INT($M17/9)+(MOD($M17,9)&gt;=K$6)), '[1]Point System'!$A$4:$B$15, 2),"")</f>
        <v/>
      </c>
      <c r="L18" s="20" t="str">
        <f t="shared" ref="L18" si="5">IF(SUM(C18:K18)&gt;0, SUM(C18:K18),"")</f>
        <v/>
      </c>
      <c r="M18" s="19"/>
      <c r="N18" s="19"/>
      <c r="O18" s="21" t="str">
        <f>IF(L18&lt;&gt;"", L18, "")</f>
        <v/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6" t="str">
        <f t="shared" ref="L19" si="6">IF(SUM(C19:K19)&gt;0, SUM(C19:K19),"")</f>
        <v/>
      </c>
      <c r="M19" s="15"/>
      <c r="N19" s="15" t="str">
        <f>IF(L19&lt;&gt;"",L19- M19, "")</f>
        <v/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 t="str">
        <f>IF(C19&gt;0, VLOOKUP(C19-C$5-(INT($M19/9)+(MOD($M19,9)&gt;=C$6)), '[1]Point System'!$A$4:$B$15, 2),"")</f>
        <v/>
      </c>
      <c r="D20" s="19" t="str">
        <f>IF(D19&gt;0, VLOOKUP(D19-D$5-(INT($M19/9)+(MOD($M19,9)&gt;=D$6)), '[1]Point System'!$A$4:$B$15, 2),"")</f>
        <v/>
      </c>
      <c r="E20" s="19" t="str">
        <f>IF(E19&gt;0, VLOOKUP(E19-E$5-(INT($M19/9)+(MOD($M19,9)&gt;=E$6)), '[1]Point System'!$A$4:$B$15, 2),"")</f>
        <v/>
      </c>
      <c r="F20" s="19" t="str">
        <f>IF(F19&gt;0, VLOOKUP(F19-F$5-(INT($M19/9)+(MOD($M19,9)&gt;=F$6)), '[1]Point System'!$A$4:$B$15, 2),"")</f>
        <v/>
      </c>
      <c r="G20" s="19" t="str">
        <f>IF(G19&gt;0, VLOOKUP(G19-G$5-(INT($M19/9)+(MOD($M19,9)&gt;=G$6)), '[1]Point System'!$A$4:$B$15, 2),"")</f>
        <v/>
      </c>
      <c r="H20" s="19" t="str">
        <f>IF(H19&gt;0, VLOOKUP(H19-H$5-(INT($M19/9)+(MOD($M19,9)&gt;=H$6)), '[1]Point System'!$A$4:$B$15, 2),"")</f>
        <v/>
      </c>
      <c r="I20" s="19" t="str">
        <f>IF(I19&gt;0, VLOOKUP(I19-I$5-(INT($M19/9)+(MOD($M19,9)&gt;=I$6)), '[1]Point System'!$A$4:$B$15, 2),"")</f>
        <v/>
      </c>
      <c r="J20" s="19" t="str">
        <f>IF(J19&gt;0, VLOOKUP(J19-J$5-(INT($M19/9)+(MOD($M19,9)&gt;=J$6)), '[1]Point System'!$A$4:$B$15, 2),"")</f>
        <v/>
      </c>
      <c r="K20" s="51" t="str">
        <f>IF(K19&gt;0, VLOOKUP(K19-K$5-(INT($M19/9)+(MOD($M19,9)&gt;=K$6)), '[1]Point System'!$A$4:$B$15, 2),"")</f>
        <v/>
      </c>
      <c r="L20" s="20" t="str">
        <f t="shared" ref="L20" si="7">IF(SUM(C20:K20)&gt;0, SUM(C20:K20),"")</f>
        <v/>
      </c>
      <c r="M20" s="19"/>
      <c r="N20" s="19"/>
      <c r="O20" s="21" t="str">
        <f>IF(L20&lt;&gt;"", L20, "")</f>
        <v/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5"/>
  </cols>
  <sheetData>
    <row r="1" spans="1:4" ht="15" customHeight="1" x14ac:dyDescent="0.2">
      <c r="A1" s="253" t="s">
        <v>117</v>
      </c>
      <c r="B1" s="253"/>
      <c r="C1" s="253"/>
      <c r="D1" s="253"/>
    </row>
    <row r="2" spans="1:4" ht="15" customHeight="1" x14ac:dyDescent="0.2">
      <c r="A2" s="253"/>
      <c r="B2" s="253"/>
      <c r="C2" s="253"/>
      <c r="D2" s="253"/>
    </row>
    <row r="3" spans="1:4" ht="15" customHeight="1" x14ac:dyDescent="0.2">
      <c r="A3" s="253"/>
      <c r="B3" s="253"/>
      <c r="C3" s="253"/>
      <c r="D3" s="253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54</v>
      </c>
      <c r="B7" s="15" t="s">
        <v>73</v>
      </c>
      <c r="C7" s="15">
        <v>5</v>
      </c>
      <c r="D7" s="15">
        <v>6</v>
      </c>
      <c r="E7" s="15">
        <v>5</v>
      </c>
      <c r="F7" s="15">
        <v>3</v>
      </c>
      <c r="G7" s="15">
        <v>5</v>
      </c>
      <c r="H7" s="15">
        <v>4</v>
      </c>
      <c r="I7" s="15">
        <v>5</v>
      </c>
      <c r="J7" s="15">
        <v>4</v>
      </c>
      <c r="K7" s="15">
        <v>10</v>
      </c>
      <c r="L7" s="16">
        <f t="shared" ref="L7:L25" si="0">IF(SUM(C7:K7)&gt;0, SUM(C7:K7),"")</f>
        <v>47</v>
      </c>
      <c r="M7" s="15">
        <v>13</v>
      </c>
      <c r="N7" s="15">
        <f>IF(L7&lt;&gt;"",L7- M7, "")</f>
        <v>34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0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5</v>
      </c>
      <c r="D9" s="15">
        <v>7</v>
      </c>
      <c r="E9" s="15">
        <v>4</v>
      </c>
      <c r="F9" s="15">
        <v>4</v>
      </c>
      <c r="G9" s="15">
        <v>6</v>
      </c>
      <c r="H9" s="15">
        <v>7</v>
      </c>
      <c r="I9" s="15">
        <v>6</v>
      </c>
      <c r="J9" s="15">
        <v>5</v>
      </c>
      <c r="K9" s="15">
        <v>7</v>
      </c>
      <c r="L9" s="16">
        <f t="shared" si="0"/>
        <v>51</v>
      </c>
      <c r="M9" s="15">
        <v>21</v>
      </c>
      <c r="N9" s="15">
        <f>IF(L9&lt;&gt;"",L9- M9, "")</f>
        <v>30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5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3</v>
      </c>
      <c r="K10" s="51">
        <f>IF(K9&gt;0, VLOOKUP(K9-K$5-(INT($M9/9)+(MOD($M9,9)&gt;=K$6)), '[1]Point System'!$A$4:$B$15, 2),"")</f>
        <v>3</v>
      </c>
      <c r="L10" s="20">
        <f t="shared" ref="L10" si="1">IF(SUM(C10:K10)&gt;0, SUM(C10:K10),"")</f>
        <v>24</v>
      </c>
      <c r="M10" s="19"/>
      <c r="N10" s="19"/>
      <c r="O10" s="21">
        <f>IF(L10&lt;&gt;"", L10, "")</f>
        <v>24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5</v>
      </c>
      <c r="D11" s="15">
        <v>5</v>
      </c>
      <c r="E11" s="15">
        <v>4</v>
      </c>
      <c r="F11" s="15">
        <v>4</v>
      </c>
      <c r="G11" s="15">
        <v>4</v>
      </c>
      <c r="H11" s="15">
        <v>5</v>
      </c>
      <c r="I11" s="15">
        <v>2</v>
      </c>
      <c r="J11" s="15">
        <v>4</v>
      </c>
      <c r="K11" s="15">
        <v>4</v>
      </c>
      <c r="L11" s="16">
        <f t="shared" si="0"/>
        <v>37</v>
      </c>
      <c r="M11" s="15">
        <v>2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66</v>
      </c>
      <c r="B13" s="15"/>
      <c r="C13" s="15">
        <v>5</v>
      </c>
      <c r="D13" s="15">
        <v>5</v>
      </c>
      <c r="E13" s="15">
        <v>7</v>
      </c>
      <c r="F13" s="15">
        <v>2</v>
      </c>
      <c r="G13" s="15">
        <v>5</v>
      </c>
      <c r="H13" s="15">
        <v>6</v>
      </c>
      <c r="I13" s="15">
        <v>3</v>
      </c>
      <c r="J13" s="15">
        <v>5</v>
      </c>
      <c r="K13" s="15">
        <v>6</v>
      </c>
      <c r="L13" s="16">
        <f t="shared" si="0"/>
        <v>44</v>
      </c>
      <c r="M13" s="15">
        <v>11</v>
      </c>
      <c r="N13" s="15">
        <f>IF(L13&lt;&gt;"",L13- M13, "")</f>
        <v>33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4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4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21</v>
      </c>
      <c r="M14" s="19"/>
      <c r="N14" s="19"/>
      <c r="O14" s="21">
        <f>IF(L14&lt;&gt;"", L14, "")</f>
        <v>21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5</v>
      </c>
      <c r="E15" s="15">
        <v>6</v>
      </c>
      <c r="F15" s="15">
        <v>6</v>
      </c>
      <c r="G15" s="15">
        <v>5</v>
      </c>
      <c r="H15" s="15">
        <v>6</v>
      </c>
      <c r="I15" s="15">
        <v>5</v>
      </c>
      <c r="J15" s="15">
        <v>7</v>
      </c>
      <c r="K15" s="15">
        <v>5</v>
      </c>
      <c r="L15" s="16">
        <f t="shared" si="0"/>
        <v>50</v>
      </c>
      <c r="M15" s="15">
        <v>13</v>
      </c>
      <c r="N15" s="15">
        <f>IF(L15&lt;&gt;"",L15- M15, "")</f>
        <v>37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0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0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17</v>
      </c>
      <c r="M16" s="19"/>
      <c r="N16" s="19"/>
      <c r="O16" s="21">
        <f>IF(L16&lt;&gt;"", L16, "")</f>
        <v>17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7</v>
      </c>
      <c r="D17" s="15">
        <v>7</v>
      </c>
      <c r="E17" s="15">
        <v>5</v>
      </c>
      <c r="F17" s="15">
        <v>3</v>
      </c>
      <c r="G17" s="15">
        <v>5</v>
      </c>
      <c r="H17" s="15">
        <v>6</v>
      </c>
      <c r="I17" s="15">
        <v>4</v>
      </c>
      <c r="J17" s="15">
        <v>6</v>
      </c>
      <c r="K17" s="15">
        <v>6</v>
      </c>
      <c r="L17" s="16">
        <f t="shared" si="0"/>
        <v>49</v>
      </c>
      <c r="M17" s="15">
        <v>9</v>
      </c>
      <c r="N17" s="15">
        <f>IF(L17&lt;&gt;"",L17- M17, "")</f>
        <v>40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1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1</v>
      </c>
      <c r="K18" s="51">
        <f>IF(K17&gt;0, VLOOKUP(K17-K$5-(INT($M17/9)+(MOD($M17,9)&gt;=K$6)), '[1]Point System'!$A$4:$B$15, 2),"")</f>
        <v>2</v>
      </c>
      <c r="L18" s="20">
        <f t="shared" ref="L18" si="5">IF(SUM(C18:K18)&gt;0, SUM(C18:K18),"")</f>
        <v>14</v>
      </c>
      <c r="M18" s="19"/>
      <c r="N18" s="19"/>
      <c r="O18" s="21">
        <f>IF(L18&lt;&gt;"", L18, "")</f>
        <v>14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53</v>
      </c>
      <c r="B19" s="15"/>
      <c r="C19" s="15">
        <v>7</v>
      </c>
      <c r="D19" s="15">
        <v>6</v>
      </c>
      <c r="E19" s="15">
        <v>5</v>
      </c>
      <c r="F19" s="15">
        <v>5</v>
      </c>
      <c r="G19" s="15">
        <v>6</v>
      </c>
      <c r="H19" s="15">
        <v>7</v>
      </c>
      <c r="I19" s="15">
        <v>4</v>
      </c>
      <c r="J19" s="15">
        <v>7</v>
      </c>
      <c r="K19" s="15">
        <v>9</v>
      </c>
      <c r="L19" s="16">
        <f t="shared" si="0"/>
        <v>56</v>
      </c>
      <c r="M19" s="15">
        <v>16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1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0</v>
      </c>
      <c r="L20" s="20">
        <f t="shared" ref="L20" si="6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8.75" x14ac:dyDescent="0.25">
      <c r="A21" s="14" t="s">
        <v>64</v>
      </c>
      <c r="B21" s="15"/>
      <c r="C21" s="15">
        <v>8</v>
      </c>
      <c r="D21" s="15">
        <v>6</v>
      </c>
      <c r="E21" s="15">
        <v>8</v>
      </c>
      <c r="F21" s="15">
        <v>6</v>
      </c>
      <c r="G21" s="15">
        <v>6</v>
      </c>
      <c r="H21" s="15">
        <v>7</v>
      </c>
      <c r="I21" s="15">
        <v>4</v>
      </c>
      <c r="J21" s="15">
        <v>6</v>
      </c>
      <c r="K21" s="15">
        <v>6</v>
      </c>
      <c r="L21" s="16">
        <f t="shared" si="0"/>
        <v>57</v>
      </c>
      <c r="M21" s="15">
        <v>21</v>
      </c>
      <c r="N21" s="15">
        <f>IF(L21&lt;&gt;"",L21- M21, "")</f>
        <v>36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4</v>
      </c>
      <c r="E22" s="19">
        <f>IF(E21&gt;0, VLOOKUP(E21-E$5-(INT($M21/9)+(MOD($M21,9)&gt;=E$6)), '[1]Point System'!$A$4:$B$15, 2),"")</f>
        <v>1</v>
      </c>
      <c r="F22" s="19">
        <f>IF(F21&gt;0, VLOOKUP(F21-F$5-(INT($M21/9)+(MOD($M21,9)&gt;=F$6)), '[1]Point System'!$A$4:$B$15, 2),"")</f>
        <v>1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4</v>
      </c>
      <c r="L22" s="20">
        <f t="shared" ref="L22" si="7">IF(SUM(C22:K22)&gt;0, SUM(C22:K22),"")</f>
        <v>18</v>
      </c>
      <c r="M22" s="19"/>
      <c r="N22" s="19"/>
      <c r="O22" s="21">
        <f>IF(L22&lt;&gt;"", L22, "")</f>
        <v>18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56</v>
      </c>
      <c r="B23" s="15"/>
      <c r="C23" s="15">
        <v>6</v>
      </c>
      <c r="D23" s="15">
        <v>7</v>
      </c>
      <c r="E23" s="15">
        <v>6</v>
      </c>
      <c r="F23" s="15">
        <v>5</v>
      </c>
      <c r="G23" s="15">
        <v>5</v>
      </c>
      <c r="H23" s="15">
        <v>6</v>
      </c>
      <c r="I23" s="15">
        <v>5</v>
      </c>
      <c r="J23" s="15">
        <v>5</v>
      </c>
      <c r="K23" s="15">
        <v>8</v>
      </c>
      <c r="L23" s="16">
        <f t="shared" si="0"/>
        <v>53</v>
      </c>
      <c r="M23" s="15">
        <v>15</v>
      </c>
      <c r="N23" s="15">
        <f>IF(L23&lt;&gt;"",L23- M23, "")</f>
        <v>38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1</v>
      </c>
      <c r="J24" s="19">
        <f>IF(J23&gt;0, VLOOKUP(J23-J$5-(INT($M23/9)+(MOD($M23,9)&gt;=J$6)), '[1]Point System'!$A$4:$B$15, 2),"")</f>
        <v>3</v>
      </c>
      <c r="K24" s="51">
        <f>IF(K23&gt;0, VLOOKUP(K23-K$5-(INT($M23/9)+(MOD($M23,9)&gt;=K$6)), '[1]Point System'!$A$4:$B$15, 2),"")</f>
        <v>1</v>
      </c>
      <c r="L24" s="20">
        <f t="shared" ref="L24" si="8">IF(SUM(C24:K24)&gt;0, SUM(C24:K24),"")</f>
        <v>16</v>
      </c>
      <c r="M24" s="19"/>
      <c r="N24" s="19"/>
      <c r="O24" s="21">
        <f>IF(L24&lt;&gt;"", L24, "")</f>
        <v>16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52</v>
      </c>
      <c r="B25" s="15"/>
      <c r="C25" s="15">
        <v>8</v>
      </c>
      <c r="D25" s="15">
        <v>9</v>
      </c>
      <c r="E25" s="15">
        <v>7</v>
      </c>
      <c r="F25" s="15">
        <v>6</v>
      </c>
      <c r="G25" s="15">
        <v>6</v>
      </c>
      <c r="H25" s="15">
        <v>6</v>
      </c>
      <c r="I25" s="15">
        <v>3</v>
      </c>
      <c r="J25" s="15">
        <v>6</v>
      </c>
      <c r="K25" s="15">
        <v>6</v>
      </c>
      <c r="L25" s="16">
        <f t="shared" si="0"/>
        <v>57</v>
      </c>
      <c r="M25" s="15">
        <v>14</v>
      </c>
      <c r="N25" s="15">
        <f>IF(L25&lt;&gt;"",L25- M25, "")</f>
        <v>43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0</v>
      </c>
      <c r="D26" s="19">
        <f>IF(D25&gt;0, VLOOKUP(D25-D$5-(INT($M25/9)+(MOD($M25,9)&gt;=D$6)), '[1]Point System'!$A$4:$B$15, 2),"")</f>
        <v>0</v>
      </c>
      <c r="E26" s="19">
        <f>IF(E25&gt;0, VLOOKUP(E25-E$5-(INT($M25/9)+(MOD($M25,9)&gt;=E$6)), '[1]Point System'!$A$4:$B$15, 2),"")</f>
        <v>1</v>
      </c>
      <c r="F26" s="19">
        <f>IF(F25&gt;0, VLOOKUP(F25-F$5-(INT($M25/9)+(MOD($M25,9)&gt;=F$6)), '[1]Point System'!$A$4:$B$15, 2),"")</f>
        <v>0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3</v>
      </c>
      <c r="J26" s="19">
        <f>IF(J25&gt;0, VLOOKUP(J25-J$5-(INT($M25/9)+(MOD($M25,9)&gt;=J$6)), '[1]Point System'!$A$4:$B$15, 2),"")</f>
        <v>1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11</v>
      </c>
      <c r="M26" s="19"/>
      <c r="N26" s="19"/>
      <c r="O26" s="21">
        <f>IF(L26&lt;&gt;"", L26, "")</f>
        <v>11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5</v>
      </c>
      <c r="D7" s="15">
        <v>7</v>
      </c>
      <c r="E7" s="15">
        <v>7</v>
      </c>
      <c r="F7" s="15">
        <v>4</v>
      </c>
      <c r="G7" s="15">
        <v>7</v>
      </c>
      <c r="H7" s="15">
        <v>5</v>
      </c>
      <c r="I7" s="15">
        <v>6</v>
      </c>
      <c r="J7" s="15">
        <v>8</v>
      </c>
      <c r="K7" s="15">
        <v>4</v>
      </c>
      <c r="L7" s="16">
        <f t="shared" ref="L7:L25" si="0">IF(SUM(C7:K7)&gt;0, SUM(C7:K7),"")</f>
        <v>53</v>
      </c>
      <c r="M7" s="15">
        <v>15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0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5</v>
      </c>
      <c r="L8" s="20">
        <f t="shared" si="0"/>
        <v>16</v>
      </c>
      <c r="M8" s="19"/>
      <c r="N8" s="19"/>
      <c r="O8" s="21">
        <f>IF(L8&lt;&gt;"", L8, "")</f>
        <v>16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7</v>
      </c>
      <c r="D9" s="15">
        <v>7</v>
      </c>
      <c r="E9" s="15">
        <v>6</v>
      </c>
      <c r="F9" s="15">
        <v>6</v>
      </c>
      <c r="G9" s="15">
        <v>8</v>
      </c>
      <c r="H9" s="15">
        <v>7</v>
      </c>
      <c r="I9" s="15">
        <v>6</v>
      </c>
      <c r="J9" s="15">
        <v>7</v>
      </c>
      <c r="K9" s="15">
        <v>6</v>
      </c>
      <c r="L9" s="16">
        <f t="shared" si="0"/>
        <v>60</v>
      </c>
      <c r="M9" s="15">
        <v>21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4</v>
      </c>
      <c r="D11" s="15">
        <v>4</v>
      </c>
      <c r="E11" s="15">
        <v>5</v>
      </c>
      <c r="F11" s="15">
        <v>4</v>
      </c>
      <c r="G11" s="15">
        <v>4</v>
      </c>
      <c r="H11" s="15">
        <v>4</v>
      </c>
      <c r="I11" s="15">
        <v>3</v>
      </c>
      <c r="J11" s="15">
        <v>6</v>
      </c>
      <c r="K11" s="15">
        <v>4</v>
      </c>
      <c r="L11" s="16">
        <f t="shared" si="0"/>
        <v>38</v>
      </c>
      <c r="M11" s="15">
        <v>2</v>
      </c>
      <c r="N11" s="15">
        <f>IF(L11&lt;&gt;"",L11- M11, "")</f>
        <v>36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18</v>
      </c>
      <c r="M12" s="19"/>
      <c r="N12" s="19"/>
      <c r="O12" s="21">
        <f>IF(L12&lt;&gt;"", L12, "")</f>
        <v>18</v>
      </c>
      <c r="P12" s="47"/>
      <c r="Q12" s="47"/>
      <c r="R12" s="41"/>
      <c r="S12" s="4"/>
      <c r="T12" s="4"/>
    </row>
    <row r="13" spans="1:26" ht="18.75" x14ac:dyDescent="0.25">
      <c r="A13" s="14" t="s">
        <v>66</v>
      </c>
      <c r="B13" s="15"/>
      <c r="C13" s="15">
        <v>5</v>
      </c>
      <c r="D13" s="15">
        <v>7</v>
      </c>
      <c r="E13" s="15">
        <v>6</v>
      </c>
      <c r="F13" s="15">
        <v>3</v>
      </c>
      <c r="G13" s="15">
        <v>5</v>
      </c>
      <c r="H13" s="15">
        <v>7</v>
      </c>
      <c r="I13" s="15">
        <v>5</v>
      </c>
      <c r="J13" s="15">
        <v>5</v>
      </c>
      <c r="K13" s="15">
        <v>6</v>
      </c>
      <c r="L13" s="16">
        <f t="shared" si="0"/>
        <v>49</v>
      </c>
      <c r="M13" s="15">
        <v>11</v>
      </c>
      <c r="N13" s="15">
        <f>IF(L13&lt;&gt;"",L13- M13, "")</f>
        <v>38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16</v>
      </c>
      <c r="M14" s="19"/>
      <c r="N14" s="19"/>
      <c r="O14" s="21">
        <f>IF(L14&lt;&gt;"", L14, "")</f>
        <v>16</v>
      </c>
      <c r="P14" s="47"/>
      <c r="Q14" s="47"/>
      <c r="R14" s="41"/>
      <c r="S14" s="4"/>
      <c r="T14" s="4"/>
    </row>
    <row r="15" spans="1:26" ht="18.75" x14ac:dyDescent="0.25">
      <c r="A15" s="14" t="s">
        <v>54</v>
      </c>
      <c r="B15" s="15"/>
      <c r="C15" s="15">
        <v>4</v>
      </c>
      <c r="D15" s="15">
        <v>5</v>
      </c>
      <c r="E15" s="15">
        <v>4</v>
      </c>
      <c r="F15" s="15">
        <v>4</v>
      </c>
      <c r="G15" s="15">
        <v>5</v>
      </c>
      <c r="H15" s="15">
        <v>5</v>
      </c>
      <c r="I15" s="15">
        <v>3</v>
      </c>
      <c r="J15" s="15">
        <v>6</v>
      </c>
      <c r="K15" s="15">
        <v>5</v>
      </c>
      <c r="L15" s="16">
        <f t="shared" si="0"/>
        <v>41</v>
      </c>
      <c r="M15" s="15">
        <v>13</v>
      </c>
      <c r="N15" s="15">
        <f>IF(L15&lt;&gt;"",L15- M15, "")</f>
        <v>28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4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4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26</v>
      </c>
      <c r="M16" s="19"/>
      <c r="N16" s="19"/>
      <c r="O16" s="21">
        <f>IF(L16&lt;&gt;"", L16, "")</f>
        <v>26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4</v>
      </c>
      <c r="D17" s="15">
        <v>5</v>
      </c>
      <c r="E17" s="15">
        <v>5</v>
      </c>
      <c r="F17" s="15">
        <v>3</v>
      </c>
      <c r="G17" s="15">
        <v>6</v>
      </c>
      <c r="H17" s="15">
        <v>6</v>
      </c>
      <c r="I17" s="15">
        <v>4</v>
      </c>
      <c r="J17" s="15">
        <v>5</v>
      </c>
      <c r="K17" s="15">
        <v>5</v>
      </c>
      <c r="L17" s="16">
        <f t="shared" si="0"/>
        <v>43</v>
      </c>
      <c r="M17" s="15">
        <v>9</v>
      </c>
      <c r="N17" s="15">
        <f>IF(L17&lt;&gt;"",L17- M17, "")</f>
        <v>34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20</v>
      </c>
      <c r="M18" s="19"/>
      <c r="N18" s="19"/>
      <c r="O18" s="21">
        <f>IF(L18&lt;&gt;"", L18, "")</f>
        <v>20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63</v>
      </c>
      <c r="B19" s="15"/>
      <c r="C19" s="15">
        <v>4</v>
      </c>
      <c r="D19" s="15">
        <v>5</v>
      </c>
      <c r="E19" s="15">
        <v>6</v>
      </c>
      <c r="F19" s="15">
        <v>5</v>
      </c>
      <c r="G19" s="15">
        <v>6</v>
      </c>
      <c r="H19" s="15">
        <v>5</v>
      </c>
      <c r="I19" s="15">
        <v>3</v>
      </c>
      <c r="J19" s="15">
        <v>6</v>
      </c>
      <c r="K19" s="15">
        <v>6</v>
      </c>
      <c r="L19" s="16">
        <f t="shared" si="0"/>
        <v>46</v>
      </c>
      <c r="M19" s="15">
        <v>13</v>
      </c>
      <c r="N19" s="15">
        <f>IF(L19&lt;&gt;"",L19- M19, "")</f>
        <v>33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4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3</v>
      </c>
      <c r="L20" s="20">
        <f t="shared" ref="L20" si="6">IF(SUM(C20:K20)&gt;0, SUM(C20:K20),"")</f>
        <v>21</v>
      </c>
      <c r="M20" s="19"/>
      <c r="N20" s="19"/>
      <c r="O20" s="21">
        <f>IF(L20&lt;&gt;"", L20, "")</f>
        <v>21</v>
      </c>
      <c r="P20" s="4"/>
      <c r="Q20" s="4"/>
      <c r="R20" s="41"/>
      <c r="T20" s="5"/>
    </row>
    <row r="21" spans="1:26" ht="18.75" x14ac:dyDescent="0.25">
      <c r="A21" s="14" t="s">
        <v>67</v>
      </c>
      <c r="B21" s="15"/>
      <c r="C21" s="15">
        <v>5</v>
      </c>
      <c r="D21" s="15">
        <v>6</v>
      </c>
      <c r="E21" s="15">
        <v>6</v>
      </c>
      <c r="F21" s="15">
        <v>5</v>
      </c>
      <c r="G21" s="15">
        <v>5</v>
      </c>
      <c r="H21" s="15">
        <v>5</v>
      </c>
      <c r="I21" s="15">
        <v>5</v>
      </c>
      <c r="J21" s="15">
        <v>6</v>
      </c>
      <c r="K21" s="15">
        <v>6</v>
      </c>
      <c r="L21" s="16">
        <f t="shared" si="0"/>
        <v>49</v>
      </c>
      <c r="M21" s="15">
        <v>16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1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 t="str">
        <f t="shared" si="0"/>
        <v/>
      </c>
      <c r="M23" s="15"/>
      <c r="N23" s="15" t="str">
        <f>IF(L23&lt;&gt;"",L23- M23, "")</f>
        <v/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 t="str">
        <f>IF(C23&gt;0, VLOOKUP(C23-C$5-(INT($M23/9)+(MOD($M23,9)&gt;=C$6)), '[1]Point System'!$A$4:$B$15, 2),"")</f>
        <v/>
      </c>
      <c r="D24" s="19" t="str">
        <f>IF(D23&gt;0, VLOOKUP(D23-D$5-(INT($M23/9)+(MOD($M23,9)&gt;=D$6)), '[1]Point System'!$A$4:$B$15, 2),"")</f>
        <v/>
      </c>
      <c r="E24" s="19" t="str">
        <f>IF(E23&gt;0, VLOOKUP(E23-E$5-(INT($M23/9)+(MOD($M23,9)&gt;=E$6)), '[1]Point System'!$A$4:$B$15, 2),"")</f>
        <v/>
      </c>
      <c r="F24" s="19" t="str">
        <f>IF(F23&gt;0, VLOOKUP(F23-F$5-(INT($M23/9)+(MOD($M23,9)&gt;=F$6)), '[1]Point System'!$A$4:$B$15, 2),"")</f>
        <v/>
      </c>
      <c r="G24" s="19" t="str">
        <f>IF(G23&gt;0, VLOOKUP(G23-G$5-(INT($M23/9)+(MOD($M23,9)&gt;=G$6)), '[1]Point System'!$A$4:$B$15, 2),"")</f>
        <v/>
      </c>
      <c r="H24" s="19" t="str">
        <f>IF(H23&gt;0, VLOOKUP(H23-H$5-(INT($M23/9)+(MOD($M23,9)&gt;=H$6)), '[1]Point System'!$A$4:$B$15, 2),"")</f>
        <v/>
      </c>
      <c r="I24" s="19" t="str">
        <f>IF(I23&gt;0, VLOOKUP(I23-I$5-(INT($M23/9)+(MOD($M23,9)&gt;=I$6)), '[1]Point System'!$A$4:$B$15, 2),"")</f>
        <v/>
      </c>
      <c r="J24" s="19" t="str">
        <f>IF(J23&gt;0, VLOOKUP(J23-J$5-(INT($M23/9)+(MOD($M23,9)&gt;=J$6)), '[1]Point System'!$A$4:$B$15, 2),"")</f>
        <v/>
      </c>
      <c r="K24" s="51" t="str">
        <f>IF(K23&gt;0, VLOOKUP(K23-K$5-(INT($M23/9)+(MOD($M23,9)&gt;=K$6)), '[1]Point System'!$A$4:$B$15, 2),"")</f>
        <v/>
      </c>
      <c r="L24" s="20" t="str">
        <f t="shared" ref="L24" si="8">IF(SUM(C24:K24)&gt;0, SUM(C24:K24),"")</f>
        <v/>
      </c>
      <c r="M24" s="19"/>
      <c r="N24" s="19"/>
      <c r="O24" s="21" t="str">
        <f>IF(L24&lt;&gt;"", L24, "")</f>
        <v/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9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4</v>
      </c>
      <c r="D7" s="15">
        <v>5</v>
      </c>
      <c r="E7" s="15">
        <v>6</v>
      </c>
      <c r="F7" s="15">
        <v>5</v>
      </c>
      <c r="G7" s="15">
        <v>6</v>
      </c>
      <c r="H7" s="15">
        <v>6</v>
      </c>
      <c r="I7" s="15">
        <v>3</v>
      </c>
      <c r="J7" s="15">
        <v>5</v>
      </c>
      <c r="K7" s="15">
        <v>8</v>
      </c>
      <c r="L7" s="16">
        <f t="shared" ref="L7:L25" si="0">IF(SUM(C7:K7)&gt;0, SUM(C7:K7),"")</f>
        <v>48</v>
      </c>
      <c r="M7" s="15">
        <v>15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1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100</v>
      </c>
      <c r="B9" s="15"/>
      <c r="C9" s="15">
        <v>5</v>
      </c>
      <c r="D9" s="15">
        <v>7</v>
      </c>
      <c r="E9" s="15">
        <v>8</v>
      </c>
      <c r="F9" s="15">
        <v>4</v>
      </c>
      <c r="G9" s="15">
        <v>7</v>
      </c>
      <c r="H9" s="15">
        <v>7</v>
      </c>
      <c r="I9" s="15">
        <v>6</v>
      </c>
      <c r="J9" s="15">
        <v>6</v>
      </c>
      <c r="K9" s="15">
        <v>6</v>
      </c>
      <c r="L9" s="16">
        <f t="shared" si="0"/>
        <v>56</v>
      </c>
      <c r="M9" s="15">
        <v>23</v>
      </c>
      <c r="N9" s="15">
        <f>IF(L9&lt;&gt;"",L9- M9, "")</f>
        <v>33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4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2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21</v>
      </c>
      <c r="M10" s="19"/>
      <c r="N10" s="19"/>
      <c r="O10" s="21">
        <f>IF(L10&lt;&gt;"", L10, "")</f>
        <v>21</v>
      </c>
      <c r="P10" s="4"/>
      <c r="Q10" s="4"/>
      <c r="R10" s="41"/>
      <c r="T10" s="5"/>
    </row>
    <row r="11" spans="1:26" ht="18.75" x14ac:dyDescent="0.25">
      <c r="A11" s="14" t="s">
        <v>56</v>
      </c>
      <c r="B11" s="15"/>
      <c r="C11" s="15">
        <v>6</v>
      </c>
      <c r="D11" s="15">
        <v>7</v>
      </c>
      <c r="E11" s="15">
        <v>6</v>
      </c>
      <c r="F11" s="15">
        <v>5</v>
      </c>
      <c r="G11" s="15">
        <v>5</v>
      </c>
      <c r="H11" s="15">
        <v>4</v>
      </c>
      <c r="I11" s="15">
        <v>4</v>
      </c>
      <c r="J11" s="15">
        <v>5</v>
      </c>
      <c r="K11" s="15">
        <v>5</v>
      </c>
      <c r="L11" s="16">
        <f t="shared" si="0"/>
        <v>47</v>
      </c>
      <c r="M11" s="15">
        <v>15</v>
      </c>
      <c r="N11" s="15">
        <f>IF(L11&lt;&gt;"",L11- M11, "")</f>
        <v>32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22</v>
      </c>
      <c r="M12" s="19"/>
      <c r="N12" s="19"/>
      <c r="O12" s="21">
        <f>IF(L12&lt;&gt;"", L12, "")</f>
        <v>22</v>
      </c>
      <c r="P12" s="47"/>
      <c r="Q12" s="47"/>
      <c r="R12" s="41"/>
      <c r="S12" s="4"/>
      <c r="T12" s="4"/>
    </row>
    <row r="13" spans="1:26" ht="18.75" x14ac:dyDescent="0.25">
      <c r="A13" s="14" t="s">
        <v>55</v>
      </c>
      <c r="B13" s="15"/>
      <c r="C13" s="15">
        <v>8</v>
      </c>
      <c r="D13" s="15">
        <v>8</v>
      </c>
      <c r="E13" s="15">
        <v>6</v>
      </c>
      <c r="F13" s="15">
        <v>6</v>
      </c>
      <c r="G13" s="15">
        <v>7</v>
      </c>
      <c r="H13" s="15">
        <v>8</v>
      </c>
      <c r="I13" s="15">
        <v>6</v>
      </c>
      <c r="J13" s="15">
        <v>6</v>
      </c>
      <c r="K13" s="15">
        <v>8</v>
      </c>
      <c r="L13" s="16">
        <f t="shared" si="0"/>
        <v>63</v>
      </c>
      <c r="M13" s="15">
        <v>21</v>
      </c>
      <c r="N13" s="15">
        <f>IF(L13&lt;&gt;"",L13- M13, "")</f>
        <v>42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0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3">IF(SUM(C14:K14)&gt;0, SUM(C14:K14),"")</f>
        <v>12</v>
      </c>
      <c r="M14" s="19"/>
      <c r="N14" s="19"/>
      <c r="O14" s="21">
        <f>IF(L14&lt;&gt;"", L14, "")</f>
        <v>12</v>
      </c>
      <c r="P14" s="47"/>
      <c r="Q14" s="47"/>
      <c r="R14" s="41"/>
      <c r="S14" s="4"/>
      <c r="T14" s="4"/>
    </row>
    <row r="15" spans="1:26" ht="18.75" x14ac:dyDescent="0.25">
      <c r="A15" s="14" t="s">
        <v>64</v>
      </c>
      <c r="B15" s="15"/>
      <c r="C15" s="15">
        <v>8</v>
      </c>
      <c r="D15" s="15">
        <v>8</v>
      </c>
      <c r="E15" s="15">
        <v>6</v>
      </c>
      <c r="F15" s="15">
        <v>4</v>
      </c>
      <c r="G15" s="15">
        <v>7</v>
      </c>
      <c r="H15" s="15">
        <v>8</v>
      </c>
      <c r="I15" s="15">
        <v>4</v>
      </c>
      <c r="J15" s="15">
        <v>8</v>
      </c>
      <c r="K15" s="15">
        <v>8</v>
      </c>
      <c r="L15" s="16">
        <f t="shared" si="0"/>
        <v>61</v>
      </c>
      <c r="M15" s="15">
        <v>21</v>
      </c>
      <c r="N15" s="15">
        <f>IF(L15&lt;&gt;"",L15- M15, "")</f>
        <v>40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0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0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0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14</v>
      </c>
      <c r="M16" s="19"/>
      <c r="N16" s="19"/>
      <c r="O16" s="21">
        <f>IF(L16&lt;&gt;"", L16, "")</f>
        <v>14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63</v>
      </c>
      <c r="B17" s="15"/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6</v>
      </c>
      <c r="I17" s="15">
        <v>4</v>
      </c>
      <c r="J17" s="15">
        <v>5</v>
      </c>
      <c r="K17" s="15">
        <v>6</v>
      </c>
      <c r="L17" s="16">
        <f t="shared" si="0"/>
        <v>46</v>
      </c>
      <c r="M17" s="15">
        <v>13</v>
      </c>
      <c r="N17" s="15">
        <f>IF(L17&lt;&gt;"",L17- M17, "")</f>
        <v>33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21</v>
      </c>
      <c r="M18" s="19"/>
      <c r="N18" s="19"/>
      <c r="O18" s="21">
        <f>IF(L18&lt;&gt;"", L18, "")</f>
        <v>21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62</v>
      </c>
      <c r="B19" s="15"/>
      <c r="C19" s="15">
        <v>5</v>
      </c>
      <c r="D19" s="15">
        <v>4</v>
      </c>
      <c r="E19" s="15">
        <v>4</v>
      </c>
      <c r="F19" s="15">
        <v>3</v>
      </c>
      <c r="G19" s="15">
        <v>3</v>
      </c>
      <c r="H19" s="15">
        <v>4</v>
      </c>
      <c r="I19" s="15">
        <v>3</v>
      </c>
      <c r="J19" s="15">
        <v>4</v>
      </c>
      <c r="K19" s="15">
        <v>4</v>
      </c>
      <c r="L19" s="16">
        <f t="shared" si="0"/>
        <v>34</v>
      </c>
      <c r="M19" s="15">
        <v>2</v>
      </c>
      <c r="N19" s="15">
        <f>IF(L19&lt;&gt;"",L19- M19, "")</f>
        <v>32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4</v>
      </c>
      <c r="L20" s="20">
        <f t="shared" ref="L20" si="6">IF(SUM(C20:K20)&gt;0, SUM(C20:K20),"")</f>
        <v>22</v>
      </c>
      <c r="M20" s="19"/>
      <c r="N20" s="19"/>
      <c r="O20" s="21">
        <f>IF(L20&lt;&gt;"", L20, "")</f>
        <v>22</v>
      </c>
      <c r="P20" s="4"/>
      <c r="Q20" s="4"/>
      <c r="R20" s="41"/>
      <c r="T20" s="5"/>
    </row>
    <row r="21" spans="1:26" ht="18.75" x14ac:dyDescent="0.25">
      <c r="A21" s="14" t="s">
        <v>51</v>
      </c>
      <c r="B21" s="15"/>
      <c r="C21" s="15">
        <v>4</v>
      </c>
      <c r="D21" s="15">
        <v>6</v>
      </c>
      <c r="E21" s="15">
        <v>5</v>
      </c>
      <c r="F21" s="15">
        <v>4</v>
      </c>
      <c r="G21" s="15">
        <v>5</v>
      </c>
      <c r="H21" s="15">
        <v>5</v>
      </c>
      <c r="I21" s="15">
        <v>3</v>
      </c>
      <c r="J21" s="15">
        <v>6</v>
      </c>
      <c r="K21" s="15">
        <v>6</v>
      </c>
      <c r="L21" s="16">
        <f t="shared" si="0"/>
        <v>44</v>
      </c>
      <c r="M21" s="15">
        <v>9</v>
      </c>
      <c r="N21" s="15">
        <f>IF(L21&lt;&gt;"",L21- M21, "")</f>
        <v>35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ref="L22" si="7">IF(SUM(C22:K22)&gt;0, SUM(C22:K22),"")</f>
        <v>19</v>
      </c>
      <c r="M22" s="19"/>
      <c r="N22" s="19"/>
      <c r="O22" s="21">
        <f>IF(L22&lt;&gt;"", L22, "")</f>
        <v>19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 t="str">
        <f t="shared" si="0"/>
        <v/>
      </c>
      <c r="M23" s="15"/>
      <c r="N23" s="15" t="str">
        <f>IF(L23&lt;&gt;"",L23- M23, "")</f>
        <v/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 t="str">
        <f>IF(C23&gt;0, VLOOKUP(C23-C$5-(INT($M23/9)+(MOD($M23,9)&gt;=C$6)), '[1]Point System'!$A$4:$B$15, 2),"")</f>
        <v/>
      </c>
      <c r="D24" s="19" t="str">
        <f>IF(D23&gt;0, VLOOKUP(D23-D$5-(INT($M23/9)+(MOD($M23,9)&gt;=D$6)), '[1]Point System'!$A$4:$B$15, 2),"")</f>
        <v/>
      </c>
      <c r="E24" s="19" t="str">
        <f>IF(E23&gt;0, VLOOKUP(E23-E$5-(INT($M23/9)+(MOD($M23,9)&gt;=E$6)), '[1]Point System'!$A$4:$B$15, 2),"")</f>
        <v/>
      </c>
      <c r="F24" s="19" t="str">
        <f>IF(F23&gt;0, VLOOKUP(F23-F$5-(INT($M23/9)+(MOD($M23,9)&gt;=F$6)), '[1]Point System'!$A$4:$B$15, 2),"")</f>
        <v/>
      </c>
      <c r="G24" s="19" t="str">
        <f>IF(G23&gt;0, VLOOKUP(G23-G$5-(INT($M23/9)+(MOD($M23,9)&gt;=G$6)), '[1]Point System'!$A$4:$B$15, 2),"")</f>
        <v/>
      </c>
      <c r="H24" s="19" t="str">
        <f>IF(H23&gt;0, VLOOKUP(H23-H$5-(INT($M23/9)+(MOD($M23,9)&gt;=H$6)), '[1]Point System'!$A$4:$B$15, 2),"")</f>
        <v/>
      </c>
      <c r="I24" s="19" t="str">
        <f>IF(I23&gt;0, VLOOKUP(I23-I$5-(INT($M23/9)+(MOD($M23,9)&gt;=I$6)), '[1]Point System'!$A$4:$B$15, 2),"")</f>
        <v/>
      </c>
      <c r="J24" s="19" t="str">
        <f>IF(J23&gt;0, VLOOKUP(J23-J$5-(INT($M23/9)+(MOD($M23,9)&gt;=J$6)), '[1]Point System'!$A$4:$B$15, 2),"")</f>
        <v/>
      </c>
      <c r="K24" s="51" t="str">
        <f>IF(K23&gt;0, VLOOKUP(K23-K$5-(INT($M23/9)+(MOD($M23,9)&gt;=K$6)), '[1]Point System'!$A$4:$B$15, 2),"")</f>
        <v/>
      </c>
      <c r="L24" s="20" t="str">
        <f t="shared" ref="L24" si="8">IF(SUM(C24:K24)&gt;0, SUM(C24:K24),"")</f>
        <v/>
      </c>
      <c r="M24" s="19"/>
      <c r="N24" s="19"/>
      <c r="O24" s="21" t="str">
        <f>IF(L24&lt;&gt;"", L24, "")</f>
        <v/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9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62</v>
      </c>
      <c r="B7" s="15" t="s">
        <v>73</v>
      </c>
      <c r="C7" s="15">
        <v>4</v>
      </c>
      <c r="D7" s="15">
        <v>5</v>
      </c>
      <c r="E7" s="15">
        <v>5</v>
      </c>
      <c r="F7" s="15">
        <v>3</v>
      </c>
      <c r="G7" s="15">
        <v>4</v>
      </c>
      <c r="H7" s="15">
        <v>4</v>
      </c>
      <c r="I7" s="15">
        <v>3</v>
      </c>
      <c r="J7" s="15">
        <v>4</v>
      </c>
      <c r="K7" s="15">
        <v>5</v>
      </c>
      <c r="L7" s="16">
        <f t="shared" ref="L7:L25" si="0">IF(SUM(C7:K7)&gt;0, SUM(C7:K7),"")</f>
        <v>37</v>
      </c>
      <c r="M7" s="15">
        <v>2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3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123</v>
      </c>
      <c r="B9" s="15"/>
      <c r="C9" s="15">
        <v>4</v>
      </c>
      <c r="D9" s="15">
        <v>4</v>
      </c>
      <c r="E9" s="15">
        <v>6</v>
      </c>
      <c r="F9" s="15">
        <v>5</v>
      </c>
      <c r="G9" s="15">
        <v>6</v>
      </c>
      <c r="H9" s="15">
        <v>5</v>
      </c>
      <c r="I9" s="15">
        <v>4</v>
      </c>
      <c r="J9" s="15">
        <v>4</v>
      </c>
      <c r="K9" s="15">
        <v>6</v>
      </c>
      <c r="L9" s="16">
        <f t="shared" si="0"/>
        <v>44</v>
      </c>
      <c r="M9" s="15" t="s">
        <v>32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51"/>
      <c r="L10" s="20"/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 t="s">
        <v>54</v>
      </c>
      <c r="B11" s="15"/>
      <c r="C11" s="15">
        <v>5</v>
      </c>
      <c r="D11" s="15">
        <v>7</v>
      </c>
      <c r="E11" s="15">
        <v>6</v>
      </c>
      <c r="F11" s="15">
        <v>4</v>
      </c>
      <c r="G11" s="15">
        <v>8</v>
      </c>
      <c r="H11" s="15">
        <v>6</v>
      </c>
      <c r="I11" s="15">
        <v>5</v>
      </c>
      <c r="J11" s="15">
        <v>7</v>
      </c>
      <c r="K11" s="15">
        <v>6</v>
      </c>
      <c r="L11" s="16">
        <f t="shared" si="0"/>
        <v>54</v>
      </c>
      <c r="M11" s="15">
        <v>12</v>
      </c>
      <c r="N11" s="15">
        <f>IF(L11&lt;&gt;"",L11- M11, "")</f>
        <v>42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2</v>
      </c>
      <c r="G12" s="19">
        <f>IF(G11&gt;0, VLOOKUP(G11-G$5-(INT($M11/9)+(MOD($M11,9)&gt;=G$6)), '[1]Point System'!$A$4:$B$15, 2),"")</f>
        <v>0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3</v>
      </c>
      <c r="L12" s="20">
        <f t="shared" ref="L12" si="1">IF(SUM(C12:K12)&gt;0, SUM(C12:K12),"")</f>
        <v>13</v>
      </c>
      <c r="M12" s="19"/>
      <c r="N12" s="19"/>
      <c r="O12" s="21">
        <f>IF(L12&lt;&gt;"", L12, "")</f>
        <v>13</v>
      </c>
      <c r="P12" s="47"/>
      <c r="Q12" s="47"/>
      <c r="R12" s="41"/>
      <c r="S12" s="4"/>
      <c r="T12" s="4"/>
    </row>
    <row r="13" spans="1:26" ht="18.75" x14ac:dyDescent="0.25">
      <c r="A13" s="14" t="s">
        <v>67</v>
      </c>
      <c r="B13" s="15"/>
      <c r="C13" s="15">
        <v>7</v>
      </c>
      <c r="D13" s="15">
        <v>6</v>
      </c>
      <c r="E13" s="15">
        <v>5</v>
      </c>
      <c r="F13" s="15">
        <v>6</v>
      </c>
      <c r="G13" s="15">
        <v>6</v>
      </c>
      <c r="H13" s="15">
        <v>8</v>
      </c>
      <c r="I13" s="15">
        <v>3</v>
      </c>
      <c r="J13" s="15">
        <v>5</v>
      </c>
      <c r="K13" s="15">
        <v>5</v>
      </c>
      <c r="L13" s="16">
        <f t="shared" si="0"/>
        <v>51</v>
      </c>
      <c r="M13" s="15">
        <v>15</v>
      </c>
      <c r="N13" s="15">
        <f>IF(L13&lt;&gt;"",L13- M13, "")</f>
        <v>36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0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3</v>
      </c>
      <c r="K14" s="19">
        <f>IF(K13&gt;0, VLOOKUP(K13-K$5-(INT($M13/9)+(MOD($M13,9)&gt;=K$6)), '[1]Point System'!$A$4:$B$15, 2),"")</f>
        <v>4</v>
      </c>
      <c r="L14" s="20">
        <f t="shared" ref="L14" si="2">IF(SUM(C14:K14)&gt;0, SUM(C14:K14),"")</f>
        <v>19</v>
      </c>
      <c r="M14" s="19"/>
      <c r="N14" s="19"/>
      <c r="O14" s="21">
        <f>IF(L14&lt;&gt;"", L14, "")</f>
        <v>19</v>
      </c>
      <c r="P14" s="47"/>
      <c r="Q14" s="47"/>
      <c r="R14" s="41"/>
      <c r="S14" s="4"/>
      <c r="T14" s="4"/>
    </row>
    <row r="15" spans="1:26" ht="18.75" x14ac:dyDescent="0.25">
      <c r="A15" s="14" t="s">
        <v>100</v>
      </c>
      <c r="B15" s="15"/>
      <c r="C15" s="15">
        <v>7</v>
      </c>
      <c r="D15" s="15">
        <v>9</v>
      </c>
      <c r="E15" s="15">
        <v>8</v>
      </c>
      <c r="F15" s="15">
        <v>4</v>
      </c>
      <c r="G15" s="15">
        <v>6</v>
      </c>
      <c r="H15" s="15">
        <v>6</v>
      </c>
      <c r="I15" s="15">
        <v>4</v>
      </c>
      <c r="J15" s="15">
        <v>7</v>
      </c>
      <c r="K15" s="15">
        <v>7</v>
      </c>
      <c r="L15" s="16">
        <f t="shared" si="0"/>
        <v>58</v>
      </c>
      <c r="M15" s="15">
        <v>22</v>
      </c>
      <c r="N15" s="15">
        <f>IF(L15&lt;&gt;"",L15- M15, "")</f>
        <v>36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3</v>
      </c>
      <c r="L16" s="20">
        <f t="shared" ref="L16" si="3">IF(SUM(C16:K16)&gt;0, SUM(C16:K16),"")</f>
        <v>18</v>
      </c>
      <c r="M16" s="19"/>
      <c r="N16" s="19"/>
      <c r="O16" s="21">
        <f>IF(L16&lt;&gt;"", L16, "")</f>
        <v>18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52</v>
      </c>
      <c r="B17" s="15"/>
      <c r="C17" s="15">
        <v>5</v>
      </c>
      <c r="D17" s="15">
        <v>7</v>
      </c>
      <c r="E17" s="15">
        <v>6</v>
      </c>
      <c r="F17" s="15">
        <v>6</v>
      </c>
      <c r="G17" s="15">
        <v>5</v>
      </c>
      <c r="H17" s="15">
        <v>5</v>
      </c>
      <c r="I17" s="15">
        <v>5</v>
      </c>
      <c r="J17" s="15">
        <v>5</v>
      </c>
      <c r="K17" s="15">
        <v>8</v>
      </c>
      <c r="L17" s="16">
        <f t="shared" si="0"/>
        <v>52</v>
      </c>
      <c r="M17" s="15">
        <v>15</v>
      </c>
      <c r="N17" s="15">
        <f>IF(L17&lt;&gt;"",L17- M17, "")</f>
        <v>37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2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3</v>
      </c>
      <c r="K18" s="51">
        <f>IF(K17&gt;0, VLOOKUP(K17-K$5-(INT($M17/9)+(MOD($M17,9)&gt;=K$6)), '[1]Point System'!$A$4:$B$15, 2),"")</f>
        <v>1</v>
      </c>
      <c r="L18" s="20">
        <f t="shared" ref="L18" si="4">IF(SUM(C18:K18)&gt;0, SUM(C18:K18),"")</f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64</v>
      </c>
      <c r="B19" s="15"/>
      <c r="C19" s="15">
        <v>7</v>
      </c>
      <c r="D19" s="15">
        <v>6</v>
      </c>
      <c r="E19" s="15">
        <v>7</v>
      </c>
      <c r="F19" s="15">
        <v>6</v>
      </c>
      <c r="G19" s="15">
        <v>7</v>
      </c>
      <c r="H19" s="15">
        <v>5</v>
      </c>
      <c r="I19" s="15">
        <v>6</v>
      </c>
      <c r="J19" s="15">
        <v>8</v>
      </c>
      <c r="K19" s="15">
        <v>9</v>
      </c>
      <c r="L19" s="16">
        <f t="shared" si="0"/>
        <v>61</v>
      </c>
      <c r="M19" s="15">
        <v>21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0</v>
      </c>
      <c r="K20" s="51">
        <f>IF(K19&gt;0, VLOOKUP(K19-K$5-(INT($M19/9)+(MOD($M19,9)&gt;=K$6)), '[1]Point System'!$A$4:$B$15, 2),"")</f>
        <v>1</v>
      </c>
      <c r="L20" s="20">
        <f t="shared" ref="L20" si="5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8.75" x14ac:dyDescent="0.25">
      <c r="A21" s="14" t="s">
        <v>56</v>
      </c>
      <c r="B21" s="15"/>
      <c r="C21" s="15">
        <v>5</v>
      </c>
      <c r="D21" s="15">
        <v>7</v>
      </c>
      <c r="E21" s="15">
        <v>5</v>
      </c>
      <c r="F21" s="15">
        <v>4</v>
      </c>
      <c r="G21" s="15">
        <v>4</v>
      </c>
      <c r="H21" s="15">
        <v>5</v>
      </c>
      <c r="I21" s="15">
        <v>6</v>
      </c>
      <c r="J21" s="15">
        <v>6</v>
      </c>
      <c r="K21" s="15">
        <v>7</v>
      </c>
      <c r="L21" s="16">
        <f t="shared" si="0"/>
        <v>49</v>
      </c>
      <c r="M21" s="15">
        <v>14</v>
      </c>
      <c r="N21" s="15">
        <f>IF(L21&lt;&gt;"",L21- M21, "")</f>
        <v>35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3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0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ref="L22" si="6">IF(SUM(C22:K22)&gt;0, SUM(C22:K22),"")</f>
        <v>19</v>
      </c>
      <c r="M22" s="19"/>
      <c r="N22" s="19"/>
      <c r="O22" s="21">
        <f>IF(L22&lt;&gt;"", L22, "")</f>
        <v>19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51</v>
      </c>
      <c r="B23" s="15"/>
      <c r="C23" s="15">
        <v>5</v>
      </c>
      <c r="D23" s="15">
        <v>6</v>
      </c>
      <c r="E23" s="15">
        <v>5</v>
      </c>
      <c r="F23" s="15">
        <v>4</v>
      </c>
      <c r="G23" s="15">
        <v>4</v>
      </c>
      <c r="H23" s="15">
        <v>4</v>
      </c>
      <c r="I23" s="15">
        <v>3</v>
      </c>
      <c r="J23" s="15">
        <v>6</v>
      </c>
      <c r="K23" s="15">
        <v>7</v>
      </c>
      <c r="L23" s="16">
        <f t="shared" si="0"/>
        <v>44</v>
      </c>
      <c r="M23" s="15">
        <v>9</v>
      </c>
      <c r="N23" s="15">
        <f>IF(L23&lt;&gt;"",L23- M23, "")</f>
        <v>35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3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1</v>
      </c>
      <c r="L24" s="20">
        <f t="shared" ref="L24" si="7">IF(SUM(C24:K24)&gt;0, SUM(C24:K24),"")</f>
        <v>19</v>
      </c>
      <c r="M24" s="19"/>
      <c r="N24" s="19"/>
      <c r="O24" s="21">
        <f>IF(L24&lt;&gt;"", L24, "")</f>
        <v>19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8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2C9-51E9-4325-BE9D-6FFAA314D9FD}">
  <dimension ref="A1:Z20"/>
  <sheetViews>
    <sheetView tabSelected="1" zoomScale="70" zoomScaleNormal="70" workbookViewId="0">
      <selection activeCell="P13" sqref="P13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66</v>
      </c>
      <c r="B7" s="15" t="s">
        <v>73</v>
      </c>
      <c r="C7" s="15">
        <v>6</v>
      </c>
      <c r="D7" s="15">
        <v>5</v>
      </c>
      <c r="E7" s="15">
        <v>4</v>
      </c>
      <c r="F7" s="15">
        <v>3</v>
      </c>
      <c r="G7" s="15">
        <v>5</v>
      </c>
      <c r="H7" s="15">
        <v>5</v>
      </c>
      <c r="I7" s="15">
        <v>4</v>
      </c>
      <c r="J7" s="15">
        <v>4</v>
      </c>
      <c r="K7" s="15">
        <v>7</v>
      </c>
      <c r="L7" s="16">
        <f t="shared" ref="L7:L19" si="0">IF(SUM(C7:K7)&gt;0, SUM(C7:K7),"")</f>
        <v>43</v>
      </c>
      <c r="M7" s="15">
        <v>11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2</v>
      </c>
      <c r="L8" s="20">
        <f t="shared" si="0"/>
        <v>22</v>
      </c>
      <c r="M8" s="19"/>
      <c r="N8" s="19"/>
      <c r="O8" s="21">
        <f>IF(L8&lt;&gt;"", L8, "")</f>
        <v>22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63</v>
      </c>
      <c r="B9" s="15"/>
      <c r="C9" s="15">
        <v>7</v>
      </c>
      <c r="D9" s="15">
        <v>5</v>
      </c>
      <c r="E9" s="15">
        <v>6</v>
      </c>
      <c r="F9" s="15">
        <v>3</v>
      </c>
      <c r="G9" s="15">
        <v>4</v>
      </c>
      <c r="H9" s="15">
        <v>5</v>
      </c>
      <c r="I9" s="15">
        <v>4</v>
      </c>
      <c r="J9" s="15">
        <v>6</v>
      </c>
      <c r="K9" s="15">
        <v>6</v>
      </c>
      <c r="L9" s="16">
        <f t="shared" si="0"/>
        <v>46</v>
      </c>
      <c r="M9" s="15">
        <v>13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3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3</v>
      </c>
      <c r="L10" s="20">
        <f t="shared" si="0"/>
        <v>21</v>
      </c>
      <c r="M10" s="19"/>
      <c r="N10" s="19"/>
      <c r="O10" s="21">
        <f>IF(L10&lt;&gt;"", L10, "")</f>
        <v>21</v>
      </c>
      <c r="P10" s="4"/>
      <c r="Q10" s="4"/>
      <c r="R10" s="41"/>
      <c r="T10" s="5"/>
    </row>
    <row r="11" spans="1:26" ht="18.75" x14ac:dyDescent="0.25">
      <c r="A11" s="14" t="s">
        <v>55</v>
      </c>
      <c r="B11" s="15"/>
      <c r="C11" s="15">
        <v>6</v>
      </c>
      <c r="D11" s="15">
        <v>6</v>
      </c>
      <c r="E11" s="15">
        <v>8</v>
      </c>
      <c r="F11" s="15">
        <v>4</v>
      </c>
      <c r="G11" s="15">
        <v>6</v>
      </c>
      <c r="H11" s="15">
        <v>8</v>
      </c>
      <c r="I11" s="15">
        <v>6</v>
      </c>
      <c r="J11" s="15">
        <v>8</v>
      </c>
      <c r="K11" s="15">
        <v>10</v>
      </c>
      <c r="L11" s="16">
        <f t="shared" si="0"/>
        <v>62</v>
      </c>
      <c r="M11" s="15">
        <v>21</v>
      </c>
      <c r="N11" s="15">
        <f>IF(L11&lt;&gt;"",L11- M11, "")</f>
        <v>41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0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0</v>
      </c>
      <c r="L12" s="20">
        <f t="shared" ref="L12" si="1">IF(SUM(C12:K12)&gt;0, SUM(C12:K12),"")</f>
        <v>13</v>
      </c>
      <c r="M12" s="19"/>
      <c r="N12" s="19"/>
      <c r="O12" s="21">
        <f>IF(L12&lt;&gt;"", L12, "")</f>
        <v>13</v>
      </c>
      <c r="P12" s="47"/>
      <c r="Q12" s="47"/>
      <c r="R12" s="41"/>
      <c r="S12" s="4"/>
      <c r="T12" s="4"/>
    </row>
    <row r="13" spans="1:26" ht="18.75" x14ac:dyDescent="0.25">
      <c r="A13" s="14" t="s">
        <v>100</v>
      </c>
      <c r="B13" s="15"/>
      <c r="C13" s="15">
        <v>5</v>
      </c>
      <c r="D13" s="15">
        <v>8</v>
      </c>
      <c r="E13" s="15">
        <v>5</v>
      </c>
      <c r="F13" s="15">
        <v>5</v>
      </c>
      <c r="G13" s="15">
        <v>6</v>
      </c>
      <c r="H13" s="15">
        <v>4</v>
      </c>
      <c r="I13" s="15">
        <v>3</v>
      </c>
      <c r="J13" s="15">
        <v>8</v>
      </c>
      <c r="K13" s="15">
        <v>7</v>
      </c>
      <c r="L13" s="16">
        <f t="shared" si="0"/>
        <v>51</v>
      </c>
      <c r="M13" s="15">
        <v>22</v>
      </c>
      <c r="N13" s="15">
        <f>IF(L13&lt;&gt;"",L13- M13, "")</f>
        <v>29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4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4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4</v>
      </c>
      <c r="I14" s="19">
        <f>IF(I13&gt;0, VLOOKUP(I13-I$5-(INT($M13/9)+(MOD($M13,9)&gt;=I$6)), '[1]Point System'!$A$4:$B$15, 2),"")</f>
        <v>4</v>
      </c>
      <c r="J14" s="19">
        <f>IF(J13&gt;0, VLOOKUP(J13-J$5-(INT($M13/9)+(MOD($M13,9)&gt;=J$6)), '[1]Point System'!$A$4:$B$15, 2),"")</f>
        <v>0</v>
      </c>
      <c r="K14" s="19">
        <f>IF(K13&gt;0, VLOOKUP(K13-K$5-(INT($M13/9)+(MOD($M13,9)&gt;=K$6)), '[1]Point System'!$A$4:$B$15, 2),"")</f>
        <v>3</v>
      </c>
      <c r="L14" s="20">
        <f t="shared" ref="L14" si="2">IF(SUM(C14:K14)&gt;0, SUM(C14:K14),"")</f>
        <v>25</v>
      </c>
      <c r="M14" s="19"/>
      <c r="N14" s="19"/>
      <c r="O14" s="21">
        <f>IF(L14&lt;&gt;"", L14, "")</f>
        <v>25</v>
      </c>
      <c r="P14" s="47"/>
      <c r="Q14" s="47"/>
      <c r="R14" s="41"/>
      <c r="S14" s="4"/>
      <c r="T14" s="4"/>
    </row>
    <row r="15" spans="1:26" ht="18.75" x14ac:dyDescent="0.25">
      <c r="A15" s="14" t="s">
        <v>52</v>
      </c>
      <c r="B15" s="15"/>
      <c r="C15" s="15">
        <v>7</v>
      </c>
      <c r="D15" s="15">
        <v>6</v>
      </c>
      <c r="E15" s="15">
        <v>6</v>
      </c>
      <c r="F15" s="15">
        <v>5</v>
      </c>
      <c r="G15" s="15">
        <v>6</v>
      </c>
      <c r="H15" s="15">
        <v>6</v>
      </c>
      <c r="I15" s="15">
        <v>5</v>
      </c>
      <c r="J15" s="15">
        <v>5</v>
      </c>
      <c r="K15" s="15">
        <v>6</v>
      </c>
      <c r="L15" s="16">
        <f t="shared" si="0"/>
        <v>52</v>
      </c>
      <c r="M15" s="15">
        <v>15</v>
      </c>
      <c r="N15" s="15">
        <f>IF(L15&lt;&gt;"",L15- M15, "")</f>
        <v>37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1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3</v>
      </c>
      <c r="L16" s="20">
        <f t="shared" ref="L16" si="3">IF(SUM(C16:K16)&gt;0, SUM(C16:K16),"")</f>
        <v>17</v>
      </c>
      <c r="M16" s="19"/>
      <c r="N16" s="19"/>
      <c r="O16" s="21">
        <f>IF(L16&lt;&gt;"", L16, "")</f>
        <v>17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4</v>
      </c>
      <c r="D17" s="15">
        <v>4</v>
      </c>
      <c r="E17" s="15">
        <v>4</v>
      </c>
      <c r="F17" s="15">
        <v>3</v>
      </c>
      <c r="G17" s="15">
        <v>5</v>
      </c>
      <c r="H17" s="15">
        <v>5</v>
      </c>
      <c r="I17" s="15">
        <v>4</v>
      </c>
      <c r="J17" s="15">
        <v>5</v>
      </c>
      <c r="K17" s="15">
        <v>5</v>
      </c>
      <c r="L17" s="16">
        <f t="shared" si="0"/>
        <v>39</v>
      </c>
      <c r="M17" s="15">
        <v>9</v>
      </c>
      <c r="N17" s="15">
        <f>IF(L17&lt;&gt;"",L17- M17, "")</f>
        <v>30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4">IF(SUM(C18:K18)&gt;0, SUM(C18:K18),"")</f>
        <v>24</v>
      </c>
      <c r="M18" s="19"/>
      <c r="N18" s="19"/>
      <c r="O18" s="21">
        <f>IF(L18&lt;&gt;"", L18, "")</f>
        <v>24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67</v>
      </c>
      <c r="B19" s="15"/>
      <c r="C19" s="15">
        <v>5</v>
      </c>
      <c r="D19" s="15">
        <v>5</v>
      </c>
      <c r="E19" s="15">
        <v>6</v>
      </c>
      <c r="F19" s="15">
        <v>6</v>
      </c>
      <c r="G19" s="15">
        <v>8</v>
      </c>
      <c r="H19" s="15">
        <v>5</v>
      </c>
      <c r="I19" s="15">
        <v>3</v>
      </c>
      <c r="J19" s="15">
        <v>5</v>
      </c>
      <c r="K19" s="15">
        <v>7</v>
      </c>
      <c r="L19" s="16">
        <f t="shared" si="0"/>
        <v>50</v>
      </c>
      <c r="M19" s="15">
        <v>15</v>
      </c>
      <c r="N19" s="15">
        <f>IF(L19&lt;&gt;"",L19- M19, "")</f>
        <v>35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0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3</v>
      </c>
      <c r="K20" s="51">
        <f>IF(K19&gt;0, VLOOKUP(K19-K$5-(INT($M19/9)+(MOD($M19,9)&gt;=K$6)), '[1]Point System'!$A$4:$B$15, 2),"")</f>
        <v>2</v>
      </c>
      <c r="L20" s="20">
        <f t="shared" ref="L20" si="5">IF(SUM(C20:K20)&gt;0, SUM(C20:K20),"")</f>
        <v>19</v>
      </c>
      <c r="M20" s="19"/>
      <c r="N20" s="19"/>
      <c r="O20" s="21">
        <f>IF(L20&lt;&gt;"", L20, "")</f>
        <v>19</v>
      </c>
      <c r="P20" s="4"/>
      <c r="Q20" s="4"/>
      <c r="R20" s="41"/>
      <c r="T20" s="5"/>
    </row>
  </sheetData>
  <mergeCells count="2">
    <mergeCell ref="A1:O1"/>
    <mergeCell ref="A2:O2"/>
  </mergeCells>
  <hyperlinks>
    <hyperlink ref="A2" r:id="rId1" xr:uid="{3D76E3FC-16AA-42EA-96D7-1D8773BE3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F26"/>
  <sheetViews>
    <sheetView zoomScaleNormal="100" workbookViewId="0">
      <selection activeCell="BI10" sqref="BI10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42" width="7.42578125" hidden="1" customWidth="1"/>
    <col min="43" max="46" width="7.42578125" customWidth="1"/>
    <col min="47" max="47" width="7.140625" customWidth="1"/>
    <col min="48" max="48" width="9.140625" style="90"/>
    <col min="49" max="49" width="9.140625" style="90" hidden="1" customWidth="1"/>
    <col min="50" max="50" width="9.140625" hidden="1" customWidth="1"/>
    <col min="51" max="51" width="8.5703125" hidden="1" customWidth="1"/>
    <col min="52" max="52" width="7.7109375" hidden="1" customWidth="1"/>
    <col min="53" max="53" width="13.140625" hidden="1" customWidth="1"/>
    <col min="54" max="54" width="12.7109375" style="110" hidden="1" customWidth="1"/>
    <col min="55" max="55" width="8.5703125" customWidth="1"/>
    <col min="56" max="56" width="6.85546875" customWidth="1"/>
    <col min="57" max="57" width="8.5703125" customWidth="1"/>
    <col min="58" max="58" width="10.7109375" customWidth="1"/>
  </cols>
  <sheetData>
    <row r="1" spans="1:58" s="1" customFormat="1" ht="14.25" customHeight="1" thickBot="1" x14ac:dyDescent="0.3">
      <c r="A1" s="237" t="s">
        <v>33</v>
      </c>
      <c r="B1" s="238"/>
      <c r="C1" s="243"/>
      <c r="D1" s="246" t="s">
        <v>85</v>
      </c>
      <c r="E1" s="215" t="s">
        <v>37</v>
      </c>
      <c r="F1" s="216"/>
      <c r="G1" s="215" t="s">
        <v>38</v>
      </c>
      <c r="H1" s="216"/>
      <c r="I1" s="215" t="s">
        <v>39</v>
      </c>
      <c r="J1" s="216"/>
      <c r="K1" s="215" t="s">
        <v>40</v>
      </c>
      <c r="L1" s="216"/>
      <c r="M1" s="215" t="s">
        <v>70</v>
      </c>
      <c r="N1" s="216"/>
      <c r="O1" s="215" t="s">
        <v>84</v>
      </c>
      <c r="P1" s="216"/>
      <c r="Q1" s="215" t="s">
        <v>89</v>
      </c>
      <c r="R1" s="216"/>
      <c r="S1" s="215" t="s">
        <v>90</v>
      </c>
      <c r="T1" s="216"/>
      <c r="U1" s="215" t="s">
        <v>93</v>
      </c>
      <c r="V1" s="216"/>
      <c r="W1" s="215" t="s">
        <v>95</v>
      </c>
      <c r="X1" s="216"/>
      <c r="Y1" s="215" t="s">
        <v>96</v>
      </c>
      <c r="Z1" s="216"/>
      <c r="AA1" s="215" t="s">
        <v>105</v>
      </c>
      <c r="AB1" s="216"/>
      <c r="AC1" s="215" t="s">
        <v>110</v>
      </c>
      <c r="AD1" s="216"/>
      <c r="AE1" s="215" t="s">
        <v>112</v>
      </c>
      <c r="AF1" s="216"/>
      <c r="AG1" s="215" t="s">
        <v>113</v>
      </c>
      <c r="AH1" s="216"/>
      <c r="AI1" s="215" t="s">
        <v>115</v>
      </c>
      <c r="AJ1" s="216"/>
      <c r="AK1" s="215" t="s">
        <v>116</v>
      </c>
      <c r="AL1" s="216"/>
      <c r="AM1" s="215" t="s">
        <v>118</v>
      </c>
      <c r="AN1" s="216"/>
      <c r="AO1" s="215" t="s">
        <v>119</v>
      </c>
      <c r="AP1" s="216"/>
      <c r="AQ1" s="215" t="s">
        <v>120</v>
      </c>
      <c r="AR1" s="216"/>
      <c r="AS1" s="215" t="s">
        <v>129</v>
      </c>
      <c r="AT1" s="216"/>
      <c r="AU1" s="234" t="s">
        <v>35</v>
      </c>
      <c r="AV1" s="222" t="s">
        <v>111</v>
      </c>
      <c r="AW1" s="112"/>
      <c r="AX1" s="225" t="s">
        <v>103</v>
      </c>
      <c r="AY1" s="226"/>
      <c r="AZ1" s="226"/>
      <c r="BA1" s="227"/>
      <c r="BB1" s="212" t="s">
        <v>109</v>
      </c>
      <c r="BC1" s="219" t="s">
        <v>104</v>
      </c>
      <c r="BD1" s="220"/>
      <c r="BE1" s="220"/>
      <c r="BF1" s="221"/>
    </row>
    <row r="2" spans="1:58" s="1" customFormat="1" ht="15.75" customHeight="1" x14ac:dyDescent="0.25">
      <c r="A2" s="239"/>
      <c r="B2" s="240"/>
      <c r="C2" s="244"/>
      <c r="D2" s="247"/>
      <c r="E2" s="217">
        <v>45418</v>
      </c>
      <c r="F2" s="218"/>
      <c r="G2" s="248">
        <v>45425</v>
      </c>
      <c r="H2" s="249"/>
      <c r="I2" s="248">
        <v>45432</v>
      </c>
      <c r="J2" s="249"/>
      <c r="K2" s="248">
        <v>45439</v>
      </c>
      <c r="L2" s="249"/>
      <c r="M2" s="248">
        <v>45446</v>
      </c>
      <c r="N2" s="249"/>
      <c r="O2" s="248">
        <v>45453</v>
      </c>
      <c r="P2" s="249"/>
      <c r="Q2" s="248">
        <v>45460</v>
      </c>
      <c r="R2" s="249"/>
      <c r="S2" s="248">
        <v>45467</v>
      </c>
      <c r="T2" s="249"/>
      <c r="U2" s="248">
        <v>45474</v>
      </c>
      <c r="V2" s="249"/>
      <c r="W2" s="248">
        <v>45481</v>
      </c>
      <c r="X2" s="249"/>
      <c r="Y2" s="248">
        <v>45488</v>
      </c>
      <c r="Z2" s="249"/>
      <c r="AA2" s="217">
        <v>45495</v>
      </c>
      <c r="AB2" s="218"/>
      <c r="AC2" s="217">
        <v>45502</v>
      </c>
      <c r="AD2" s="218"/>
      <c r="AE2" s="217">
        <v>45509</v>
      </c>
      <c r="AF2" s="218"/>
      <c r="AG2" s="217">
        <v>45516</v>
      </c>
      <c r="AH2" s="218"/>
      <c r="AI2" s="217">
        <v>45523</v>
      </c>
      <c r="AJ2" s="218"/>
      <c r="AK2" s="217">
        <v>45530</v>
      </c>
      <c r="AL2" s="218"/>
      <c r="AM2" s="217">
        <v>45537</v>
      </c>
      <c r="AN2" s="218"/>
      <c r="AO2" s="217">
        <v>45544</v>
      </c>
      <c r="AP2" s="218"/>
      <c r="AQ2" s="217">
        <v>45551</v>
      </c>
      <c r="AR2" s="218"/>
      <c r="AS2" s="217">
        <v>45558</v>
      </c>
      <c r="AT2" s="218"/>
      <c r="AU2" s="235"/>
      <c r="AV2" s="223"/>
      <c r="AW2" s="112"/>
      <c r="AX2" s="228" t="s">
        <v>88</v>
      </c>
      <c r="AY2" s="230" t="s">
        <v>102</v>
      </c>
      <c r="AZ2" s="230" t="s">
        <v>36</v>
      </c>
      <c r="BA2" s="232" t="s">
        <v>61</v>
      </c>
      <c r="BB2" s="213"/>
      <c r="BC2" s="212" t="s">
        <v>88</v>
      </c>
      <c r="BD2" s="212" t="s">
        <v>102</v>
      </c>
      <c r="BE2" s="212" t="s">
        <v>36</v>
      </c>
      <c r="BF2" s="212" t="s">
        <v>61</v>
      </c>
    </row>
    <row r="3" spans="1:58" s="1" customFormat="1" ht="15.75" customHeight="1" thickBot="1" x14ac:dyDescent="0.3">
      <c r="A3" s="241"/>
      <c r="B3" s="242"/>
      <c r="C3" s="245"/>
      <c r="D3" s="247"/>
      <c r="E3" s="52" t="s">
        <v>26</v>
      </c>
      <c r="F3" s="53" t="s">
        <v>27</v>
      </c>
      <c r="G3" s="52" t="s">
        <v>26</v>
      </c>
      <c r="H3" s="53" t="s">
        <v>27</v>
      </c>
      <c r="I3" s="52" t="s">
        <v>26</v>
      </c>
      <c r="J3" s="53" t="s">
        <v>27</v>
      </c>
      <c r="K3" s="52" t="s">
        <v>26</v>
      </c>
      <c r="L3" s="53" t="s">
        <v>27</v>
      </c>
      <c r="M3" s="54" t="s">
        <v>26</v>
      </c>
      <c r="N3" s="55" t="s">
        <v>27</v>
      </c>
      <c r="O3" s="54" t="s">
        <v>26</v>
      </c>
      <c r="P3" s="55" t="s">
        <v>27</v>
      </c>
      <c r="Q3" s="54" t="s">
        <v>26</v>
      </c>
      <c r="R3" s="55" t="s">
        <v>27</v>
      </c>
      <c r="S3" s="54" t="s">
        <v>26</v>
      </c>
      <c r="T3" s="55" t="s">
        <v>27</v>
      </c>
      <c r="U3" s="54" t="s">
        <v>26</v>
      </c>
      <c r="V3" s="55" t="s">
        <v>27</v>
      </c>
      <c r="W3" s="54" t="s">
        <v>26</v>
      </c>
      <c r="X3" s="55" t="s">
        <v>27</v>
      </c>
      <c r="Y3" s="52" t="s">
        <v>26</v>
      </c>
      <c r="Z3" s="53" t="s">
        <v>27</v>
      </c>
      <c r="AA3" s="52" t="s">
        <v>26</v>
      </c>
      <c r="AB3" s="53" t="s">
        <v>27</v>
      </c>
      <c r="AC3" s="52" t="s">
        <v>26</v>
      </c>
      <c r="AD3" s="53" t="s">
        <v>27</v>
      </c>
      <c r="AE3" s="52" t="s">
        <v>26</v>
      </c>
      <c r="AF3" s="53" t="s">
        <v>27</v>
      </c>
      <c r="AG3" s="52" t="s">
        <v>26</v>
      </c>
      <c r="AH3" s="53" t="s">
        <v>27</v>
      </c>
      <c r="AI3" s="52" t="s">
        <v>26</v>
      </c>
      <c r="AJ3" s="53" t="s">
        <v>27</v>
      </c>
      <c r="AK3" s="52" t="s">
        <v>26</v>
      </c>
      <c r="AL3" s="53" t="s">
        <v>27</v>
      </c>
      <c r="AM3" s="52" t="s">
        <v>26</v>
      </c>
      <c r="AN3" s="53" t="s">
        <v>27</v>
      </c>
      <c r="AO3" s="52" t="s">
        <v>26</v>
      </c>
      <c r="AP3" s="53" t="s">
        <v>27</v>
      </c>
      <c r="AQ3" s="52" t="s">
        <v>26</v>
      </c>
      <c r="AR3" s="53" t="s">
        <v>27</v>
      </c>
      <c r="AS3" s="52" t="s">
        <v>26</v>
      </c>
      <c r="AT3" s="53" t="s">
        <v>27</v>
      </c>
      <c r="AU3" s="236"/>
      <c r="AV3" s="224"/>
      <c r="AW3" s="112"/>
      <c r="AX3" s="229"/>
      <c r="AY3" s="231"/>
      <c r="AZ3" s="231"/>
      <c r="BA3" s="233"/>
      <c r="BB3" s="214"/>
      <c r="BC3" s="213"/>
      <c r="BD3" s="213"/>
      <c r="BE3" s="213"/>
      <c r="BF3" s="213"/>
    </row>
    <row r="4" spans="1:58" ht="15" customHeight="1" x14ac:dyDescent="0.25">
      <c r="A4" s="56" t="s">
        <v>4</v>
      </c>
      <c r="B4" s="57" t="s">
        <v>3</v>
      </c>
      <c r="C4" s="58" t="s">
        <v>34</v>
      </c>
      <c r="D4" s="59">
        <f t="shared" ref="D4:D15" si="0">ROUND(AV4-36,2)</f>
        <v>14.36</v>
      </c>
      <c r="E4" s="96">
        <v>49</v>
      </c>
      <c r="F4" s="60">
        <v>21</v>
      </c>
      <c r="G4" s="96">
        <v>52</v>
      </c>
      <c r="H4" s="60">
        <v>18</v>
      </c>
      <c r="I4" s="96">
        <v>54</v>
      </c>
      <c r="J4" s="60">
        <v>16</v>
      </c>
      <c r="K4" s="155"/>
      <c r="L4" s="61"/>
      <c r="M4" s="156">
        <v>50</v>
      </c>
      <c r="N4" s="62">
        <v>20</v>
      </c>
      <c r="O4" s="156">
        <v>56</v>
      </c>
      <c r="P4" s="62">
        <v>15</v>
      </c>
      <c r="Q4" s="156">
        <v>51</v>
      </c>
      <c r="R4" s="62">
        <v>19</v>
      </c>
      <c r="S4" s="157">
        <v>50</v>
      </c>
      <c r="T4" s="93">
        <v>20</v>
      </c>
      <c r="U4" s="97">
        <v>53</v>
      </c>
      <c r="V4" s="93">
        <v>17</v>
      </c>
      <c r="W4" s="97">
        <v>50</v>
      </c>
      <c r="X4" s="93">
        <v>20</v>
      </c>
      <c r="Y4" s="158"/>
      <c r="Z4" s="160"/>
      <c r="AA4" s="161">
        <v>43</v>
      </c>
      <c r="AB4" s="93">
        <v>27</v>
      </c>
      <c r="AC4" s="161">
        <v>48</v>
      </c>
      <c r="AD4" s="93">
        <v>21</v>
      </c>
      <c r="AE4" s="140"/>
      <c r="AF4" s="141"/>
      <c r="AG4" s="126"/>
      <c r="AH4" s="61"/>
      <c r="AI4" s="140"/>
      <c r="AJ4" s="141"/>
      <c r="AK4" s="161">
        <v>53</v>
      </c>
      <c r="AL4" s="93">
        <v>16</v>
      </c>
      <c r="AM4" s="71"/>
      <c r="AN4" s="72"/>
      <c r="AO4" s="69">
        <v>47</v>
      </c>
      <c r="AP4" s="70">
        <v>22</v>
      </c>
      <c r="AQ4" s="69">
        <v>49</v>
      </c>
      <c r="AR4" s="70">
        <v>19</v>
      </c>
      <c r="AS4" s="71"/>
      <c r="AT4" s="72"/>
      <c r="AU4" s="63">
        <f t="shared" ref="AU4:AU21" si="1">SUMIF(E4:AS4,"&gt;30")</f>
        <v>705</v>
      </c>
      <c r="AV4" s="64">
        <f t="shared" ref="AV4:AV21" si="2">AU4/(AX4+BC4)</f>
        <v>50.357142857142854</v>
      </c>
      <c r="AW4" s="102"/>
      <c r="AX4" s="116">
        <f>COUNTIF(E4:Y4,"&gt;30")</f>
        <v>9</v>
      </c>
      <c r="AY4" s="117">
        <v>0</v>
      </c>
      <c r="AZ4" s="118">
        <f>SUMIF(E4:Z4,"&lt;30")+AY4</f>
        <v>166</v>
      </c>
      <c r="BA4" s="119">
        <f>(AZ4)/AX4</f>
        <v>18.444444444444443</v>
      </c>
      <c r="BB4" s="133"/>
      <c r="BC4" s="129">
        <f t="shared" ref="BC4:BC21" si="3">COUNTIF(AA4:AS4, "&gt;30")</f>
        <v>5</v>
      </c>
      <c r="BD4" s="149">
        <v>0</v>
      </c>
      <c r="BE4" s="129">
        <f t="shared" ref="BE4:BE21" si="4">SUMIF(AB4:AT4, "&lt;30")+BD4</f>
        <v>105</v>
      </c>
      <c r="BF4" s="152">
        <f t="shared" ref="BF4:BF16" si="5">(BE4)/BC4</f>
        <v>21</v>
      </c>
    </row>
    <row r="5" spans="1:58" ht="15" customHeight="1" x14ac:dyDescent="0.25">
      <c r="A5" s="65" t="s">
        <v>99</v>
      </c>
      <c r="B5" s="66" t="s">
        <v>98</v>
      </c>
      <c r="C5" s="67" t="s">
        <v>101</v>
      </c>
      <c r="D5" s="68">
        <f t="shared" si="0"/>
        <v>20.83</v>
      </c>
      <c r="E5" s="71"/>
      <c r="F5" s="72"/>
      <c r="G5" s="71"/>
      <c r="H5" s="72"/>
      <c r="I5" s="71"/>
      <c r="J5" s="72"/>
      <c r="K5" s="74"/>
      <c r="L5" s="72"/>
      <c r="M5" s="74"/>
      <c r="N5" s="72"/>
      <c r="O5" s="74"/>
      <c r="P5" s="72"/>
      <c r="Q5" s="74"/>
      <c r="R5" s="72"/>
      <c r="S5" s="74"/>
      <c r="T5" s="72"/>
      <c r="U5" s="74"/>
      <c r="V5" s="72"/>
      <c r="W5" s="74"/>
      <c r="X5" s="72"/>
      <c r="Y5" s="74"/>
      <c r="Z5" s="72"/>
      <c r="AA5" s="69">
        <v>59</v>
      </c>
      <c r="AB5" s="70">
        <v>18</v>
      </c>
      <c r="AC5" s="69">
        <v>60</v>
      </c>
      <c r="AD5" s="70">
        <v>17</v>
      </c>
      <c r="AE5" s="142"/>
      <c r="AF5" s="143"/>
      <c r="AG5" s="69">
        <v>57</v>
      </c>
      <c r="AH5" s="70">
        <v>20</v>
      </c>
      <c r="AI5" s="142"/>
      <c r="AJ5" s="143"/>
      <c r="AK5" s="71"/>
      <c r="AL5" s="72"/>
      <c r="AM5" s="71"/>
      <c r="AN5" s="72"/>
      <c r="AO5" s="69">
        <v>56</v>
      </c>
      <c r="AP5" s="70">
        <v>21</v>
      </c>
      <c r="AQ5" s="69">
        <v>58</v>
      </c>
      <c r="AR5" s="70">
        <v>18</v>
      </c>
      <c r="AS5" s="69">
        <v>51</v>
      </c>
      <c r="AT5" s="70">
        <v>25</v>
      </c>
      <c r="AU5" s="63">
        <f t="shared" si="1"/>
        <v>341</v>
      </c>
      <c r="AV5" s="64">
        <f t="shared" si="2"/>
        <v>56.833333333333336</v>
      </c>
      <c r="AW5" s="102"/>
      <c r="AX5" s="73">
        <v>0</v>
      </c>
      <c r="AY5" s="104">
        <v>0</v>
      </c>
      <c r="AZ5" s="105">
        <v>0</v>
      </c>
      <c r="BA5" s="114">
        <v>0</v>
      </c>
      <c r="BB5" s="133"/>
      <c r="BC5" s="138">
        <f t="shared" si="3"/>
        <v>6</v>
      </c>
      <c r="BD5" s="150">
        <v>0</v>
      </c>
      <c r="BE5" s="138">
        <f t="shared" si="4"/>
        <v>119</v>
      </c>
      <c r="BF5" s="153">
        <f t="shared" si="5"/>
        <v>19.833333333333332</v>
      </c>
    </row>
    <row r="6" spans="1:58" x14ac:dyDescent="0.25">
      <c r="A6" s="65" t="s">
        <v>9</v>
      </c>
      <c r="B6" s="66" t="s">
        <v>24</v>
      </c>
      <c r="C6" s="67" t="s">
        <v>34</v>
      </c>
      <c r="D6" s="68">
        <f t="shared" si="0"/>
        <v>12.56</v>
      </c>
      <c r="E6" s="79">
        <v>49</v>
      </c>
      <c r="F6" s="70">
        <v>18</v>
      </c>
      <c r="G6" s="69">
        <v>44</v>
      </c>
      <c r="H6" s="70">
        <v>23</v>
      </c>
      <c r="I6" s="125">
        <v>53</v>
      </c>
      <c r="J6" s="70">
        <v>14</v>
      </c>
      <c r="K6" s="80">
        <v>49</v>
      </c>
      <c r="L6" s="70">
        <v>18</v>
      </c>
      <c r="M6" s="75">
        <v>53</v>
      </c>
      <c r="N6" s="76">
        <v>17</v>
      </c>
      <c r="O6" s="75">
        <v>45</v>
      </c>
      <c r="P6" s="76">
        <v>22</v>
      </c>
      <c r="Q6" s="75">
        <v>50</v>
      </c>
      <c r="R6" s="76">
        <v>17</v>
      </c>
      <c r="S6" s="80">
        <v>51</v>
      </c>
      <c r="T6" s="70">
        <v>17</v>
      </c>
      <c r="U6" s="80">
        <v>50</v>
      </c>
      <c r="V6" s="70">
        <v>17</v>
      </c>
      <c r="W6" s="80">
        <v>46</v>
      </c>
      <c r="X6" s="70">
        <v>21</v>
      </c>
      <c r="Y6" s="159">
        <v>47</v>
      </c>
      <c r="Z6" s="70">
        <v>20</v>
      </c>
      <c r="AA6" s="71"/>
      <c r="AB6" s="72"/>
      <c r="AC6" s="79">
        <v>49</v>
      </c>
      <c r="AD6" s="162">
        <v>18</v>
      </c>
      <c r="AE6" s="142"/>
      <c r="AF6" s="143"/>
      <c r="AG6" s="77">
        <v>49</v>
      </c>
      <c r="AH6" s="70">
        <v>18</v>
      </c>
      <c r="AI6" s="142"/>
      <c r="AJ6" s="143"/>
      <c r="AK6" s="125">
        <v>47</v>
      </c>
      <c r="AL6" s="70">
        <v>21</v>
      </c>
      <c r="AM6" s="77">
        <v>41</v>
      </c>
      <c r="AN6" s="70">
        <v>26</v>
      </c>
      <c r="AO6" s="147"/>
      <c r="AP6" s="148"/>
      <c r="AQ6" s="69">
        <v>54</v>
      </c>
      <c r="AR6" s="70">
        <v>13</v>
      </c>
      <c r="AS6" s="71"/>
      <c r="AT6" s="72"/>
      <c r="AU6" s="63">
        <f t="shared" si="1"/>
        <v>777</v>
      </c>
      <c r="AV6" s="64">
        <f t="shared" si="2"/>
        <v>48.5625</v>
      </c>
      <c r="AW6" s="102"/>
      <c r="AX6" s="73">
        <f t="shared" ref="AX6:AX15" si="6">COUNTIF(E6:Y6,"&gt;30")</f>
        <v>11</v>
      </c>
      <c r="AY6" s="104">
        <v>2</v>
      </c>
      <c r="AZ6" s="105">
        <f t="shared" ref="AZ6:AZ15" si="7">SUMIF(E6:Z6,"&lt;30")+AY6</f>
        <v>206</v>
      </c>
      <c r="BA6" s="114">
        <f t="shared" ref="BA6:BA15" si="8">(AZ6)/AX6</f>
        <v>18.727272727272727</v>
      </c>
      <c r="BB6" s="135" t="s">
        <v>108</v>
      </c>
      <c r="BC6" s="138">
        <f t="shared" si="3"/>
        <v>5</v>
      </c>
      <c r="BD6" s="150">
        <v>3</v>
      </c>
      <c r="BE6" s="138">
        <f t="shared" si="4"/>
        <v>99</v>
      </c>
      <c r="BF6" s="153">
        <f t="shared" si="5"/>
        <v>19.8</v>
      </c>
    </row>
    <row r="7" spans="1:58" ht="15" customHeight="1" x14ac:dyDescent="0.25">
      <c r="A7" s="65" t="s">
        <v>7</v>
      </c>
      <c r="B7" s="66" t="s">
        <v>8</v>
      </c>
      <c r="C7" s="67" t="s">
        <v>34</v>
      </c>
      <c r="D7" s="68">
        <f t="shared" si="0"/>
        <v>1.71</v>
      </c>
      <c r="E7" s="69">
        <v>39</v>
      </c>
      <c r="F7" s="70">
        <v>16</v>
      </c>
      <c r="G7" s="77">
        <v>38</v>
      </c>
      <c r="H7" s="70">
        <v>17</v>
      </c>
      <c r="I7" s="71"/>
      <c r="J7" s="72"/>
      <c r="K7" s="81">
        <v>35</v>
      </c>
      <c r="L7" s="70">
        <v>20</v>
      </c>
      <c r="M7" s="82">
        <v>40</v>
      </c>
      <c r="N7" s="76">
        <v>16</v>
      </c>
      <c r="O7" s="75">
        <v>37</v>
      </c>
      <c r="P7" s="76">
        <v>18</v>
      </c>
      <c r="Q7" s="74"/>
      <c r="R7" s="72"/>
      <c r="S7" s="187">
        <v>38</v>
      </c>
      <c r="T7" s="95">
        <v>18</v>
      </c>
      <c r="U7" s="80">
        <v>39</v>
      </c>
      <c r="V7" s="70">
        <v>17</v>
      </c>
      <c r="W7" s="74"/>
      <c r="X7" s="72"/>
      <c r="Y7" s="74"/>
      <c r="Z7" s="72"/>
      <c r="AA7" s="77">
        <v>40</v>
      </c>
      <c r="AB7" s="70">
        <v>16</v>
      </c>
      <c r="AC7" s="125">
        <v>37</v>
      </c>
      <c r="AD7" s="70">
        <v>19</v>
      </c>
      <c r="AE7" s="142"/>
      <c r="AF7" s="143"/>
      <c r="AG7" s="79">
        <v>39</v>
      </c>
      <c r="AH7" s="70">
        <v>17</v>
      </c>
      <c r="AI7" s="142"/>
      <c r="AJ7" s="143"/>
      <c r="AK7" s="77">
        <v>37</v>
      </c>
      <c r="AL7" s="70">
        <v>19</v>
      </c>
      <c r="AM7" s="79">
        <v>38</v>
      </c>
      <c r="AN7" s="70">
        <v>18</v>
      </c>
      <c r="AO7" s="188">
        <v>34</v>
      </c>
      <c r="AP7" s="70">
        <v>22</v>
      </c>
      <c r="AQ7" s="189">
        <v>37</v>
      </c>
      <c r="AR7" s="70">
        <v>19</v>
      </c>
      <c r="AS7" s="190"/>
      <c r="AT7" s="72"/>
      <c r="AU7" s="63">
        <f t="shared" si="1"/>
        <v>528</v>
      </c>
      <c r="AV7" s="64">
        <f t="shared" si="2"/>
        <v>37.714285714285715</v>
      </c>
      <c r="AW7" s="102"/>
      <c r="AX7" s="73">
        <f t="shared" si="6"/>
        <v>7</v>
      </c>
      <c r="AY7" s="104">
        <v>5</v>
      </c>
      <c r="AZ7" s="105">
        <f t="shared" si="7"/>
        <v>127</v>
      </c>
      <c r="BA7" s="114">
        <f t="shared" si="8"/>
        <v>18.142857142857142</v>
      </c>
      <c r="BB7" s="133"/>
      <c r="BC7" s="138">
        <f t="shared" si="3"/>
        <v>7</v>
      </c>
      <c r="BD7" s="150">
        <v>8</v>
      </c>
      <c r="BE7" s="138">
        <f t="shared" si="4"/>
        <v>138</v>
      </c>
      <c r="BF7" s="153">
        <f t="shared" si="5"/>
        <v>19.714285714285715</v>
      </c>
    </row>
    <row r="8" spans="1:58" x14ac:dyDescent="0.25">
      <c r="A8" s="65" t="s">
        <v>9</v>
      </c>
      <c r="B8" s="66" t="s">
        <v>10</v>
      </c>
      <c r="C8" s="67" t="s">
        <v>34</v>
      </c>
      <c r="D8" s="68">
        <f t="shared" si="0"/>
        <v>8.5299999999999994</v>
      </c>
      <c r="E8" s="69">
        <v>49</v>
      </c>
      <c r="F8" s="70">
        <v>15</v>
      </c>
      <c r="G8" s="79">
        <v>41</v>
      </c>
      <c r="H8" s="70">
        <v>23</v>
      </c>
      <c r="I8" s="69">
        <v>47</v>
      </c>
      <c r="J8" s="70">
        <v>17</v>
      </c>
      <c r="K8" s="73">
        <v>41</v>
      </c>
      <c r="L8" s="70">
        <v>20</v>
      </c>
      <c r="M8" s="78">
        <v>44</v>
      </c>
      <c r="N8" s="76">
        <v>18</v>
      </c>
      <c r="O8" s="74"/>
      <c r="P8" s="72"/>
      <c r="Q8" s="75">
        <v>48</v>
      </c>
      <c r="R8" s="76">
        <v>14</v>
      </c>
      <c r="S8" s="74"/>
      <c r="T8" s="72"/>
      <c r="U8" s="74"/>
      <c r="V8" s="72"/>
      <c r="W8" s="74"/>
      <c r="X8" s="72"/>
      <c r="Y8" s="81">
        <v>46</v>
      </c>
      <c r="Z8" s="70">
        <v>17</v>
      </c>
      <c r="AA8" s="79">
        <v>42</v>
      </c>
      <c r="AB8" s="70">
        <v>21</v>
      </c>
      <c r="AC8" s="125">
        <v>50</v>
      </c>
      <c r="AD8" s="70">
        <v>14</v>
      </c>
      <c r="AE8" s="142"/>
      <c r="AF8" s="143"/>
      <c r="AG8" s="69">
        <v>41</v>
      </c>
      <c r="AH8" s="70">
        <v>22</v>
      </c>
      <c r="AI8" s="142"/>
      <c r="AJ8" s="143"/>
      <c r="AK8" s="69">
        <v>49</v>
      </c>
      <c r="AL8" s="70">
        <v>14</v>
      </c>
      <c r="AM8" s="69">
        <v>43</v>
      </c>
      <c r="AN8" s="70">
        <v>20</v>
      </c>
      <c r="AO8" s="69">
        <v>44</v>
      </c>
      <c r="AP8" s="70">
        <v>19</v>
      </c>
      <c r="AQ8" s="79">
        <v>44</v>
      </c>
      <c r="AR8" s="70">
        <v>19</v>
      </c>
      <c r="AS8" s="125">
        <v>39</v>
      </c>
      <c r="AT8" s="70">
        <v>24</v>
      </c>
      <c r="AU8" s="63">
        <f t="shared" si="1"/>
        <v>668</v>
      </c>
      <c r="AV8" s="64">
        <f t="shared" si="2"/>
        <v>44.533333333333331</v>
      </c>
      <c r="AW8" s="102"/>
      <c r="AX8" s="73">
        <f t="shared" si="6"/>
        <v>7</v>
      </c>
      <c r="AY8" s="104">
        <v>2</v>
      </c>
      <c r="AZ8" s="105">
        <f t="shared" si="7"/>
        <v>126</v>
      </c>
      <c r="BA8" s="114">
        <f t="shared" si="8"/>
        <v>18</v>
      </c>
      <c r="BB8" s="134"/>
      <c r="BC8" s="138">
        <f t="shared" si="3"/>
        <v>8</v>
      </c>
      <c r="BD8" s="150">
        <v>2</v>
      </c>
      <c r="BE8" s="138">
        <f t="shared" si="4"/>
        <v>155</v>
      </c>
      <c r="BF8" s="153">
        <f t="shared" si="5"/>
        <v>19.375</v>
      </c>
    </row>
    <row r="9" spans="1:58" x14ac:dyDescent="0.25">
      <c r="A9" s="65" t="s">
        <v>5</v>
      </c>
      <c r="B9" s="66" t="s">
        <v>6</v>
      </c>
      <c r="C9" s="67" t="s">
        <v>34</v>
      </c>
      <c r="D9" s="68">
        <f t="shared" si="0"/>
        <v>12.31</v>
      </c>
      <c r="E9" s="69">
        <v>44</v>
      </c>
      <c r="F9" s="70">
        <v>22</v>
      </c>
      <c r="G9" s="71"/>
      <c r="H9" s="72"/>
      <c r="I9" s="69">
        <v>46</v>
      </c>
      <c r="J9" s="70">
        <v>20</v>
      </c>
      <c r="K9" s="73">
        <v>54</v>
      </c>
      <c r="L9" s="70">
        <v>12</v>
      </c>
      <c r="M9" s="74"/>
      <c r="N9" s="72"/>
      <c r="O9" s="75">
        <v>46</v>
      </c>
      <c r="P9" s="76">
        <v>21</v>
      </c>
      <c r="Q9" s="74"/>
      <c r="R9" s="72"/>
      <c r="S9" s="73">
        <v>52</v>
      </c>
      <c r="T9" s="70">
        <v>14</v>
      </c>
      <c r="U9" s="81">
        <v>51</v>
      </c>
      <c r="V9" s="70">
        <v>15</v>
      </c>
      <c r="W9" s="81">
        <v>46</v>
      </c>
      <c r="X9" s="70">
        <v>21</v>
      </c>
      <c r="Y9" s="74"/>
      <c r="Z9" s="72"/>
      <c r="AA9" s="71"/>
      <c r="AB9" s="72"/>
      <c r="AC9" s="69">
        <v>53</v>
      </c>
      <c r="AD9" s="70">
        <v>13</v>
      </c>
      <c r="AE9" s="142"/>
      <c r="AF9" s="143"/>
      <c r="AG9" s="69">
        <v>48</v>
      </c>
      <c r="AH9" s="70">
        <v>19</v>
      </c>
      <c r="AI9" s="142"/>
      <c r="AJ9" s="143"/>
      <c r="AK9" s="69">
        <v>50</v>
      </c>
      <c r="AL9" s="70">
        <v>17</v>
      </c>
      <c r="AM9" s="69">
        <v>46</v>
      </c>
      <c r="AN9" s="70">
        <v>21</v>
      </c>
      <c r="AO9" s="69">
        <v>46</v>
      </c>
      <c r="AP9" s="70">
        <v>21</v>
      </c>
      <c r="AQ9" s="71"/>
      <c r="AR9" s="72"/>
      <c r="AS9" s="79">
        <v>46</v>
      </c>
      <c r="AT9" s="70">
        <v>21</v>
      </c>
      <c r="AU9" s="63">
        <f t="shared" si="1"/>
        <v>628</v>
      </c>
      <c r="AV9" s="64">
        <f t="shared" si="2"/>
        <v>48.307692307692307</v>
      </c>
      <c r="AW9" s="102"/>
      <c r="AX9" s="73">
        <f t="shared" si="6"/>
        <v>7</v>
      </c>
      <c r="AY9" s="104">
        <v>2</v>
      </c>
      <c r="AZ9" s="105">
        <f t="shared" si="7"/>
        <v>127</v>
      </c>
      <c r="BA9" s="114">
        <f t="shared" si="8"/>
        <v>18.142857142857142</v>
      </c>
      <c r="BB9" s="134"/>
      <c r="BC9" s="138">
        <f t="shared" si="3"/>
        <v>6</v>
      </c>
      <c r="BD9" s="150">
        <v>1</v>
      </c>
      <c r="BE9" s="138">
        <f t="shared" si="4"/>
        <v>113</v>
      </c>
      <c r="BF9" s="153">
        <f t="shared" si="5"/>
        <v>18.833333333333332</v>
      </c>
    </row>
    <row r="10" spans="1:58" x14ac:dyDescent="0.25">
      <c r="A10" s="65" t="s">
        <v>15</v>
      </c>
      <c r="B10" s="66" t="s">
        <v>16</v>
      </c>
      <c r="C10" s="67" t="s">
        <v>101</v>
      </c>
      <c r="D10" s="68">
        <f t="shared" si="0"/>
        <v>15</v>
      </c>
      <c r="E10" s="71"/>
      <c r="F10" s="72"/>
      <c r="G10" s="69">
        <v>48</v>
      </c>
      <c r="H10" s="70">
        <v>20</v>
      </c>
      <c r="I10" s="69">
        <v>47</v>
      </c>
      <c r="J10" s="70">
        <v>21</v>
      </c>
      <c r="K10" s="74"/>
      <c r="L10" s="72"/>
      <c r="M10" s="78">
        <v>56</v>
      </c>
      <c r="N10" s="76">
        <v>12</v>
      </c>
      <c r="O10" s="78">
        <v>54</v>
      </c>
      <c r="P10" s="76">
        <v>16</v>
      </c>
      <c r="Q10" s="74"/>
      <c r="R10" s="72"/>
      <c r="S10" s="74"/>
      <c r="T10" s="72"/>
      <c r="U10" s="80">
        <v>50</v>
      </c>
      <c r="V10" s="70">
        <v>19</v>
      </c>
      <c r="W10" s="74"/>
      <c r="X10" s="72"/>
      <c r="Y10" s="74"/>
      <c r="Z10" s="72"/>
      <c r="AA10" s="71"/>
      <c r="AB10" s="72"/>
      <c r="AC10" s="71"/>
      <c r="AD10" s="72"/>
      <c r="AE10" s="142"/>
      <c r="AF10" s="143"/>
      <c r="AG10" s="69">
        <v>54</v>
      </c>
      <c r="AH10" s="70">
        <v>15</v>
      </c>
      <c r="AI10" s="142"/>
      <c r="AJ10" s="143"/>
      <c r="AK10" s="71"/>
      <c r="AL10" s="72"/>
      <c r="AM10" s="69">
        <v>49</v>
      </c>
      <c r="AN10" s="70">
        <v>21</v>
      </c>
      <c r="AO10" s="71"/>
      <c r="AP10" s="72"/>
      <c r="AQ10" s="69">
        <v>51</v>
      </c>
      <c r="AR10" s="70">
        <v>19</v>
      </c>
      <c r="AS10" s="69">
        <v>50</v>
      </c>
      <c r="AT10" s="70">
        <v>19</v>
      </c>
      <c r="AU10" s="63">
        <f t="shared" si="1"/>
        <v>459</v>
      </c>
      <c r="AV10" s="64">
        <f t="shared" si="2"/>
        <v>51</v>
      </c>
      <c r="AW10" s="102"/>
      <c r="AX10" s="73">
        <f t="shared" si="6"/>
        <v>5</v>
      </c>
      <c r="AY10" s="104">
        <v>0</v>
      </c>
      <c r="AZ10" s="105">
        <f t="shared" si="7"/>
        <v>88</v>
      </c>
      <c r="BA10" s="114">
        <f t="shared" si="8"/>
        <v>17.600000000000001</v>
      </c>
      <c r="BB10" s="134"/>
      <c r="BC10" s="138">
        <f t="shared" si="3"/>
        <v>4</v>
      </c>
      <c r="BD10" s="150">
        <v>0</v>
      </c>
      <c r="BE10" s="138">
        <f t="shared" si="4"/>
        <v>74</v>
      </c>
      <c r="BF10" s="153">
        <f t="shared" si="5"/>
        <v>18.5</v>
      </c>
    </row>
    <row r="11" spans="1:58" ht="15" customHeight="1" x14ac:dyDescent="0.25">
      <c r="A11" s="65" t="s">
        <v>20</v>
      </c>
      <c r="B11" s="66" t="s">
        <v>21</v>
      </c>
      <c r="C11" s="67" t="s">
        <v>34</v>
      </c>
      <c r="D11" s="68">
        <f t="shared" si="0"/>
        <v>10.75</v>
      </c>
      <c r="E11" s="71"/>
      <c r="F11" s="72"/>
      <c r="G11" s="69">
        <v>48</v>
      </c>
      <c r="H11" s="70">
        <v>17</v>
      </c>
      <c r="I11" s="71"/>
      <c r="J11" s="72"/>
      <c r="K11" s="73">
        <v>49</v>
      </c>
      <c r="L11" s="70">
        <v>16</v>
      </c>
      <c r="M11" s="74"/>
      <c r="N11" s="72"/>
      <c r="O11" s="82">
        <v>45</v>
      </c>
      <c r="P11" s="76">
        <v>20</v>
      </c>
      <c r="Q11" s="82">
        <v>50</v>
      </c>
      <c r="R11" s="76">
        <v>15</v>
      </c>
      <c r="S11" s="80">
        <v>41</v>
      </c>
      <c r="T11" s="70">
        <v>25</v>
      </c>
      <c r="U11" s="74"/>
      <c r="V11" s="72"/>
      <c r="W11" s="80">
        <v>45</v>
      </c>
      <c r="X11" s="70">
        <v>20</v>
      </c>
      <c r="Y11" s="74"/>
      <c r="Z11" s="72"/>
      <c r="AA11" s="69">
        <v>49</v>
      </c>
      <c r="AB11" s="70">
        <v>15</v>
      </c>
      <c r="AC11" s="69">
        <v>49</v>
      </c>
      <c r="AD11" s="70">
        <v>16</v>
      </c>
      <c r="AE11" s="142"/>
      <c r="AF11" s="143"/>
      <c r="AG11" s="69">
        <v>49</v>
      </c>
      <c r="AH11" s="70">
        <v>16</v>
      </c>
      <c r="AI11" s="142"/>
      <c r="AJ11" s="143"/>
      <c r="AK11" s="79">
        <v>44</v>
      </c>
      <c r="AL11" s="70">
        <v>21</v>
      </c>
      <c r="AM11" s="69">
        <v>49</v>
      </c>
      <c r="AN11" s="70">
        <v>16</v>
      </c>
      <c r="AO11" s="71"/>
      <c r="AP11" s="72"/>
      <c r="AQ11" s="71"/>
      <c r="AR11" s="72"/>
      <c r="AS11" s="69">
        <v>43</v>
      </c>
      <c r="AT11" s="70">
        <v>22</v>
      </c>
      <c r="AU11" s="63">
        <f t="shared" si="1"/>
        <v>561</v>
      </c>
      <c r="AV11" s="64">
        <f t="shared" si="2"/>
        <v>46.75</v>
      </c>
      <c r="AW11" s="102"/>
      <c r="AX11" s="73">
        <f t="shared" si="6"/>
        <v>6</v>
      </c>
      <c r="AY11" s="104">
        <v>2</v>
      </c>
      <c r="AZ11" s="105">
        <f t="shared" si="7"/>
        <v>115</v>
      </c>
      <c r="BA11" s="114">
        <f t="shared" si="8"/>
        <v>19.166666666666668</v>
      </c>
      <c r="BB11" s="135" t="s">
        <v>106</v>
      </c>
      <c r="BC11" s="138">
        <f t="shared" si="3"/>
        <v>6</v>
      </c>
      <c r="BD11" s="150">
        <v>1</v>
      </c>
      <c r="BE11" s="138">
        <f t="shared" si="4"/>
        <v>107</v>
      </c>
      <c r="BF11" s="153">
        <f t="shared" si="5"/>
        <v>17.833333333333332</v>
      </c>
    </row>
    <row r="12" spans="1:58" ht="15" customHeight="1" x14ac:dyDescent="0.25">
      <c r="A12" s="65" t="s">
        <v>2</v>
      </c>
      <c r="B12" s="66" t="s">
        <v>3</v>
      </c>
      <c r="C12" s="67" t="s">
        <v>34</v>
      </c>
      <c r="D12" s="68">
        <f t="shared" si="0"/>
        <v>21.5</v>
      </c>
      <c r="E12" s="69">
        <v>53</v>
      </c>
      <c r="F12" s="70">
        <v>21</v>
      </c>
      <c r="G12" s="69">
        <v>55</v>
      </c>
      <c r="H12" s="70">
        <v>19</v>
      </c>
      <c r="I12" s="71"/>
      <c r="J12" s="72"/>
      <c r="K12" s="74"/>
      <c r="L12" s="72"/>
      <c r="M12" s="78">
        <v>61</v>
      </c>
      <c r="N12" s="76">
        <v>13</v>
      </c>
      <c r="O12" s="146">
        <v>54</v>
      </c>
      <c r="P12" s="76">
        <v>21</v>
      </c>
      <c r="Q12" s="75">
        <v>61</v>
      </c>
      <c r="R12" s="76">
        <v>13</v>
      </c>
      <c r="S12" s="74"/>
      <c r="T12" s="72"/>
      <c r="U12" s="80">
        <v>61</v>
      </c>
      <c r="V12" s="70">
        <v>14</v>
      </c>
      <c r="W12" s="74"/>
      <c r="X12" s="72"/>
      <c r="Y12" s="74"/>
      <c r="Z12" s="72"/>
      <c r="AA12" s="69">
        <v>51</v>
      </c>
      <c r="AB12" s="70">
        <v>25</v>
      </c>
      <c r="AC12" s="71"/>
      <c r="AD12" s="72"/>
      <c r="AE12" s="142" t="s">
        <v>114</v>
      </c>
      <c r="AF12" s="143"/>
      <c r="AG12" s="71"/>
      <c r="AH12" s="72"/>
      <c r="AI12" s="142" t="s">
        <v>114</v>
      </c>
      <c r="AJ12" s="143"/>
      <c r="AK12" s="69">
        <v>57</v>
      </c>
      <c r="AL12" s="70">
        <v>18</v>
      </c>
      <c r="AM12" s="71"/>
      <c r="AN12" s="72"/>
      <c r="AO12" s="69">
        <v>61</v>
      </c>
      <c r="AP12" s="70">
        <v>14</v>
      </c>
      <c r="AQ12" s="69">
        <v>61</v>
      </c>
      <c r="AR12" s="70">
        <v>14</v>
      </c>
      <c r="AS12" s="71"/>
      <c r="AT12" s="72"/>
      <c r="AU12" s="63">
        <f t="shared" si="1"/>
        <v>575</v>
      </c>
      <c r="AV12" s="64">
        <f t="shared" si="2"/>
        <v>57.5</v>
      </c>
      <c r="AW12" s="102"/>
      <c r="AX12" s="73">
        <f t="shared" si="6"/>
        <v>6</v>
      </c>
      <c r="AY12" s="104">
        <v>1</v>
      </c>
      <c r="AZ12" s="105">
        <f t="shared" si="7"/>
        <v>102</v>
      </c>
      <c r="BA12" s="114">
        <f t="shared" si="8"/>
        <v>17</v>
      </c>
      <c r="BB12" s="134"/>
      <c r="BC12" s="138">
        <f t="shared" si="3"/>
        <v>4</v>
      </c>
      <c r="BD12" s="150">
        <v>0</v>
      </c>
      <c r="BE12" s="138">
        <f t="shared" si="4"/>
        <v>71</v>
      </c>
      <c r="BF12" s="153">
        <f t="shared" si="5"/>
        <v>17.75</v>
      </c>
    </row>
    <row r="13" spans="1:58" x14ac:dyDescent="0.25">
      <c r="A13" s="65" t="s">
        <v>22</v>
      </c>
      <c r="B13" s="66" t="s">
        <v>23</v>
      </c>
      <c r="C13" s="67" t="s">
        <v>34</v>
      </c>
      <c r="D13" s="68">
        <f t="shared" si="0"/>
        <v>14.72</v>
      </c>
      <c r="E13" s="69">
        <v>52</v>
      </c>
      <c r="F13" s="70">
        <v>16</v>
      </c>
      <c r="G13" s="69">
        <v>49</v>
      </c>
      <c r="H13" s="70">
        <v>19</v>
      </c>
      <c r="I13" s="79">
        <v>48</v>
      </c>
      <c r="J13" s="70">
        <v>22</v>
      </c>
      <c r="K13" s="74"/>
      <c r="L13" s="72"/>
      <c r="M13" s="78">
        <v>56</v>
      </c>
      <c r="N13" s="76">
        <v>13</v>
      </c>
      <c r="O13" s="78">
        <v>55</v>
      </c>
      <c r="P13" s="76">
        <v>16</v>
      </c>
      <c r="Q13" s="78">
        <v>44</v>
      </c>
      <c r="R13" s="76">
        <v>26</v>
      </c>
      <c r="S13" s="73">
        <v>46</v>
      </c>
      <c r="T13" s="70">
        <v>23</v>
      </c>
      <c r="U13" s="73">
        <v>51</v>
      </c>
      <c r="V13" s="70">
        <v>17</v>
      </c>
      <c r="W13" s="73">
        <v>52</v>
      </c>
      <c r="X13" s="70">
        <v>16</v>
      </c>
      <c r="Y13" s="73">
        <v>48</v>
      </c>
      <c r="Z13" s="70">
        <v>20</v>
      </c>
      <c r="AA13" s="69">
        <v>44</v>
      </c>
      <c r="AB13" s="70">
        <v>24</v>
      </c>
      <c r="AC13" s="69">
        <v>47</v>
      </c>
      <c r="AD13" s="70">
        <v>21</v>
      </c>
      <c r="AE13" s="142"/>
      <c r="AF13" s="143"/>
      <c r="AG13" s="69">
        <v>59</v>
      </c>
      <c r="AH13" s="70">
        <v>12</v>
      </c>
      <c r="AI13" s="142"/>
      <c r="AJ13" s="143"/>
      <c r="AK13" s="69">
        <v>57</v>
      </c>
      <c r="AL13" s="70">
        <v>11</v>
      </c>
      <c r="AM13" s="69">
        <v>53</v>
      </c>
      <c r="AN13" s="70">
        <v>16</v>
      </c>
      <c r="AO13" s="69">
        <v>48</v>
      </c>
      <c r="AP13" s="70">
        <v>21</v>
      </c>
      <c r="AQ13" s="69">
        <v>52</v>
      </c>
      <c r="AR13" s="70">
        <v>17</v>
      </c>
      <c r="AS13" s="69">
        <v>52</v>
      </c>
      <c r="AT13" s="70">
        <v>17</v>
      </c>
      <c r="AU13" s="63">
        <f t="shared" si="1"/>
        <v>913</v>
      </c>
      <c r="AV13" s="64">
        <f t="shared" si="2"/>
        <v>50.722222222222221</v>
      </c>
      <c r="AW13" s="102"/>
      <c r="AX13" s="73">
        <f t="shared" si="6"/>
        <v>10</v>
      </c>
      <c r="AY13" s="104">
        <v>1</v>
      </c>
      <c r="AZ13" s="105">
        <f t="shared" si="7"/>
        <v>189</v>
      </c>
      <c r="BA13" s="114">
        <f t="shared" si="8"/>
        <v>18.899999999999999</v>
      </c>
      <c r="BB13" s="135" t="s">
        <v>107</v>
      </c>
      <c r="BC13" s="138">
        <f t="shared" si="3"/>
        <v>8</v>
      </c>
      <c r="BD13" s="150">
        <v>0</v>
      </c>
      <c r="BE13" s="138">
        <f t="shared" si="4"/>
        <v>139</v>
      </c>
      <c r="BF13" s="153">
        <f t="shared" si="5"/>
        <v>17.375</v>
      </c>
    </row>
    <row r="14" spans="1:58" x14ac:dyDescent="0.25">
      <c r="A14" s="65" t="s">
        <v>17</v>
      </c>
      <c r="B14" s="66" t="s">
        <v>18</v>
      </c>
      <c r="C14" s="67" t="s">
        <v>34</v>
      </c>
      <c r="D14" s="68">
        <f t="shared" si="0"/>
        <v>16.670000000000002</v>
      </c>
      <c r="E14" s="69">
        <v>51</v>
      </c>
      <c r="F14" s="70">
        <v>20</v>
      </c>
      <c r="G14" s="69">
        <v>52</v>
      </c>
      <c r="H14" s="70">
        <v>19</v>
      </c>
      <c r="I14" s="69">
        <v>55</v>
      </c>
      <c r="J14" s="70">
        <v>16</v>
      </c>
      <c r="K14" s="74"/>
      <c r="L14" s="72"/>
      <c r="M14" s="78">
        <v>49</v>
      </c>
      <c r="N14" s="76">
        <v>21</v>
      </c>
      <c r="O14" s="78">
        <v>53</v>
      </c>
      <c r="P14" s="76">
        <v>17</v>
      </c>
      <c r="Q14" s="74"/>
      <c r="R14" s="72"/>
      <c r="S14" s="74"/>
      <c r="T14" s="72"/>
      <c r="U14" s="80">
        <v>52</v>
      </c>
      <c r="V14" s="70">
        <v>18</v>
      </c>
      <c r="W14" s="80">
        <v>54</v>
      </c>
      <c r="X14" s="70">
        <v>16</v>
      </c>
      <c r="Y14" s="80">
        <v>51</v>
      </c>
      <c r="Z14" s="70">
        <v>19</v>
      </c>
      <c r="AA14" s="69">
        <v>52</v>
      </c>
      <c r="AB14" s="70">
        <v>18</v>
      </c>
      <c r="AC14" s="77">
        <v>55</v>
      </c>
      <c r="AD14" s="70">
        <v>15</v>
      </c>
      <c r="AE14" s="142"/>
      <c r="AF14" s="143"/>
      <c r="AG14" s="69">
        <v>52</v>
      </c>
      <c r="AH14" s="70">
        <v>18</v>
      </c>
      <c r="AI14" s="142"/>
      <c r="AJ14" s="143"/>
      <c r="AK14" s="69">
        <v>56</v>
      </c>
      <c r="AL14" s="70">
        <v>14</v>
      </c>
      <c r="AM14" s="71"/>
      <c r="AN14" s="72"/>
      <c r="AO14" s="71"/>
      <c r="AP14" s="72"/>
      <c r="AQ14" s="71"/>
      <c r="AR14" s="72"/>
      <c r="AS14" s="71"/>
      <c r="AT14" s="72"/>
      <c r="AU14" s="63">
        <f t="shared" si="1"/>
        <v>632</v>
      </c>
      <c r="AV14" s="64">
        <f t="shared" si="2"/>
        <v>52.666666666666664</v>
      </c>
      <c r="AW14" s="102"/>
      <c r="AX14" s="73">
        <f t="shared" si="6"/>
        <v>8</v>
      </c>
      <c r="AY14" s="104">
        <v>0</v>
      </c>
      <c r="AZ14" s="105">
        <f t="shared" si="7"/>
        <v>146</v>
      </c>
      <c r="BA14" s="114">
        <f t="shared" si="8"/>
        <v>18.25</v>
      </c>
      <c r="BB14" s="134"/>
      <c r="BC14" s="138">
        <f t="shared" si="3"/>
        <v>4</v>
      </c>
      <c r="BD14" s="150">
        <v>1</v>
      </c>
      <c r="BE14" s="138">
        <f t="shared" si="4"/>
        <v>66</v>
      </c>
      <c r="BF14" s="153">
        <f t="shared" si="5"/>
        <v>16.5</v>
      </c>
    </row>
    <row r="15" spans="1:58" x14ac:dyDescent="0.25">
      <c r="A15" s="65" t="s">
        <v>19</v>
      </c>
      <c r="B15" s="66" t="s">
        <v>18</v>
      </c>
      <c r="C15" s="67" t="s">
        <v>34</v>
      </c>
      <c r="D15" s="68">
        <f t="shared" si="0"/>
        <v>21.75</v>
      </c>
      <c r="E15" s="69">
        <v>64</v>
      </c>
      <c r="F15" s="70">
        <v>13</v>
      </c>
      <c r="G15" s="69">
        <v>59</v>
      </c>
      <c r="H15" s="70">
        <v>18</v>
      </c>
      <c r="I15" s="69">
        <v>53</v>
      </c>
      <c r="J15" s="70">
        <v>24</v>
      </c>
      <c r="K15" s="73">
        <v>57</v>
      </c>
      <c r="L15" s="70">
        <v>17</v>
      </c>
      <c r="M15" s="78">
        <v>59</v>
      </c>
      <c r="N15" s="76">
        <v>15</v>
      </c>
      <c r="O15" s="78">
        <v>55</v>
      </c>
      <c r="P15" s="76">
        <v>20</v>
      </c>
      <c r="Q15" s="74"/>
      <c r="R15" s="72"/>
      <c r="S15" s="73">
        <v>56</v>
      </c>
      <c r="T15" s="70">
        <v>20</v>
      </c>
      <c r="U15" s="80">
        <v>55</v>
      </c>
      <c r="V15" s="70">
        <v>21</v>
      </c>
      <c r="W15" s="74"/>
      <c r="X15" s="72"/>
      <c r="Y15" s="73">
        <v>57</v>
      </c>
      <c r="Z15" s="70">
        <v>18</v>
      </c>
      <c r="AA15" s="69">
        <v>60</v>
      </c>
      <c r="AB15" s="70">
        <v>15</v>
      </c>
      <c r="AC15" s="69">
        <v>55</v>
      </c>
      <c r="AD15" s="70">
        <v>21</v>
      </c>
      <c r="AE15" s="142"/>
      <c r="AF15" s="143"/>
      <c r="AG15" s="69">
        <v>58</v>
      </c>
      <c r="AH15" s="70">
        <v>17</v>
      </c>
      <c r="AI15" s="142"/>
      <c r="AJ15" s="143"/>
      <c r="AK15" s="69">
        <v>51</v>
      </c>
      <c r="AL15" s="70">
        <v>21</v>
      </c>
      <c r="AM15" s="69">
        <v>60</v>
      </c>
      <c r="AN15" s="70">
        <v>15</v>
      </c>
      <c r="AO15" s="69">
        <v>63</v>
      </c>
      <c r="AP15" s="70">
        <v>12</v>
      </c>
      <c r="AQ15" s="71"/>
      <c r="AR15" s="72"/>
      <c r="AS15" s="69">
        <v>62</v>
      </c>
      <c r="AT15" s="70">
        <v>13</v>
      </c>
      <c r="AU15" s="63">
        <f t="shared" si="1"/>
        <v>924</v>
      </c>
      <c r="AV15" s="64">
        <f t="shared" si="2"/>
        <v>57.75</v>
      </c>
      <c r="AW15" s="102"/>
      <c r="AX15" s="73">
        <f t="shared" si="6"/>
        <v>9</v>
      </c>
      <c r="AY15" s="104">
        <v>0</v>
      </c>
      <c r="AZ15" s="105">
        <f t="shared" si="7"/>
        <v>166</v>
      </c>
      <c r="BA15" s="114">
        <f t="shared" si="8"/>
        <v>18.444444444444443</v>
      </c>
      <c r="BB15" s="134"/>
      <c r="BC15" s="138">
        <f t="shared" si="3"/>
        <v>7</v>
      </c>
      <c r="BD15" s="150">
        <v>0</v>
      </c>
      <c r="BE15" s="138">
        <f t="shared" si="4"/>
        <v>114</v>
      </c>
      <c r="BF15" s="153">
        <f t="shared" si="5"/>
        <v>16.285714285714285</v>
      </c>
    </row>
    <row r="16" spans="1:58" x14ac:dyDescent="0.25">
      <c r="A16" s="65" t="s">
        <v>121</v>
      </c>
      <c r="B16" s="66" t="s">
        <v>122</v>
      </c>
      <c r="C16" s="67" t="s">
        <v>101</v>
      </c>
      <c r="D16" s="68" t="s">
        <v>32</v>
      </c>
      <c r="E16" s="71"/>
      <c r="F16" s="72"/>
      <c r="G16" s="71"/>
      <c r="H16" s="72"/>
      <c r="I16" s="71"/>
      <c r="J16" s="72"/>
      <c r="K16" s="73"/>
      <c r="L16" s="70"/>
      <c r="M16" s="83"/>
      <c r="N16" s="84"/>
      <c r="O16" s="74"/>
      <c r="P16" s="72"/>
      <c r="Q16" s="74"/>
      <c r="R16" s="72"/>
      <c r="S16" s="74"/>
      <c r="T16" s="72"/>
      <c r="U16" s="74"/>
      <c r="V16" s="72"/>
      <c r="W16" s="74"/>
      <c r="X16" s="72"/>
      <c r="Y16" s="74"/>
      <c r="Z16" s="72"/>
      <c r="AA16" s="71"/>
      <c r="AB16" s="72"/>
      <c r="AC16" s="71"/>
      <c r="AD16" s="72"/>
      <c r="AE16" s="142"/>
      <c r="AF16" s="143"/>
      <c r="AG16" s="71"/>
      <c r="AH16" s="72"/>
      <c r="AI16" s="142"/>
      <c r="AJ16" s="143"/>
      <c r="AK16" s="71"/>
      <c r="AL16" s="72"/>
      <c r="AM16" s="71"/>
      <c r="AN16" s="72"/>
      <c r="AO16" s="71"/>
      <c r="AP16" s="72"/>
      <c r="AQ16" s="69">
        <v>44</v>
      </c>
      <c r="AR16" s="70"/>
      <c r="AS16" s="71"/>
      <c r="AT16" s="72"/>
      <c r="AU16" s="63">
        <f t="shared" si="1"/>
        <v>44</v>
      </c>
      <c r="AV16" s="64">
        <f t="shared" si="2"/>
        <v>44</v>
      </c>
      <c r="AW16" s="102"/>
      <c r="AX16" s="73"/>
      <c r="AY16" s="104"/>
      <c r="AZ16" s="105"/>
      <c r="BA16" s="114"/>
      <c r="BB16" s="134"/>
      <c r="BC16" s="138">
        <f t="shared" si="3"/>
        <v>1</v>
      </c>
      <c r="BD16" s="150">
        <v>0</v>
      </c>
      <c r="BE16" s="138">
        <f t="shared" si="4"/>
        <v>0</v>
      </c>
      <c r="BF16" s="153">
        <f t="shared" si="5"/>
        <v>0</v>
      </c>
    </row>
    <row r="17" spans="1:58" x14ac:dyDescent="0.25">
      <c r="A17" s="65" t="s">
        <v>13</v>
      </c>
      <c r="B17" s="66" t="s">
        <v>14</v>
      </c>
      <c r="C17" s="67" t="s">
        <v>34</v>
      </c>
      <c r="D17" s="68">
        <f>ROUND(AV17-36,2)</f>
        <v>8.33</v>
      </c>
      <c r="E17" s="69">
        <f>'Week 1'!L7</f>
        <v>49</v>
      </c>
      <c r="F17" s="70">
        <f>'Week 1'!O8</f>
        <v>17</v>
      </c>
      <c r="G17" s="69">
        <f>'Week 2'!L7</f>
        <v>43</v>
      </c>
      <c r="H17" s="70">
        <f>'Week 2'!O8</f>
        <v>21</v>
      </c>
      <c r="I17" s="77">
        <f>'Week 3'!L7</f>
        <v>45</v>
      </c>
      <c r="J17" s="70">
        <f>'Week 3'!O8</f>
        <v>19</v>
      </c>
      <c r="K17" s="74"/>
      <c r="L17" s="72"/>
      <c r="M17" s="78">
        <v>43</v>
      </c>
      <c r="N17" s="76">
        <v>19</v>
      </c>
      <c r="O17" s="78">
        <v>40</v>
      </c>
      <c r="P17" s="76">
        <v>21</v>
      </c>
      <c r="Q17" s="78">
        <v>49</v>
      </c>
      <c r="R17" s="76">
        <v>14</v>
      </c>
      <c r="S17" s="74"/>
      <c r="T17" s="72"/>
      <c r="U17" s="80">
        <v>44</v>
      </c>
      <c r="V17" s="70">
        <v>19</v>
      </c>
      <c r="W17" s="80">
        <v>43</v>
      </c>
      <c r="X17" s="70">
        <v>20</v>
      </c>
      <c r="Y17" s="80">
        <v>43</v>
      </c>
      <c r="Z17" s="70">
        <v>18</v>
      </c>
      <c r="AA17" s="71"/>
      <c r="AB17" s="72"/>
      <c r="AC17" s="71"/>
      <c r="AD17" s="72"/>
      <c r="AE17" s="142"/>
      <c r="AF17" s="143"/>
      <c r="AG17" s="71"/>
      <c r="AH17" s="72"/>
      <c r="AI17" s="142"/>
      <c r="AJ17" s="143"/>
      <c r="AK17" s="71"/>
      <c r="AL17" s="72"/>
      <c r="AM17" s="71"/>
      <c r="AN17" s="72"/>
      <c r="AO17" s="71"/>
      <c r="AP17" s="72"/>
      <c r="AQ17" s="71"/>
      <c r="AR17" s="72"/>
      <c r="AS17" s="71"/>
      <c r="AT17" s="72"/>
      <c r="AU17" s="63">
        <f t="shared" si="1"/>
        <v>399</v>
      </c>
      <c r="AV17" s="64">
        <f t="shared" si="2"/>
        <v>44.333333333333336</v>
      </c>
      <c r="AW17" s="102"/>
      <c r="AX17" s="73">
        <f>COUNTIF(E17:Y17,"&gt;30")</f>
        <v>9</v>
      </c>
      <c r="AY17" s="104">
        <v>1</v>
      </c>
      <c r="AZ17" s="105">
        <f>SUMIF(E17:Z17,"&lt;30")+AY17</f>
        <v>169</v>
      </c>
      <c r="BA17" s="114">
        <f>(AZ17)/AX17</f>
        <v>18.777777777777779</v>
      </c>
      <c r="BB17" s="136"/>
      <c r="BC17" s="138">
        <f t="shared" si="3"/>
        <v>0</v>
      </c>
      <c r="BD17" s="150">
        <v>0</v>
      </c>
      <c r="BE17" s="138">
        <f t="shared" si="4"/>
        <v>0</v>
      </c>
      <c r="BF17" s="153">
        <v>0</v>
      </c>
    </row>
    <row r="18" spans="1:58" x14ac:dyDescent="0.25">
      <c r="A18" s="65" t="s">
        <v>71</v>
      </c>
      <c r="B18" s="66" t="s">
        <v>6</v>
      </c>
      <c r="C18" s="67" t="s">
        <v>101</v>
      </c>
      <c r="D18" s="68" t="s">
        <v>32</v>
      </c>
      <c r="E18" s="71"/>
      <c r="F18" s="72"/>
      <c r="G18" s="71"/>
      <c r="H18" s="72"/>
      <c r="I18" s="71"/>
      <c r="J18" s="72"/>
      <c r="K18" s="73">
        <v>50</v>
      </c>
      <c r="L18" s="70">
        <v>0</v>
      </c>
      <c r="M18" s="83"/>
      <c r="N18" s="84"/>
      <c r="O18" s="83"/>
      <c r="P18" s="84"/>
      <c r="Q18" s="83"/>
      <c r="R18" s="84"/>
      <c r="S18" s="83"/>
      <c r="T18" s="84"/>
      <c r="U18" s="83"/>
      <c r="V18" s="84"/>
      <c r="W18" s="83"/>
      <c r="X18" s="84"/>
      <c r="Y18" s="83"/>
      <c r="Z18" s="84"/>
      <c r="AA18" s="71"/>
      <c r="AB18" s="72"/>
      <c r="AC18" s="71"/>
      <c r="AD18" s="72"/>
      <c r="AE18" s="142"/>
      <c r="AF18" s="143"/>
      <c r="AG18" s="71"/>
      <c r="AH18" s="72"/>
      <c r="AI18" s="142"/>
      <c r="AJ18" s="143"/>
      <c r="AK18" s="71"/>
      <c r="AL18" s="72"/>
      <c r="AM18" s="71"/>
      <c r="AN18" s="72"/>
      <c r="AO18" s="71"/>
      <c r="AP18" s="72"/>
      <c r="AQ18" s="71"/>
      <c r="AR18" s="72"/>
      <c r="AS18" s="71"/>
      <c r="AT18" s="72"/>
      <c r="AU18" s="63">
        <f t="shared" si="1"/>
        <v>50</v>
      </c>
      <c r="AV18" s="64">
        <f t="shared" si="2"/>
        <v>50</v>
      </c>
      <c r="AW18" s="102"/>
      <c r="AX18" s="73">
        <f>COUNTIF(E18:Y18,"&gt;30")</f>
        <v>1</v>
      </c>
      <c r="AY18" s="104">
        <v>0</v>
      </c>
      <c r="AZ18" s="105">
        <f>SUMIF(E18:Z18,"&lt;30")+AY18</f>
        <v>0</v>
      </c>
      <c r="BA18" s="114">
        <f>(AZ18)/AX18</f>
        <v>0</v>
      </c>
      <c r="BB18" s="134"/>
      <c r="BC18" s="138">
        <f t="shared" si="3"/>
        <v>0</v>
      </c>
      <c r="BD18" s="150">
        <v>0</v>
      </c>
      <c r="BE18" s="138">
        <f t="shared" si="4"/>
        <v>0</v>
      </c>
      <c r="BF18" s="153">
        <v>0</v>
      </c>
    </row>
    <row r="19" spans="1:58" x14ac:dyDescent="0.25">
      <c r="A19" s="65" t="s">
        <v>11</v>
      </c>
      <c r="B19" s="66" t="s">
        <v>12</v>
      </c>
      <c r="C19" s="67" t="s">
        <v>101</v>
      </c>
      <c r="D19" s="68" t="s">
        <v>32</v>
      </c>
      <c r="E19" s="71"/>
      <c r="F19" s="72"/>
      <c r="G19" s="71"/>
      <c r="H19" s="72"/>
      <c r="I19" s="71"/>
      <c r="J19" s="72"/>
      <c r="K19" s="74"/>
      <c r="L19" s="72"/>
      <c r="M19" s="83"/>
      <c r="N19" s="84"/>
      <c r="O19" s="83"/>
      <c r="P19" s="84"/>
      <c r="Q19" s="83"/>
      <c r="R19" s="84"/>
      <c r="S19" s="83"/>
      <c r="T19" s="84"/>
      <c r="U19" s="131">
        <v>52</v>
      </c>
      <c r="V19" s="95" t="s">
        <v>32</v>
      </c>
      <c r="W19" s="83"/>
      <c r="X19" s="84"/>
      <c r="Y19" s="83"/>
      <c r="Z19" s="84"/>
      <c r="AA19" s="71"/>
      <c r="AB19" s="72"/>
      <c r="AC19" s="71"/>
      <c r="AD19" s="72"/>
      <c r="AE19" s="142"/>
      <c r="AF19" s="143"/>
      <c r="AG19" s="71"/>
      <c r="AH19" s="72"/>
      <c r="AI19" s="142"/>
      <c r="AJ19" s="143"/>
      <c r="AK19" s="71"/>
      <c r="AL19" s="72"/>
      <c r="AM19" s="71"/>
      <c r="AN19" s="72"/>
      <c r="AO19" s="71"/>
      <c r="AP19" s="72"/>
      <c r="AQ19" s="71"/>
      <c r="AR19" s="72"/>
      <c r="AS19" s="71"/>
      <c r="AT19" s="72"/>
      <c r="AU19" s="63">
        <f t="shared" si="1"/>
        <v>52</v>
      </c>
      <c r="AV19" s="64">
        <f t="shared" si="2"/>
        <v>52</v>
      </c>
      <c r="AW19" s="102"/>
      <c r="AX19" s="73">
        <f>COUNTIF(E19:Y19,"&gt;30")</f>
        <v>1</v>
      </c>
      <c r="AY19" s="105">
        <v>0</v>
      </c>
      <c r="AZ19" s="105">
        <f>SUMIF(E19:Z19,"&lt;30")+AY19</f>
        <v>0</v>
      </c>
      <c r="BA19" s="114">
        <f>(AZ19)/AX19</f>
        <v>0</v>
      </c>
      <c r="BB19" s="134"/>
      <c r="BC19" s="138">
        <f t="shared" si="3"/>
        <v>0</v>
      </c>
      <c r="BD19" s="138">
        <v>0</v>
      </c>
      <c r="BE19" s="138">
        <f t="shared" si="4"/>
        <v>0</v>
      </c>
      <c r="BF19" s="153">
        <v>0</v>
      </c>
    </row>
    <row r="20" spans="1:58" x14ac:dyDescent="0.25">
      <c r="A20" s="85" t="s">
        <v>0</v>
      </c>
      <c r="B20" s="86" t="s">
        <v>1</v>
      </c>
      <c r="C20" s="87" t="s">
        <v>34</v>
      </c>
      <c r="D20" s="68">
        <f>ROUND(AV20-36,2)</f>
        <v>18.25</v>
      </c>
      <c r="E20" s="130">
        <v>52</v>
      </c>
      <c r="F20" s="95">
        <v>20</v>
      </c>
      <c r="G20" s="130">
        <v>54</v>
      </c>
      <c r="H20" s="95">
        <v>18</v>
      </c>
      <c r="I20" s="88"/>
      <c r="J20" s="84"/>
      <c r="K20" s="83"/>
      <c r="L20" s="84"/>
      <c r="M20" s="78">
        <v>57</v>
      </c>
      <c r="N20" s="76">
        <v>15</v>
      </c>
      <c r="O20" s="78">
        <v>54</v>
      </c>
      <c r="P20" s="76">
        <v>19</v>
      </c>
      <c r="Q20" s="74"/>
      <c r="R20" s="72"/>
      <c r="S20" s="74"/>
      <c r="T20" s="72"/>
      <c r="U20" s="74"/>
      <c r="V20" s="72"/>
      <c r="W20" s="74"/>
      <c r="X20" s="72"/>
      <c r="Y20" s="74"/>
      <c r="Z20" s="72"/>
      <c r="AA20" s="71"/>
      <c r="AB20" s="72"/>
      <c r="AC20" s="71"/>
      <c r="AD20" s="72"/>
      <c r="AE20" s="142"/>
      <c r="AF20" s="143"/>
      <c r="AG20" s="71"/>
      <c r="AH20" s="72"/>
      <c r="AI20" s="142"/>
      <c r="AJ20" s="143"/>
      <c r="AK20" s="71"/>
      <c r="AL20" s="72"/>
      <c r="AM20" s="71"/>
      <c r="AN20" s="72"/>
      <c r="AO20" s="71"/>
      <c r="AP20" s="72"/>
      <c r="AQ20" s="71"/>
      <c r="AR20" s="72"/>
      <c r="AS20" s="71"/>
      <c r="AT20" s="72"/>
      <c r="AU20" s="63">
        <f t="shared" si="1"/>
        <v>217</v>
      </c>
      <c r="AV20" s="64">
        <f t="shared" si="2"/>
        <v>54.25</v>
      </c>
      <c r="AW20" s="102"/>
      <c r="AX20" s="73">
        <f>COUNTIF(E20:Y20,"&gt;30")</f>
        <v>4</v>
      </c>
      <c r="AY20" s="104">
        <v>0</v>
      </c>
      <c r="AZ20" s="105">
        <f>SUMIF(E20:Z20,"&lt;30")+AY20</f>
        <v>72</v>
      </c>
      <c r="BA20" s="114">
        <f>(AZ20)/AX20</f>
        <v>18</v>
      </c>
      <c r="BB20" s="134"/>
      <c r="BC20" s="138">
        <f t="shared" si="3"/>
        <v>0</v>
      </c>
      <c r="BD20" s="150">
        <v>0</v>
      </c>
      <c r="BE20" s="138">
        <f t="shared" si="4"/>
        <v>0</v>
      </c>
      <c r="BF20" s="153">
        <v>0</v>
      </c>
    </row>
    <row r="21" spans="1:58" ht="15.75" thickBot="1" x14ac:dyDescent="0.3">
      <c r="A21" s="85" t="s">
        <v>25</v>
      </c>
      <c r="B21" s="86" t="s">
        <v>10</v>
      </c>
      <c r="C21" s="87" t="s">
        <v>101</v>
      </c>
      <c r="D21" s="89" t="s">
        <v>32</v>
      </c>
      <c r="E21" s="88"/>
      <c r="F21" s="84"/>
      <c r="G21" s="88"/>
      <c r="H21" s="84"/>
      <c r="I21" s="88"/>
      <c r="J21" s="84"/>
      <c r="K21" s="78">
        <v>64</v>
      </c>
      <c r="L21" s="76">
        <v>0</v>
      </c>
      <c r="M21" s="74"/>
      <c r="N21" s="72"/>
      <c r="O21" s="74"/>
      <c r="P21" s="72"/>
      <c r="Q21" s="74"/>
      <c r="R21" s="72"/>
      <c r="S21" s="74"/>
      <c r="T21" s="72"/>
      <c r="U21" s="74"/>
      <c r="V21" s="72"/>
      <c r="W21" s="74"/>
      <c r="X21" s="72"/>
      <c r="Y21" s="74"/>
      <c r="Z21" s="72"/>
      <c r="AA21" s="127">
        <v>59</v>
      </c>
      <c r="AB21" s="128">
        <v>0</v>
      </c>
      <c r="AC21" s="71"/>
      <c r="AD21" s="72"/>
      <c r="AE21" s="144"/>
      <c r="AF21" s="145"/>
      <c r="AG21" s="71"/>
      <c r="AH21" s="72"/>
      <c r="AI21" s="144"/>
      <c r="AJ21" s="145"/>
      <c r="AK21" s="71"/>
      <c r="AL21" s="72"/>
      <c r="AM21" s="71"/>
      <c r="AN21" s="72"/>
      <c r="AO21" s="71"/>
      <c r="AP21" s="72"/>
      <c r="AQ21" s="71"/>
      <c r="AR21" s="72"/>
      <c r="AS21" s="71"/>
      <c r="AT21" s="72"/>
      <c r="AU21" s="63">
        <f t="shared" si="1"/>
        <v>123</v>
      </c>
      <c r="AV21" s="64">
        <f t="shared" si="2"/>
        <v>61.5</v>
      </c>
      <c r="AW21" s="102"/>
      <c r="AX21" s="115">
        <f>COUNTIF(E21:Y21,"&gt;30")</f>
        <v>1</v>
      </c>
      <c r="AY21" s="106">
        <v>0</v>
      </c>
      <c r="AZ21" s="120">
        <f>SUMIF(E21:Z21,"&lt;30")+AY21</f>
        <v>0</v>
      </c>
      <c r="BA21" s="121">
        <f>(AZ21)/AX21</f>
        <v>0</v>
      </c>
      <c r="BB21" s="137"/>
      <c r="BC21" s="139">
        <f t="shared" si="3"/>
        <v>1</v>
      </c>
      <c r="BD21" s="151">
        <v>0</v>
      </c>
      <c r="BE21" s="139">
        <f t="shared" si="4"/>
        <v>0</v>
      </c>
      <c r="BF21" s="154">
        <f>(BE21)/BC21</f>
        <v>0</v>
      </c>
    </row>
    <row r="22" spans="1:58" s="110" customFormat="1" ht="15.75" thickBot="1" x14ac:dyDescent="0.3">
      <c r="A22" s="107"/>
      <c r="B22" s="108"/>
      <c r="C22" s="108"/>
      <c r="D22" s="108"/>
      <c r="E22" s="109">
        <f>AVERAGEIF(E4:E21,"&gt;0")</f>
        <v>50.090909090909093</v>
      </c>
      <c r="F22" s="109"/>
      <c r="G22" s="109">
        <f>AVERAGEIF(G4:G21,"&gt;0")</f>
        <v>48.583333333333336</v>
      </c>
      <c r="H22" s="109"/>
      <c r="I22" s="109">
        <f>AVERAGEIF(I4:I21,"&gt;0")</f>
        <v>49.777777777777779</v>
      </c>
      <c r="J22" s="109"/>
      <c r="K22" s="109">
        <f>AVERAGEIF(K4:K21,"&gt;0")</f>
        <v>49.875</v>
      </c>
      <c r="L22" s="109"/>
      <c r="M22" s="109">
        <f>AVERAGEIF(M4:M21,"&gt;0")</f>
        <v>51.636363636363633</v>
      </c>
      <c r="N22" s="109"/>
      <c r="O22" s="109">
        <f>AVERAGEIF(O4:O21,"&gt;0")</f>
        <v>49.5</v>
      </c>
      <c r="P22" s="109"/>
      <c r="Q22" s="109">
        <f>AVERAGEIF(Q4:Q21,"&gt;0")</f>
        <v>50.428571428571431</v>
      </c>
      <c r="R22" s="109"/>
      <c r="S22" s="109">
        <f>AVERAGEIF(S4:S21,"&gt;0")</f>
        <v>47.714285714285715</v>
      </c>
      <c r="T22" s="109"/>
      <c r="U22" s="109">
        <f>AVERAGEIF(U4:U21,"&gt;0")</f>
        <v>50.727272727272727</v>
      </c>
      <c r="V22" s="109"/>
      <c r="W22" s="109">
        <f>AVERAGEIF(W4:W21,"&gt;0")</f>
        <v>48</v>
      </c>
      <c r="X22" s="109"/>
      <c r="Y22" s="109">
        <f>AVERAGEIF(Y4:Y21,"&gt;0")</f>
        <v>48.666666666666664</v>
      </c>
      <c r="Z22" s="109"/>
      <c r="AA22" s="109">
        <f>AVERAGEIF(AA4:AA21,"&gt;0")</f>
        <v>49.9</v>
      </c>
      <c r="AB22" s="109"/>
      <c r="AC22" s="109">
        <f>AVERAGEIF(AC4:AC21,"&gt;0")</f>
        <v>50.3</v>
      </c>
      <c r="AD22" s="109"/>
      <c r="AE22" s="109"/>
      <c r="AF22" s="109"/>
      <c r="AG22" s="109">
        <f>AVERAGEIF(AG4:AG21,"&gt;0")</f>
        <v>50.6</v>
      </c>
      <c r="AH22" s="109"/>
      <c r="AI22" s="109"/>
      <c r="AJ22" s="109"/>
      <c r="AK22" s="109">
        <f>AVERAGEIF(AK4:AK21,"&gt;0")</f>
        <v>50.1</v>
      </c>
      <c r="AL22" s="109"/>
      <c r="AM22" s="109">
        <f>AVERAGEIF(AM4:AM21,"&gt;0")</f>
        <v>47.375</v>
      </c>
      <c r="AN22" s="109"/>
      <c r="AO22" s="109">
        <f>AVERAGEIF(AO4:AO21,"&gt;0")</f>
        <v>49.875</v>
      </c>
      <c r="AP22" s="109"/>
      <c r="AQ22" s="109">
        <f>AVERAGEIF(AQ4:AQ21,"&gt;0")</f>
        <v>50</v>
      </c>
      <c r="AR22" s="109"/>
      <c r="AS22" s="109">
        <f>AVERAGEIF(AS4:AS21,"&gt;0")</f>
        <v>49</v>
      </c>
      <c r="AT22" s="109"/>
      <c r="AU22" s="108"/>
      <c r="AV22" s="113">
        <f>AVERAGEIF(E22:AK22,"&gt;0")</f>
        <v>49.726678691678693</v>
      </c>
      <c r="AW22" s="111"/>
    </row>
    <row r="23" spans="1:58" x14ac:dyDescent="0.25">
      <c r="C23" s="99"/>
      <c r="D23" s="100"/>
      <c r="E23" s="101"/>
      <c r="F23" s="99"/>
      <c r="AU23" s="101"/>
      <c r="AV23" s="102"/>
      <c r="AW23" s="102"/>
      <c r="AX23" s="101"/>
      <c r="AY23" s="99"/>
      <c r="AZ23" s="101"/>
      <c r="BA23" s="103"/>
      <c r="BB23" s="100"/>
    </row>
    <row r="24" spans="1:58" x14ac:dyDescent="0.25">
      <c r="D24" s="98" t="s">
        <v>28</v>
      </c>
      <c r="E24" s="91" t="s">
        <v>30</v>
      </c>
      <c r="AA24" s="123" t="s">
        <v>30</v>
      </c>
      <c r="AC24" s="123"/>
      <c r="AE24" s="123"/>
      <c r="AG24" s="123"/>
      <c r="AI24" s="123" t="s">
        <v>30</v>
      </c>
      <c r="AK24" s="123" t="s">
        <v>30</v>
      </c>
      <c r="AM24" s="123"/>
      <c r="AO24" s="123" t="s">
        <v>30</v>
      </c>
      <c r="AQ24" s="123" t="s">
        <v>30</v>
      </c>
      <c r="AS24" s="123"/>
    </row>
    <row r="25" spans="1:58" x14ac:dyDescent="0.25">
      <c r="D25" s="98" t="s">
        <v>29</v>
      </c>
      <c r="E25" s="92" t="s">
        <v>31</v>
      </c>
      <c r="AA25" s="122" t="s">
        <v>31</v>
      </c>
      <c r="AC25" s="122"/>
      <c r="AE25" s="122"/>
      <c r="AG25" s="122"/>
      <c r="AI25" s="122" t="s">
        <v>31</v>
      </c>
      <c r="AK25" s="122" t="s">
        <v>31</v>
      </c>
      <c r="AM25" s="122"/>
      <c r="AO25" s="122" t="s">
        <v>31</v>
      </c>
      <c r="AQ25" s="122" t="s">
        <v>31</v>
      </c>
      <c r="AS25" s="122"/>
    </row>
    <row r="26" spans="1:58" x14ac:dyDescent="0.25">
      <c r="D26" s="98" t="s">
        <v>91</v>
      </c>
      <c r="E26" s="94" t="s">
        <v>92</v>
      </c>
      <c r="AA26" s="124" t="s">
        <v>92</v>
      </c>
      <c r="AC26" s="124"/>
      <c r="AE26" s="124"/>
      <c r="AG26" s="124"/>
      <c r="AH26" s="132"/>
      <c r="AI26" s="124"/>
      <c r="AK26" s="124" t="s">
        <v>92</v>
      </c>
      <c r="AL26" s="132"/>
      <c r="AM26" s="124"/>
      <c r="AN26" s="132"/>
      <c r="AO26" s="124" t="s">
        <v>92</v>
      </c>
      <c r="AP26" s="132"/>
      <c r="AQ26" s="124" t="s">
        <v>92</v>
      </c>
      <c r="AR26" s="132"/>
      <c r="AS26" s="124"/>
      <c r="AT26" s="132"/>
    </row>
  </sheetData>
  <sortState xmlns:xlrd2="http://schemas.microsoft.com/office/spreadsheetml/2017/richdata2" ref="A4:BF21">
    <sortCondition descending="1" ref="BF4:BF21"/>
    <sortCondition ref="AV4:AV21"/>
  </sortState>
  <mergeCells count="58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E1:AF1"/>
    <mergeCell ref="AE2:AF2"/>
    <mergeCell ref="AG1:AH1"/>
    <mergeCell ref="AU1:AU3"/>
    <mergeCell ref="AK1:AL1"/>
    <mergeCell ref="AK2:AL2"/>
    <mergeCell ref="AO1:AP1"/>
    <mergeCell ref="AO2:AP2"/>
    <mergeCell ref="AS1:AT1"/>
    <mergeCell ref="AS2:AT2"/>
    <mergeCell ref="BB1:BB3"/>
    <mergeCell ref="AM1:AN1"/>
    <mergeCell ref="AM2:AN2"/>
    <mergeCell ref="BC1:BF1"/>
    <mergeCell ref="BC2:BC3"/>
    <mergeCell ref="BD2:BD3"/>
    <mergeCell ref="BE2:BE3"/>
    <mergeCell ref="BF2:BF3"/>
    <mergeCell ref="AV1:AV3"/>
    <mergeCell ref="AX1:BA1"/>
    <mergeCell ref="AX2:AX3"/>
    <mergeCell ref="AY2:AY3"/>
    <mergeCell ref="AZ2:AZ3"/>
    <mergeCell ref="BA2:BA3"/>
    <mergeCell ref="AQ1:AR1"/>
    <mergeCell ref="AQ2:AR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5" customWidth="1"/>
    <col min="2" max="2" width="22.85546875" style="5" customWidth="1"/>
    <col min="3" max="26" width="7.7109375" style="5" customWidth="1"/>
    <col min="27" max="16384" width="12.7109375" style="5"/>
  </cols>
  <sheetData>
    <row r="1" spans="1:2" x14ac:dyDescent="0.25">
      <c r="A1" s="4" t="s">
        <v>57</v>
      </c>
    </row>
    <row r="3" spans="1:2" x14ac:dyDescent="0.25">
      <c r="A3" s="11" t="s">
        <v>58</v>
      </c>
      <c r="B3" s="11" t="s">
        <v>27</v>
      </c>
    </row>
    <row r="4" spans="1:2" x14ac:dyDescent="0.25">
      <c r="A4" s="12">
        <v>-5</v>
      </c>
      <c r="B4" s="12">
        <v>6</v>
      </c>
    </row>
    <row r="5" spans="1:2" x14ac:dyDescent="0.25">
      <c r="A5" s="12">
        <v>-4</v>
      </c>
      <c r="B5" s="12">
        <v>6</v>
      </c>
    </row>
    <row r="6" spans="1:2" x14ac:dyDescent="0.25">
      <c r="A6" s="12">
        <v>-3</v>
      </c>
      <c r="B6" s="12">
        <v>5</v>
      </c>
    </row>
    <row r="7" spans="1:2" x14ac:dyDescent="0.25">
      <c r="A7" s="12">
        <v>-2</v>
      </c>
      <c r="B7" s="12">
        <v>4</v>
      </c>
    </row>
    <row r="8" spans="1:2" x14ac:dyDescent="0.25">
      <c r="A8" s="12">
        <v>-1</v>
      </c>
      <c r="B8" s="12">
        <v>3</v>
      </c>
    </row>
    <row r="9" spans="1:2" x14ac:dyDescent="0.25">
      <c r="A9" s="12">
        <v>0</v>
      </c>
      <c r="B9" s="12">
        <v>2</v>
      </c>
    </row>
    <row r="10" spans="1:2" x14ac:dyDescent="0.25">
      <c r="A10" s="12">
        <v>1</v>
      </c>
      <c r="B10" s="12">
        <v>1</v>
      </c>
    </row>
    <row r="11" spans="1:2" x14ac:dyDescent="0.25">
      <c r="A11" s="12">
        <v>2</v>
      </c>
      <c r="B11" s="12">
        <v>0</v>
      </c>
    </row>
    <row r="12" spans="1:2" x14ac:dyDescent="0.25">
      <c r="A12" s="12">
        <v>3</v>
      </c>
      <c r="B12" s="12">
        <v>0</v>
      </c>
    </row>
    <row r="13" spans="1:2" x14ac:dyDescent="0.25">
      <c r="A13" s="12">
        <v>4</v>
      </c>
      <c r="B13" s="12">
        <v>0</v>
      </c>
    </row>
    <row r="14" spans="1:2" x14ac:dyDescent="0.25">
      <c r="A14" s="12">
        <v>5</v>
      </c>
      <c r="B14" s="12">
        <v>0</v>
      </c>
    </row>
    <row r="15" spans="1:2" x14ac:dyDescent="0.25">
      <c r="A15" s="12">
        <v>6</v>
      </c>
      <c r="B15" s="12">
        <v>0</v>
      </c>
    </row>
    <row r="17" spans="1:1" x14ac:dyDescent="0.25">
      <c r="A17" s="4" t="s">
        <v>59</v>
      </c>
    </row>
    <row r="18" spans="1:1" ht="14.25" x14ac:dyDescent="0.2">
      <c r="A18" s="13" t="s">
        <v>60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9</v>
      </c>
      <c r="D7" s="15">
        <v>6</v>
      </c>
      <c r="E7" s="15">
        <v>5</v>
      </c>
      <c r="F7" s="15">
        <v>3</v>
      </c>
      <c r="G7" s="15">
        <v>5</v>
      </c>
      <c r="H7" s="15">
        <v>5</v>
      </c>
      <c r="I7" s="15">
        <v>4</v>
      </c>
      <c r="J7" s="15">
        <v>6</v>
      </c>
      <c r="K7" s="15">
        <v>6</v>
      </c>
      <c r="L7" s="16">
        <f t="shared" ref="L7:L28" si="0">IF(SUM(C7:K7)&gt;0, SUM(C7:K7),"")</f>
        <v>49</v>
      </c>
      <c r="M7" s="15">
        <v>10</v>
      </c>
      <c r="N7" s="15">
        <f>IF(L7&lt;&gt;"",L7- M7, "")</f>
        <v>39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'Point System'!$A$4:$B$15, 2),"")</f>
        <v>0</v>
      </c>
      <c r="D8" s="19">
        <f>IF(D7&gt;0, VLOOKUP(D7-D$5-(INT($M7/9)+(MOD($M7,9)&gt;=D$6)), 'Point System'!$A$4:$B$15, 2),"")</f>
        <v>3</v>
      </c>
      <c r="E8" s="19">
        <f>IF(E7&gt;0, VLOOKUP(E7-E$5-(INT($M7/9)+(MOD($M7,9)&gt;=E$6)), 'Point System'!$A$4:$B$15, 2),"")</f>
        <v>2</v>
      </c>
      <c r="F8" s="19">
        <f>IF(F7&gt;0, VLOOKUP(F7-F$5-(INT($M7/9)+(MOD($M7,9)&gt;=F$6)), 'Point System'!$A$4:$B$15, 2),"")</f>
        <v>3</v>
      </c>
      <c r="G8" s="19">
        <f>IF(G7&gt;0, VLOOKUP(G7-G$5-(INT($M7/9)+(MOD($M7,9)&gt;=G$6)), 'Point System'!$A$4:$B$15, 2),"")</f>
        <v>2</v>
      </c>
      <c r="H8" s="19">
        <f>IF(H7&gt;0, VLOOKUP(H7-H$5-(INT($M7/9)+(MOD($M7,9)&gt;=H$6)), 'Point System'!$A$4:$B$15, 2),"")</f>
        <v>2</v>
      </c>
      <c r="I8" s="19">
        <f>IF(I7&gt;0, VLOOKUP(I7-I$5-(INT($M7/9)+(MOD($M7,9)&gt;=I$6)), 'Point System'!$A$4:$B$15, 2),"")</f>
        <v>2</v>
      </c>
      <c r="J8" s="19">
        <f>IF(J7&gt;0, VLOOKUP(J7-J$5-(INT($M7/9)+(MOD($M7,9)&gt;=J$6)), 'Point System'!$A$4:$B$15, 2),"")</f>
        <v>1</v>
      </c>
      <c r="K8" s="19">
        <f>IF(K7&gt;0, VLOOKUP(K7-K$5-(INT($M7/9)+(MOD($M7,9)&gt;=K$6)), 'Point System'!$A$4:$B$15, 2),"")</f>
        <v>2</v>
      </c>
      <c r="L8" s="20">
        <f t="shared" si="0"/>
        <v>17</v>
      </c>
      <c r="M8" s="19"/>
      <c r="N8" s="19"/>
      <c r="O8" s="21">
        <f>IF(L8&lt;&gt;"", L8, "")</f>
        <v>17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7</v>
      </c>
      <c r="D9" s="15">
        <v>6</v>
      </c>
      <c r="E9" s="15">
        <v>5</v>
      </c>
      <c r="F9" s="15">
        <v>3</v>
      </c>
      <c r="G9" s="15">
        <v>5</v>
      </c>
      <c r="H9" s="15">
        <v>6</v>
      </c>
      <c r="I9" s="15">
        <v>5</v>
      </c>
      <c r="J9" s="15">
        <v>6</v>
      </c>
      <c r="K9" s="15">
        <v>6</v>
      </c>
      <c r="L9" s="16">
        <f t="shared" si="0"/>
        <v>49</v>
      </c>
      <c r="M9" s="15">
        <v>10</v>
      </c>
      <c r="N9" s="15">
        <f>IF(L9&lt;&gt;"",L9- M9, "")</f>
        <v>39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'Point System'!$A$4:$B$15, 2),"")</f>
        <v>0</v>
      </c>
      <c r="D10" s="19">
        <f>IF(D9&gt;0, VLOOKUP(D9-D$5-(INT($M9/9)+(MOD($M9,9)&gt;=D$6)), 'Point System'!$A$4:$B$15, 2),"")</f>
        <v>3</v>
      </c>
      <c r="E10" s="19">
        <f>IF(E9&gt;0, VLOOKUP(E9-E$5-(INT($M9/9)+(MOD($M9,9)&gt;=E$6)), 'Point System'!$A$4:$B$15, 2),"")</f>
        <v>2</v>
      </c>
      <c r="F10" s="19">
        <f>IF(F9&gt;0, VLOOKUP(F9-F$5-(INT($M9/9)+(MOD($M9,9)&gt;=F$6)), 'Point System'!$A$4:$B$15, 2),"")</f>
        <v>3</v>
      </c>
      <c r="G10" s="19">
        <f>IF(G9&gt;0, VLOOKUP(G9-G$5-(INT($M9/9)+(MOD($M9,9)&gt;=G$6)), 'Point System'!$A$4:$B$15, 2),"")</f>
        <v>2</v>
      </c>
      <c r="H10" s="19">
        <f>IF(H9&gt;0, VLOOKUP(H9-H$5-(INT($M9/9)+(MOD($M9,9)&gt;=H$6)), 'Point System'!$A$4:$B$15, 2),"")</f>
        <v>1</v>
      </c>
      <c r="I10" s="19">
        <f>IF(I9&gt;0, VLOOKUP(I9-I$5-(INT($M9/9)+(MOD($M9,9)&gt;=I$6)), 'Point System'!$A$4:$B$15, 2),"")</f>
        <v>1</v>
      </c>
      <c r="J10" s="19">
        <f>IF(J9&gt;0, VLOOKUP(J9-J$5-(INT($M9/9)+(MOD($M9,9)&gt;=J$6)), 'Point System'!$A$4:$B$15, 2),"")</f>
        <v>1</v>
      </c>
      <c r="K10" s="19">
        <f>IF(K9&gt;0, VLOOKUP(K9-K$5-(INT($M9/9)+(MOD($M9,9)&gt;=K$6)), 'Point System'!$A$4:$B$15, 2),"")</f>
        <v>2</v>
      </c>
      <c r="L10" s="20">
        <f t="shared" si="0"/>
        <v>15</v>
      </c>
      <c r="M10" s="19"/>
      <c r="N10" s="19"/>
      <c r="O10" s="21">
        <f>IF(L10&lt;&gt;"", L10, "")</f>
        <v>15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6</v>
      </c>
      <c r="D11" s="15">
        <v>6</v>
      </c>
      <c r="E11" s="15">
        <v>6</v>
      </c>
      <c r="F11" s="15">
        <v>3</v>
      </c>
      <c r="G11" s="15">
        <v>5</v>
      </c>
      <c r="H11" s="15">
        <v>5</v>
      </c>
      <c r="I11" s="15">
        <v>6</v>
      </c>
      <c r="J11" s="15">
        <v>6</v>
      </c>
      <c r="K11" s="15">
        <v>9</v>
      </c>
      <c r="L11" s="16">
        <f t="shared" si="0"/>
        <v>52</v>
      </c>
      <c r="M11" s="15">
        <v>14</v>
      </c>
      <c r="N11" s="15">
        <f>IF(L11&lt;&gt;"",L11- M11, "")</f>
        <v>38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'Point System'!$A$4:$B$15, 2),"")</f>
        <v>2</v>
      </c>
      <c r="D12" s="19">
        <f>IF(D11&gt;0, VLOOKUP(D11-D$5-(INT($M11/9)+(MOD($M11,9)&gt;=D$6)), 'Point System'!$A$4:$B$15, 2),"")</f>
        <v>3</v>
      </c>
      <c r="E12" s="19">
        <f>IF(E11&gt;0, VLOOKUP(E11-E$5-(INT($M11/9)+(MOD($M11,9)&gt;=E$6)), 'Point System'!$A$4:$B$15, 2),"")</f>
        <v>2</v>
      </c>
      <c r="F12" s="19">
        <f>IF(F11&gt;0, VLOOKUP(F11-F$5-(INT($M11/9)+(MOD($M11,9)&gt;=F$6)), 'Point System'!$A$4:$B$15, 2),"")</f>
        <v>3</v>
      </c>
      <c r="G12" s="19">
        <f>IF(G11&gt;0, VLOOKUP(G11-G$5-(INT($M11/9)+(MOD($M11,9)&gt;=G$6)), 'Point System'!$A$4:$B$15, 2),"")</f>
        <v>3</v>
      </c>
      <c r="H12" s="19">
        <f>IF(H11&gt;0, VLOOKUP(H11-H$5-(INT($M11/9)+(MOD($M11,9)&gt;=H$6)), 'Point System'!$A$4:$B$15, 2),"")</f>
        <v>2</v>
      </c>
      <c r="I12" s="19">
        <f>IF(I11&gt;0, VLOOKUP(I11-I$5-(INT($M11/9)+(MOD($M11,9)&gt;=I$6)), 'Point System'!$A$4:$B$15, 2),"")</f>
        <v>0</v>
      </c>
      <c r="J12" s="19">
        <f>IF(J11&gt;0, VLOOKUP(J11-J$5-(INT($M11/9)+(MOD($M11,9)&gt;=J$6)), 'Point System'!$A$4:$B$15, 2),"")</f>
        <v>1</v>
      </c>
      <c r="K12" s="19">
        <f>IF(K11&gt;0, VLOOKUP(K11-K$5-(INT($M11/9)+(MOD($M11,9)&gt;=K$6)), 'Point System'!$A$4:$B$15, 2),"")</f>
        <v>0</v>
      </c>
      <c r="L12" s="20">
        <f t="shared" si="0"/>
        <v>16</v>
      </c>
      <c r="M12" s="19"/>
      <c r="N12" s="19"/>
      <c r="O12" s="21">
        <f>IF(L12&lt;&gt;"", L12, "")</f>
        <v>16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6</v>
      </c>
      <c r="D13" s="15">
        <v>6</v>
      </c>
      <c r="E13" s="15">
        <v>5</v>
      </c>
      <c r="F13" s="15">
        <v>4</v>
      </c>
      <c r="G13" s="15">
        <v>6</v>
      </c>
      <c r="H13" s="15">
        <v>6</v>
      </c>
      <c r="I13" s="15">
        <v>6</v>
      </c>
      <c r="J13" s="15">
        <v>6</v>
      </c>
      <c r="K13" s="15">
        <v>6</v>
      </c>
      <c r="L13" s="16">
        <f t="shared" si="0"/>
        <v>51</v>
      </c>
      <c r="M13" s="15">
        <v>17</v>
      </c>
      <c r="N13" s="15">
        <f>IF(L13&lt;&gt;"",L13- M13, "")</f>
        <v>34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'Point System'!$A$4:$B$15, 2),"")</f>
        <v>2</v>
      </c>
      <c r="D14" s="19">
        <f>IF(D13&gt;0, VLOOKUP(D13-D$5-(INT($M13/9)+(MOD($M13,9)&gt;=D$6)), 'Point System'!$A$4:$B$15, 2),"")</f>
        <v>3</v>
      </c>
      <c r="E14" s="19">
        <f>IF(E13&gt;0, VLOOKUP(E13-E$5-(INT($M13/9)+(MOD($M13,9)&gt;=E$6)), 'Point System'!$A$4:$B$15, 2),"")</f>
        <v>3</v>
      </c>
      <c r="F14" s="19">
        <f>IF(F13&gt;0, VLOOKUP(F13-F$5-(INT($M13/9)+(MOD($M13,9)&gt;=F$6)), 'Point System'!$A$4:$B$15, 2),"")</f>
        <v>2</v>
      </c>
      <c r="G14" s="19">
        <f>IF(G13&gt;0, VLOOKUP(G13-G$5-(INT($M13/9)+(MOD($M13,9)&gt;=G$6)), 'Point System'!$A$4:$B$15, 2),"")</f>
        <v>2</v>
      </c>
      <c r="H14" s="19">
        <f>IF(H13&gt;0, VLOOKUP(H13-H$5-(INT($M13/9)+(MOD($M13,9)&gt;=H$6)), 'Point System'!$A$4:$B$15, 2),"")</f>
        <v>2</v>
      </c>
      <c r="I14" s="19">
        <f>IF(I13&gt;0, VLOOKUP(I13-I$5-(INT($M13/9)+(MOD($M13,9)&gt;=I$6)), 'Point System'!$A$4:$B$15, 2),"")</f>
        <v>1</v>
      </c>
      <c r="J14" s="19">
        <f>IF(J13&gt;0, VLOOKUP(J13-J$5-(INT($M13/9)+(MOD($M13,9)&gt;=J$6)), 'Point System'!$A$4:$B$15, 2),"")</f>
        <v>2</v>
      </c>
      <c r="K14" s="19">
        <f>IF(K13&gt;0, VLOOKUP(K13-K$5-(INT($M13/9)+(MOD($M13,9)&gt;=K$6)), 'Point System'!$A$4:$B$15, 2),"")</f>
        <v>3</v>
      </c>
      <c r="L14" s="20">
        <f t="shared" si="0"/>
        <v>20</v>
      </c>
      <c r="M14" s="19"/>
      <c r="N14" s="19"/>
      <c r="O14" s="21">
        <f>IF(L14&lt;&gt;"", L14, "")</f>
        <v>20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7</v>
      </c>
      <c r="E15" s="15">
        <v>4</v>
      </c>
      <c r="F15" s="15">
        <v>3</v>
      </c>
      <c r="G15" s="15">
        <v>4</v>
      </c>
      <c r="H15" s="15">
        <v>7</v>
      </c>
      <c r="I15" s="15">
        <v>6</v>
      </c>
      <c r="J15" s="15">
        <v>5</v>
      </c>
      <c r="K15" s="15">
        <v>7</v>
      </c>
      <c r="L15" s="16">
        <f t="shared" si="0"/>
        <v>49</v>
      </c>
      <c r="M15" s="15">
        <v>13</v>
      </c>
      <c r="N15" s="15">
        <f>IF(L15&lt;&gt;"",L15- M15, "")</f>
        <v>36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'Point System'!$A$4:$B$15, 2),"")</f>
        <v>2</v>
      </c>
      <c r="D16" s="19">
        <f>IF(D15&gt;0, VLOOKUP(D15-D$5-(INT($M15/9)+(MOD($M15,9)&gt;=D$6)), 'Point System'!$A$4:$B$15, 2),"")</f>
        <v>2</v>
      </c>
      <c r="E16" s="19">
        <f>IF(E15&gt;0, VLOOKUP(E15-E$5-(INT($M15/9)+(MOD($M15,9)&gt;=E$6)), 'Point System'!$A$4:$B$15, 2),"")</f>
        <v>4</v>
      </c>
      <c r="F16" s="19">
        <f>IF(F15&gt;0, VLOOKUP(F15-F$5-(INT($M15/9)+(MOD($M15,9)&gt;=F$6)), 'Point System'!$A$4:$B$15, 2),"")</f>
        <v>3</v>
      </c>
      <c r="G16" s="19">
        <f>IF(G15&gt;0, VLOOKUP(G15-G$5-(INT($M15/9)+(MOD($M15,9)&gt;=G$6)), 'Point System'!$A$4:$B$15, 2),"")</f>
        <v>3</v>
      </c>
      <c r="H16" s="19">
        <f>IF(H15&gt;0, VLOOKUP(H15-H$5-(INT($M15/9)+(MOD($M15,9)&gt;=H$6)), 'Point System'!$A$4:$B$15, 2),"")</f>
        <v>0</v>
      </c>
      <c r="I16" s="19">
        <f>IF(I15&gt;0, VLOOKUP(I15-I$5-(INT($M15/9)+(MOD($M15,9)&gt;=I$6)), 'Point System'!$A$4:$B$15, 2),"")</f>
        <v>0</v>
      </c>
      <c r="J16" s="19">
        <f>IF(J15&gt;0, VLOOKUP(J15-J$5-(INT($M15/9)+(MOD($M15,9)&gt;=J$6)), 'Point System'!$A$4:$B$15, 2),"")</f>
        <v>2</v>
      </c>
      <c r="K16" s="19">
        <f>IF(K15&gt;0, VLOOKUP(K15-K$5-(INT($M15/9)+(MOD($M15,9)&gt;=K$6)), 'Point System'!$A$4:$B$15, 2),"")</f>
        <v>2</v>
      </c>
      <c r="L16" s="20">
        <f t="shared" si="0"/>
        <v>18</v>
      </c>
      <c r="M16" s="19"/>
      <c r="N16" s="19"/>
      <c r="O16" s="21">
        <f>IF(L16&lt;&gt;"", L16, "")</f>
        <v>18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6</v>
      </c>
      <c r="D17" s="15">
        <v>8</v>
      </c>
      <c r="E17" s="15">
        <v>6</v>
      </c>
      <c r="F17" s="15">
        <v>6</v>
      </c>
      <c r="G17" s="15">
        <v>7</v>
      </c>
      <c r="H17" s="15">
        <v>7</v>
      </c>
      <c r="I17" s="15">
        <v>7</v>
      </c>
      <c r="J17" s="15">
        <v>7</v>
      </c>
      <c r="K17" s="15">
        <v>10</v>
      </c>
      <c r="L17" s="16">
        <f t="shared" si="0"/>
        <v>64</v>
      </c>
      <c r="M17" s="15">
        <v>23</v>
      </c>
      <c r="N17" s="15">
        <f>IF(L17&lt;&gt;"",L17- M17, "")</f>
        <v>41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'Point System'!$A$4:$B$15, 2),"")</f>
        <v>3</v>
      </c>
      <c r="D18" s="19">
        <f>IF(D17&gt;0, VLOOKUP(D17-D$5-(INT($M17/9)+(MOD($M17,9)&gt;=D$6)), 'Point System'!$A$4:$B$15, 2),"")</f>
        <v>2</v>
      </c>
      <c r="E18" s="19">
        <f>IF(E17&gt;0, VLOOKUP(E17-E$5-(INT($M17/9)+(MOD($M17,9)&gt;=E$6)), 'Point System'!$A$4:$B$15, 2),"")</f>
        <v>3</v>
      </c>
      <c r="F18" s="19">
        <f>IF(F17&gt;0, VLOOKUP(F17-F$5-(INT($M17/9)+(MOD($M17,9)&gt;=F$6)), 'Point System'!$A$4:$B$15, 2),"")</f>
        <v>1</v>
      </c>
      <c r="G18" s="19">
        <f>IF(G17&gt;0, VLOOKUP(G17-G$5-(INT($M17/9)+(MOD($M17,9)&gt;=G$6)), 'Point System'!$A$4:$B$15, 2),"")</f>
        <v>2</v>
      </c>
      <c r="H18" s="19">
        <f>IF(H17&gt;0, VLOOKUP(H17-H$5-(INT($M17/9)+(MOD($M17,9)&gt;=H$6)), 'Point System'!$A$4:$B$15, 2),"")</f>
        <v>1</v>
      </c>
      <c r="I18" s="19">
        <f>IF(I17&gt;0, VLOOKUP(I17-I$5-(INT($M17/9)+(MOD($M17,9)&gt;=I$6)), 'Point System'!$A$4:$B$15, 2),"")</f>
        <v>0</v>
      </c>
      <c r="J18" s="19">
        <f>IF(J17&gt;0, VLOOKUP(J17-J$5-(INT($M17/9)+(MOD($M17,9)&gt;=J$6)), 'Point System'!$A$4:$B$15, 2),"")</f>
        <v>1</v>
      </c>
      <c r="K18" s="19">
        <f>IF(K17&gt;0, VLOOKUP(K17-K$5-(INT($M17/9)+(MOD($M17,9)&gt;=K$6)), 'Point System'!$A$4:$B$15, 2),"")</f>
        <v>0</v>
      </c>
      <c r="L18" s="20">
        <f t="shared" si="0"/>
        <v>13</v>
      </c>
      <c r="M18" s="19"/>
      <c r="N18" s="19"/>
      <c r="O18" s="21">
        <f>IF(L18&lt;&gt;"", L18, "")</f>
        <v>13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5</v>
      </c>
      <c r="E19" s="15">
        <v>6</v>
      </c>
      <c r="F19" s="15">
        <v>4</v>
      </c>
      <c r="G19" s="15">
        <v>5</v>
      </c>
      <c r="H19" s="15">
        <v>5</v>
      </c>
      <c r="I19" s="15">
        <v>5</v>
      </c>
      <c r="J19" s="15">
        <v>7</v>
      </c>
      <c r="K19" s="15">
        <v>7</v>
      </c>
      <c r="L19" s="16">
        <f t="shared" si="0"/>
        <v>49</v>
      </c>
      <c r="M19" s="15">
        <v>16</v>
      </c>
      <c r="N19" s="15">
        <f>IF(L19&lt;&gt;"",L19- M19, "")</f>
        <v>33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'Point System'!$A$4:$B$15, 2),"")</f>
        <v>3</v>
      </c>
      <c r="D20" s="19">
        <f>IF(D19&gt;0, VLOOKUP(D19-D$5-(INT($M19/9)+(MOD($M19,9)&gt;=D$6)), 'Point System'!$A$4:$B$15, 2),"")</f>
        <v>4</v>
      </c>
      <c r="E20" s="19">
        <f>IF(E19&gt;0, VLOOKUP(E19-E$5-(INT($M19/9)+(MOD($M19,9)&gt;=E$6)), 'Point System'!$A$4:$B$15, 2),"")</f>
        <v>2</v>
      </c>
      <c r="F20" s="19">
        <f>IF(F19&gt;0, VLOOKUP(F19-F$5-(INT($M19/9)+(MOD($M19,9)&gt;=F$6)), 'Point System'!$A$4:$B$15, 2),"")</f>
        <v>2</v>
      </c>
      <c r="G20" s="19">
        <f>IF(G19&gt;0, VLOOKUP(G19-G$5-(INT($M19/9)+(MOD($M19,9)&gt;=G$6)), 'Point System'!$A$4:$B$15, 2),"")</f>
        <v>3</v>
      </c>
      <c r="H20" s="19">
        <f>IF(H19&gt;0, VLOOKUP(H19-H$5-(INT($M19/9)+(MOD($M19,9)&gt;=H$6)), 'Point System'!$A$4:$B$15, 2),"")</f>
        <v>3</v>
      </c>
      <c r="I20" s="19">
        <f>IF(I19&gt;0, VLOOKUP(I19-I$5-(INT($M19/9)+(MOD($M19,9)&gt;=I$6)), 'Point System'!$A$4:$B$15, 2),"")</f>
        <v>1</v>
      </c>
      <c r="J20" s="19">
        <f>IF(J19&gt;0, VLOOKUP(J19-J$5-(INT($M19/9)+(MOD($M19,9)&gt;=J$6)), 'Point System'!$A$4:$B$15, 2),"")</f>
        <v>1</v>
      </c>
      <c r="K20" s="19">
        <f>IF(K19&gt;0, VLOOKUP(K19-K$5-(INT($M19/9)+(MOD($M19,9)&gt;=K$6)), 'Point System'!$A$4:$B$15, 2),"")</f>
        <v>2</v>
      </c>
      <c r="L20" s="20">
        <f t="shared" si="0"/>
        <v>21</v>
      </c>
      <c r="M20" s="19"/>
      <c r="N20" s="19"/>
      <c r="O20" s="21">
        <f>IF(L20&lt;&gt;"", L20, "")</f>
        <v>21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8</v>
      </c>
      <c r="D21" s="15">
        <v>7</v>
      </c>
      <c r="E21" s="15">
        <v>6</v>
      </c>
      <c r="F21" s="15">
        <v>4</v>
      </c>
      <c r="G21" s="15">
        <v>5</v>
      </c>
      <c r="H21" s="15">
        <v>5</v>
      </c>
      <c r="I21" s="15">
        <v>5</v>
      </c>
      <c r="J21" s="15">
        <v>6</v>
      </c>
      <c r="K21" s="15">
        <v>7</v>
      </c>
      <c r="L21" s="16">
        <f t="shared" si="0"/>
        <v>53</v>
      </c>
      <c r="M21" s="15">
        <v>20</v>
      </c>
      <c r="N21" s="15">
        <f>IF(L21&lt;&gt;"",L21- M21, "")</f>
        <v>33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si="0"/>
        <v>21</v>
      </c>
      <c r="M22" s="19"/>
      <c r="N22" s="19"/>
      <c r="O22" s="21">
        <f>IF(L22&lt;&gt;"", L22, "")</f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8</v>
      </c>
      <c r="E23" s="15">
        <v>5</v>
      </c>
      <c r="F23" s="15">
        <v>4</v>
      </c>
      <c r="G23" s="15">
        <v>4</v>
      </c>
      <c r="H23" s="15">
        <v>7</v>
      </c>
      <c r="I23" s="15">
        <v>4</v>
      </c>
      <c r="J23" s="15">
        <v>6</v>
      </c>
      <c r="K23" s="15">
        <v>7</v>
      </c>
      <c r="L23" s="16">
        <f t="shared" si="0"/>
        <v>52</v>
      </c>
      <c r="M23" s="15">
        <v>18</v>
      </c>
      <c r="N23" s="15">
        <f>IF(L23&lt;&gt;"",L23- M23, "")</f>
        <v>34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1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3</v>
      </c>
      <c r="G24" s="19">
        <f>IF(G23&gt;0, VLOOKUP(G23-G$5-(INT($M23/9)+(MOD($M23,9)&gt;=G$6)), '[1]Point System'!$A$4:$B$15, 2),"")</f>
        <v>4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3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2</v>
      </c>
      <c r="L24" s="20">
        <f t="shared" si="0"/>
        <v>20</v>
      </c>
      <c r="M24" s="19"/>
      <c r="N24" s="19"/>
      <c r="O24" s="21">
        <f>IF(L24&lt;&gt;"", L24, "")</f>
        <v>20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 t="s">
        <v>63</v>
      </c>
      <c r="B25" s="15"/>
      <c r="C25" s="15">
        <v>5</v>
      </c>
      <c r="D25" s="15">
        <v>5</v>
      </c>
      <c r="E25" s="15">
        <v>4</v>
      </c>
      <c r="F25" s="15">
        <v>5</v>
      </c>
      <c r="G25" s="15">
        <v>6</v>
      </c>
      <c r="H25" s="15">
        <v>4</v>
      </c>
      <c r="I25" s="15">
        <v>5</v>
      </c>
      <c r="J25" s="15">
        <v>5</v>
      </c>
      <c r="K25" s="15">
        <v>5</v>
      </c>
      <c r="L25" s="16">
        <f t="shared" si="0"/>
        <v>44</v>
      </c>
      <c r="M25" s="15">
        <v>12</v>
      </c>
      <c r="N25" s="15">
        <f>IF(L25&lt;&gt;"",L25- M25, "")</f>
        <v>32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4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1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1</v>
      </c>
      <c r="J26" s="19">
        <f>IF(J25&gt;0, VLOOKUP(J25-J$5-(INT($M25/9)+(MOD($M25,9)&gt;=J$6)), '[1]Point System'!$A$4:$B$15, 2),"")</f>
        <v>2</v>
      </c>
      <c r="K26" s="19">
        <f>IF(K25&gt;0, VLOOKUP(K25-K$5-(INT($M25/9)+(MOD($M25,9)&gt;=K$6)), '[1]Point System'!$A$4:$B$15, 2),"")</f>
        <v>4</v>
      </c>
      <c r="L26" s="20">
        <f t="shared" si="0"/>
        <v>22</v>
      </c>
      <c r="M26" s="19"/>
      <c r="N26" s="19"/>
      <c r="O26" s="21">
        <f>IF(L26&lt;&gt;"", L26, "")</f>
        <v>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 t="s">
        <v>62</v>
      </c>
      <c r="B27" s="15"/>
      <c r="C27" s="15">
        <v>5</v>
      </c>
      <c r="D27" s="15">
        <v>6</v>
      </c>
      <c r="E27" s="15">
        <v>4</v>
      </c>
      <c r="F27" s="15">
        <v>3</v>
      </c>
      <c r="G27" s="15">
        <v>4</v>
      </c>
      <c r="H27" s="15">
        <v>5</v>
      </c>
      <c r="I27" s="15">
        <v>3</v>
      </c>
      <c r="J27" s="15">
        <v>4</v>
      </c>
      <c r="K27" s="15">
        <v>5</v>
      </c>
      <c r="L27" s="16">
        <f t="shared" si="0"/>
        <v>39</v>
      </c>
      <c r="M27" s="15">
        <v>1</v>
      </c>
      <c r="N27" s="15">
        <f>IF(L27&lt;&gt;"",L27- M27, "")</f>
        <v>38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2</v>
      </c>
      <c r="E28" s="19">
        <f>IF(E27&gt;0, VLOOKUP(E27-E$5-(INT($M27/9)+(MOD($M27,9)&gt;=E$6)), '[1]Point System'!$A$4:$B$15, 2),"")</f>
        <v>2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1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2</v>
      </c>
      <c r="L28" s="20">
        <f t="shared" si="0"/>
        <v>16</v>
      </c>
      <c r="M28" s="19"/>
      <c r="N28" s="19"/>
      <c r="O28" s="21">
        <f>IF(L28&lt;&gt;"", L28, "")</f>
        <v>16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4</v>
      </c>
      <c r="D7" s="15">
        <v>5</v>
      </c>
      <c r="E7" s="15">
        <v>5</v>
      </c>
      <c r="F7" s="15">
        <v>3</v>
      </c>
      <c r="G7" s="15">
        <v>5</v>
      </c>
      <c r="H7" s="15">
        <v>5</v>
      </c>
      <c r="I7" s="15">
        <v>4</v>
      </c>
      <c r="J7" s="15">
        <v>5</v>
      </c>
      <c r="K7" s="15">
        <v>7</v>
      </c>
      <c r="L7" s="16">
        <f t="shared" ref="L7:L28" si="0">IF(SUM(C7:K7)&gt;0, SUM(C7:K7),"")</f>
        <v>43</v>
      </c>
      <c r="M7" s="15">
        <v>10</v>
      </c>
      <c r="N7" s="15">
        <f>IF(L7&lt;&gt;"",L7- M7, "")</f>
        <v>33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19">
        <f>IF(K7&gt;0, VLOOKUP(K7-K$5-(INT($M7/9)+(MOD($M7,9)&gt;=K$6)), '[1]Point System'!$A$4:$B$15, 2),"")</f>
        <v>1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4</v>
      </c>
      <c r="D9" s="15">
        <v>5</v>
      </c>
      <c r="E9" s="15">
        <v>5</v>
      </c>
      <c r="F9" s="15">
        <v>3</v>
      </c>
      <c r="G9" s="15">
        <v>6</v>
      </c>
      <c r="H9" s="15">
        <v>4</v>
      </c>
      <c r="I9" s="15">
        <v>4</v>
      </c>
      <c r="J9" s="15">
        <v>5</v>
      </c>
      <c r="K9" s="15">
        <v>5</v>
      </c>
      <c r="L9" s="16">
        <f t="shared" si="0"/>
        <v>41</v>
      </c>
      <c r="M9" s="15">
        <v>10</v>
      </c>
      <c r="N9" s="15">
        <f>IF(L9&lt;&gt;"",L9- M9, "")</f>
        <v>31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2</v>
      </c>
      <c r="K10" s="19">
        <f>IF(K9&gt;0, VLOOKUP(K9-K$5-(INT($M9/9)+(MOD($M9,9)&gt;=K$6)), '[1]Point System'!$A$4:$B$15, 2),"")</f>
        <v>3</v>
      </c>
      <c r="L10" s="20">
        <f t="shared" si="0"/>
        <v>23</v>
      </c>
      <c r="M10" s="19"/>
      <c r="N10" s="19"/>
      <c r="O10" s="21">
        <f>IF(L10&lt;&gt;"", L10, "")</f>
        <v>23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4</v>
      </c>
      <c r="D11" s="15">
        <v>8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6</v>
      </c>
      <c r="K11" s="15">
        <v>6</v>
      </c>
      <c r="L11" s="16">
        <f t="shared" si="0"/>
        <v>49</v>
      </c>
      <c r="M11" s="15">
        <v>14</v>
      </c>
      <c r="N11" s="15">
        <f>IF(L11&lt;&gt;"",L11- M11, "")</f>
        <v>35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1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1</v>
      </c>
      <c r="K12" s="19">
        <f>IF(K11&gt;0, VLOOKUP(K11-K$5-(INT($M11/9)+(MOD($M11,9)&gt;=K$6)), '[1]Point System'!$A$4:$B$15, 2),"")</f>
        <v>3</v>
      </c>
      <c r="L12" s="20">
        <f t="shared" si="0"/>
        <v>19</v>
      </c>
      <c r="M12" s="19"/>
      <c r="N12" s="19"/>
      <c r="O12" s="21">
        <f>IF(L12&lt;&gt;"", L12, "")</f>
        <v>19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5</v>
      </c>
      <c r="D13" s="15">
        <v>7</v>
      </c>
      <c r="E13" s="15">
        <v>7</v>
      </c>
      <c r="F13" s="15">
        <v>3</v>
      </c>
      <c r="G13" s="15">
        <v>7</v>
      </c>
      <c r="H13" s="15">
        <v>5</v>
      </c>
      <c r="I13" s="15">
        <v>5</v>
      </c>
      <c r="J13" s="15">
        <v>6</v>
      </c>
      <c r="K13" s="15">
        <v>7</v>
      </c>
      <c r="L13" s="16">
        <f t="shared" si="0"/>
        <v>52</v>
      </c>
      <c r="M13" s="15">
        <v>17</v>
      </c>
      <c r="N13" s="15">
        <f>IF(L13&lt;&gt;"",L13- M13, "")</f>
        <v>35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si="0"/>
        <v>19</v>
      </c>
      <c r="M14" s="19"/>
      <c r="N14" s="19"/>
      <c r="O14" s="21">
        <f>IF(L14&lt;&gt;"", L14, "")</f>
        <v>19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5</v>
      </c>
      <c r="D15" s="15">
        <v>6</v>
      </c>
      <c r="E15" s="15">
        <v>5</v>
      </c>
      <c r="F15" s="15">
        <v>5</v>
      </c>
      <c r="G15" s="15">
        <v>6</v>
      </c>
      <c r="H15" s="15">
        <v>5</v>
      </c>
      <c r="I15" s="15">
        <v>4</v>
      </c>
      <c r="J15" s="15">
        <v>4</v>
      </c>
      <c r="K15" s="15">
        <v>4</v>
      </c>
      <c r="L15" s="16">
        <f t="shared" si="0"/>
        <v>44</v>
      </c>
      <c r="M15" s="15">
        <v>13</v>
      </c>
      <c r="N15" s="15">
        <f>IF(L15&lt;&gt;"",L15- M15, "")</f>
        <v>31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5</v>
      </c>
      <c r="L16" s="20">
        <f t="shared" si="0"/>
        <v>23</v>
      </c>
      <c r="M16" s="19"/>
      <c r="N16" s="19"/>
      <c r="O16" s="21">
        <f>IF(L16&lt;&gt;"", L16, "")</f>
        <v>23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8</v>
      </c>
      <c r="D17" s="15">
        <v>7</v>
      </c>
      <c r="E17" s="15">
        <v>6</v>
      </c>
      <c r="F17" s="15">
        <v>6</v>
      </c>
      <c r="G17" s="15">
        <v>6</v>
      </c>
      <c r="H17" s="15">
        <v>7</v>
      </c>
      <c r="I17" s="15">
        <v>6</v>
      </c>
      <c r="J17" s="15">
        <v>6</v>
      </c>
      <c r="K17" s="15">
        <v>7</v>
      </c>
      <c r="L17" s="16">
        <f t="shared" si="0"/>
        <v>59</v>
      </c>
      <c r="M17" s="15">
        <v>23</v>
      </c>
      <c r="N17" s="15">
        <f>IF(L17&lt;&gt;"",L17- M17, "")</f>
        <v>36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19">
        <f>IF(K17&gt;0, VLOOKUP(K17-K$5-(INT($M17/9)+(MOD($M17,9)&gt;=K$6)), '[1]Point System'!$A$4:$B$15, 2),"")</f>
        <v>3</v>
      </c>
      <c r="L18" s="20">
        <f t="shared" si="0"/>
        <v>18</v>
      </c>
      <c r="M18" s="19"/>
      <c r="N18" s="19"/>
      <c r="O18" s="21">
        <f>IF(L18&lt;&gt;"", L18, "")</f>
        <v>18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6</v>
      </c>
      <c r="E19" s="15">
        <v>6</v>
      </c>
      <c r="F19" s="15">
        <v>6</v>
      </c>
      <c r="G19" s="15">
        <v>7</v>
      </c>
      <c r="H19" s="15">
        <v>6</v>
      </c>
      <c r="I19" s="15">
        <v>5</v>
      </c>
      <c r="J19" s="15">
        <v>5</v>
      </c>
      <c r="K19" s="15">
        <v>6</v>
      </c>
      <c r="L19" s="16">
        <f t="shared" si="0"/>
        <v>52</v>
      </c>
      <c r="M19" s="15">
        <v>16</v>
      </c>
      <c r="N19" s="15">
        <f>IF(L19&lt;&gt;"",L19- M19, "")</f>
        <v>36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3</v>
      </c>
      <c r="K20" s="19">
        <f>IF(K19&gt;0, VLOOKUP(K19-K$5-(INT($M19/9)+(MOD($M19,9)&gt;=K$6)), '[1]Point System'!$A$4:$B$15, 2),"")</f>
        <v>3</v>
      </c>
      <c r="L20" s="20">
        <f t="shared" si="0"/>
        <v>18</v>
      </c>
      <c r="M20" s="19"/>
      <c r="N20" s="19"/>
      <c r="O20" s="21">
        <f>IF(L20&lt;&gt;"", L20, "")</f>
        <v>18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7</v>
      </c>
      <c r="D21" s="15">
        <v>7</v>
      </c>
      <c r="E21" s="15">
        <v>5</v>
      </c>
      <c r="F21" s="15">
        <v>5</v>
      </c>
      <c r="G21" s="15">
        <v>5</v>
      </c>
      <c r="H21" s="15">
        <v>5</v>
      </c>
      <c r="I21" s="15">
        <v>6</v>
      </c>
      <c r="J21" s="15">
        <v>7</v>
      </c>
      <c r="K21" s="15">
        <v>8</v>
      </c>
      <c r="L21" s="16">
        <f t="shared" si="0"/>
        <v>55</v>
      </c>
      <c r="M21" s="15">
        <v>20</v>
      </c>
      <c r="N21" s="15">
        <f>IF(L21&lt;&gt;"",L21- M21, "")</f>
        <v>35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1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3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si="0"/>
        <v>19</v>
      </c>
      <c r="M22" s="19"/>
      <c r="N22" s="19"/>
      <c r="O22" s="21">
        <f>IF(L22&lt;&gt;"", L22, "")</f>
        <v>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6</v>
      </c>
      <c r="E23" s="15">
        <v>6</v>
      </c>
      <c r="F23" s="15">
        <v>5</v>
      </c>
      <c r="G23" s="15">
        <v>6</v>
      </c>
      <c r="H23" s="15">
        <v>6</v>
      </c>
      <c r="I23" s="15">
        <v>5</v>
      </c>
      <c r="J23" s="15">
        <v>6</v>
      </c>
      <c r="K23" s="15">
        <v>7</v>
      </c>
      <c r="L23" s="16">
        <f t="shared" si="0"/>
        <v>54</v>
      </c>
      <c r="M23" s="15">
        <v>18</v>
      </c>
      <c r="N23" s="15">
        <f>IF(L23&lt;&gt;"",L23- M23, "")</f>
        <v>36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2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2</v>
      </c>
      <c r="L24" s="20">
        <f t="shared" si="0"/>
        <v>18</v>
      </c>
      <c r="M24" s="19"/>
      <c r="N24" s="19"/>
      <c r="O24" s="21">
        <f>IF(L24&lt;&gt;"", L24, "")</f>
        <v>18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 t="s">
        <v>62</v>
      </c>
      <c r="B25" s="15"/>
      <c r="C25" s="15">
        <v>5</v>
      </c>
      <c r="D25" s="15">
        <v>5</v>
      </c>
      <c r="E25" s="15">
        <v>4</v>
      </c>
      <c r="F25" s="15">
        <v>4</v>
      </c>
      <c r="G25" s="15">
        <v>4</v>
      </c>
      <c r="H25" s="15">
        <v>4</v>
      </c>
      <c r="I25" s="15">
        <v>3</v>
      </c>
      <c r="J25" s="15">
        <v>4</v>
      </c>
      <c r="K25" s="15">
        <v>5</v>
      </c>
      <c r="L25" s="16">
        <f t="shared" si="0"/>
        <v>38</v>
      </c>
      <c r="M25" s="15">
        <v>1</v>
      </c>
      <c r="N25" s="15">
        <f>IF(L25&lt;&gt;"",L25- M25, "")</f>
        <v>37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1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2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2</v>
      </c>
      <c r="K26" s="19">
        <f>IF(K25&gt;0, VLOOKUP(K25-K$5-(INT($M25/9)+(MOD($M25,9)&gt;=K$6)), '[1]Point System'!$A$4:$B$15, 2),"")</f>
        <v>2</v>
      </c>
      <c r="L26" s="20">
        <f t="shared" si="0"/>
        <v>17</v>
      </c>
      <c r="M26" s="19"/>
      <c r="N26" s="19"/>
      <c r="O26" s="21">
        <f>IF(L26&lt;&gt;"", L26, "")</f>
        <v>17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 t="s">
        <v>66</v>
      </c>
      <c r="B27" s="15"/>
      <c r="C27" s="15">
        <v>5</v>
      </c>
      <c r="D27" s="15">
        <v>5</v>
      </c>
      <c r="E27" s="15">
        <v>5</v>
      </c>
      <c r="F27" s="15">
        <v>5</v>
      </c>
      <c r="G27" s="15">
        <v>6</v>
      </c>
      <c r="H27" s="15">
        <v>5</v>
      </c>
      <c r="I27" s="15">
        <v>4</v>
      </c>
      <c r="J27" s="15">
        <v>5</v>
      </c>
      <c r="K27" s="15">
        <v>8</v>
      </c>
      <c r="L27" s="16">
        <f t="shared" si="0"/>
        <v>48</v>
      </c>
      <c r="M27" s="15">
        <v>11</v>
      </c>
      <c r="N27" s="15">
        <f>IF(L27&lt;&gt;"",L27- M27, "")</f>
        <v>37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2</v>
      </c>
      <c r="D28" s="19">
        <f>IF(D27&gt;0, VLOOKUP(D27-D$5-(INT($M27/9)+(MOD($M27,9)&gt;=D$6)), '[1]Point System'!$A$4:$B$15, 2),"")</f>
        <v>4</v>
      </c>
      <c r="E28" s="19">
        <f>IF(E27&gt;0, VLOOKUP(E27-E$5-(INT($M27/9)+(MOD($M27,9)&gt;=E$6)), '[1]Point System'!$A$4:$B$15, 2),"")</f>
        <v>2</v>
      </c>
      <c r="F28" s="19">
        <f>IF(F27&gt;0, VLOOKUP(F27-F$5-(INT($M27/9)+(MOD($M27,9)&gt;=F$6)), '[1]Point System'!$A$4:$B$15, 2),"")</f>
        <v>1</v>
      </c>
      <c r="G28" s="19">
        <f>IF(G27&gt;0, VLOOKUP(G27-G$5-(INT($M27/9)+(MOD($M27,9)&gt;=G$6)), '[1]Point System'!$A$4:$B$15, 2),"")</f>
        <v>1</v>
      </c>
      <c r="H28" s="19">
        <f>IF(H27&gt;0, VLOOKUP(H27-H$5-(INT($M27/9)+(MOD($M27,9)&gt;=H$6)), '[1]Point System'!$A$4:$B$15, 2),"")</f>
        <v>2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1</v>
      </c>
      <c r="L28" s="20">
        <f t="shared" si="0"/>
        <v>17</v>
      </c>
      <c r="M28" s="19"/>
      <c r="N28" s="19"/>
      <c r="O28" s="21">
        <f>IF(L28&lt;&gt;"", L28, "")</f>
        <v>17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>
      <c r="A29" s="5" t="s">
        <v>67</v>
      </c>
      <c r="C29" s="5">
        <v>5</v>
      </c>
      <c r="D29" s="5">
        <v>6</v>
      </c>
      <c r="E29" s="5">
        <v>6</v>
      </c>
      <c r="F29" s="5">
        <v>4</v>
      </c>
      <c r="G29" s="5">
        <v>5</v>
      </c>
      <c r="H29" s="5">
        <v>6</v>
      </c>
      <c r="I29" s="5">
        <v>5</v>
      </c>
      <c r="J29" s="5">
        <v>6</v>
      </c>
      <c r="K29" s="5">
        <v>5</v>
      </c>
      <c r="L29" s="5">
        <f t="shared" ref="L29:L30" si="1">IF(SUM(C29:K29)&gt;0, SUM(C29:K29),"")</f>
        <v>48</v>
      </c>
      <c r="M29" s="5">
        <v>14</v>
      </c>
      <c r="N29" s="5">
        <f>IF(L29&lt;&gt;"",L29- M29, "")</f>
        <v>34</v>
      </c>
    </row>
    <row r="30" spans="1:26" ht="14.25" x14ac:dyDescent="0.2">
      <c r="C30" s="5">
        <f>IF(C29&gt;0, VLOOKUP(C29-C$5-(INT($M29/9)+(MOD($M29,9)&gt;=C$6)), '[1]Point System'!$A$4:$B$15, 2),"")</f>
        <v>3</v>
      </c>
      <c r="D30" s="5">
        <f>IF(D29&gt;0, VLOOKUP(D29-D$5-(INT($M29/9)+(MOD($M29,9)&gt;=D$6)), '[1]Point System'!$A$4:$B$15, 2),"")</f>
        <v>3</v>
      </c>
      <c r="E30" s="5">
        <f>IF(E29&gt;0, VLOOKUP(E29-E$5-(INT($M29/9)+(MOD($M29,9)&gt;=E$6)), '[1]Point System'!$A$4:$B$15, 2),"")</f>
        <v>2</v>
      </c>
      <c r="F30" s="5">
        <f>IF(F29&gt;0, VLOOKUP(F29-F$5-(INT($M29/9)+(MOD($M29,9)&gt;=F$6)), '[1]Point System'!$A$4:$B$15, 2),"")</f>
        <v>2</v>
      </c>
      <c r="G30" s="5">
        <f>IF(G29&gt;0, VLOOKUP(G29-G$5-(INT($M29/9)+(MOD($M29,9)&gt;=G$6)), '[1]Point System'!$A$4:$B$15, 2),"")</f>
        <v>3</v>
      </c>
      <c r="H30" s="5">
        <f>IF(H29&gt;0, VLOOKUP(H29-H$5-(INT($M29/9)+(MOD($M29,9)&gt;=H$6)), '[1]Point System'!$A$4:$B$15, 2),"")</f>
        <v>1</v>
      </c>
      <c r="I30" s="5">
        <f>IF(I29&gt;0, VLOOKUP(I29-I$5-(INT($M29/9)+(MOD($M29,9)&gt;=I$6)), '[1]Point System'!$A$4:$B$15, 2),"")</f>
        <v>1</v>
      </c>
      <c r="J30" s="5">
        <f>IF(J29&gt;0, VLOOKUP(J29-J$5-(INT($M29/9)+(MOD($M29,9)&gt;=J$6)), '[1]Point System'!$A$4:$B$15, 2),"")</f>
        <v>1</v>
      </c>
      <c r="K30" s="5">
        <f>IF(K29&gt;0, VLOOKUP(K29-K$5-(INT($M29/9)+(MOD($M29,9)&gt;=K$6)), '[1]Point System'!$A$4:$B$15, 2),"")</f>
        <v>4</v>
      </c>
      <c r="L30" s="5">
        <f t="shared" si="1"/>
        <v>20</v>
      </c>
      <c r="O30" s="5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5</v>
      </c>
      <c r="D7" s="15">
        <v>5</v>
      </c>
      <c r="E7" s="15">
        <v>5</v>
      </c>
      <c r="F7" s="15">
        <v>3</v>
      </c>
      <c r="G7" s="15">
        <v>6</v>
      </c>
      <c r="H7" s="15">
        <v>5</v>
      </c>
      <c r="I7" s="15">
        <v>4</v>
      </c>
      <c r="J7" s="15">
        <v>6</v>
      </c>
      <c r="K7" s="15">
        <v>6</v>
      </c>
      <c r="L7" s="16">
        <f t="shared" ref="L7:L22" si="0">IF(SUM(C7:K7)&gt;0, SUM(C7:K7),"")</f>
        <v>45</v>
      </c>
      <c r="M7" s="15">
        <v>10</v>
      </c>
      <c r="N7" s="15">
        <f>IF(L7&lt;&gt;"",L7- M7, "")</f>
        <v>35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1</v>
      </c>
      <c r="K8" s="19">
        <f>IF(K7&gt;0, VLOOKUP(K7-K$5-(INT($M7/9)+(MOD($M7,9)&gt;=K$6)), '[1]Point System'!$A$4:$B$15, 2),"")</f>
        <v>2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5</v>
      </c>
      <c r="D9" s="15">
        <v>5</v>
      </c>
      <c r="E9" s="15">
        <v>4</v>
      </c>
      <c r="F9" s="15">
        <v>5</v>
      </c>
      <c r="G9" s="15">
        <v>5</v>
      </c>
      <c r="H9" s="15">
        <v>7</v>
      </c>
      <c r="I9" s="15">
        <v>6</v>
      </c>
      <c r="J9" s="15">
        <v>4</v>
      </c>
      <c r="K9" s="15">
        <v>6</v>
      </c>
      <c r="L9" s="16">
        <f t="shared" si="0"/>
        <v>47</v>
      </c>
      <c r="M9" s="15">
        <v>10</v>
      </c>
      <c r="N9" s="15">
        <f>IF(L9&lt;&gt;"",L9- M9, "")</f>
        <v>37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0</v>
      </c>
      <c r="I10" s="19">
        <f>IF(I9&gt;0, VLOOKUP(I9-I$5-(INT($M9/9)+(MOD($M9,9)&gt;=I$6)), '[1]Point System'!$A$4:$B$15, 2),"")</f>
        <v>0</v>
      </c>
      <c r="J10" s="19">
        <f>IF(J9&gt;0, VLOOKUP(J9-J$5-(INT($M9/9)+(MOD($M9,9)&gt;=J$6)), '[1]Point System'!$A$4:$B$15, 2),"")</f>
        <v>3</v>
      </c>
      <c r="K10" s="19">
        <f>IF(K9&gt;0, VLOOKUP(K9-K$5-(INT($M9/9)+(MOD($M9,9)&gt;=K$6)), '[1]Point System'!$A$4:$B$15, 2),"")</f>
        <v>2</v>
      </c>
      <c r="L10" s="20">
        <f t="shared" si="0"/>
        <v>17</v>
      </c>
      <c r="M10" s="19"/>
      <c r="N10" s="19"/>
      <c r="O10" s="21">
        <f>IF(L10&lt;&gt;"", L10, "")</f>
        <v>17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4</v>
      </c>
      <c r="D11" s="15">
        <v>6</v>
      </c>
      <c r="E11" s="15">
        <v>5</v>
      </c>
      <c r="F11" s="15">
        <v>3</v>
      </c>
      <c r="G11" s="15">
        <v>5</v>
      </c>
      <c r="H11" s="15">
        <v>5</v>
      </c>
      <c r="I11" s="15">
        <v>8</v>
      </c>
      <c r="J11" s="15">
        <v>5</v>
      </c>
      <c r="K11" s="15">
        <v>7</v>
      </c>
      <c r="L11" s="16">
        <f t="shared" si="0"/>
        <v>48</v>
      </c>
      <c r="M11" s="15">
        <v>14</v>
      </c>
      <c r="N11" s="15">
        <f>IF(L11&lt;&gt;"",L11- M11, "")</f>
        <v>34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0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2</v>
      </c>
      <c r="L12" s="20">
        <f t="shared" si="0"/>
        <v>22</v>
      </c>
      <c r="M12" s="19"/>
      <c r="N12" s="19"/>
      <c r="O12" s="21">
        <f>IF(L12&lt;&gt;"", L12, "")</f>
        <v>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6</v>
      </c>
      <c r="D13" s="15">
        <v>8</v>
      </c>
      <c r="E13" s="15">
        <v>7</v>
      </c>
      <c r="F13" s="15">
        <v>4</v>
      </c>
      <c r="G13" s="15">
        <v>5</v>
      </c>
      <c r="H13" s="15">
        <v>5</v>
      </c>
      <c r="I13" s="15">
        <v>7</v>
      </c>
      <c r="J13" s="15">
        <v>6</v>
      </c>
      <c r="K13" s="15">
        <v>7</v>
      </c>
      <c r="L13" s="16">
        <f t="shared" si="0"/>
        <v>55</v>
      </c>
      <c r="M13" s="15">
        <v>17</v>
      </c>
      <c r="N13" s="15">
        <f>IF(L13&lt;&gt;"",L13- M13, "")</f>
        <v>38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1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si="0"/>
        <v>16</v>
      </c>
      <c r="M14" s="19"/>
      <c r="N14" s="19"/>
      <c r="O14" s="21">
        <f>IF(L14&lt;&gt;"", L14, "")</f>
        <v>16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5</v>
      </c>
      <c r="E15" s="15">
        <v>7</v>
      </c>
      <c r="F15" s="15">
        <v>4</v>
      </c>
      <c r="G15" s="15">
        <v>5</v>
      </c>
      <c r="H15" s="15">
        <v>6</v>
      </c>
      <c r="I15" s="15">
        <v>6</v>
      </c>
      <c r="J15" s="15">
        <v>6</v>
      </c>
      <c r="K15" s="15">
        <v>8</v>
      </c>
      <c r="L15" s="16">
        <f t="shared" si="0"/>
        <v>53</v>
      </c>
      <c r="M15" s="15">
        <v>13</v>
      </c>
      <c r="N15" s="15">
        <f>IF(L15&lt;&gt;"",L15- M15, "")</f>
        <v>40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0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1</v>
      </c>
      <c r="L16" s="20">
        <f t="shared" si="0"/>
        <v>14</v>
      </c>
      <c r="M16" s="19"/>
      <c r="N16" s="19"/>
      <c r="O16" s="21">
        <f>IF(L16&lt;&gt;"", L16, "")</f>
        <v>14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4</v>
      </c>
      <c r="D17" s="15">
        <v>7</v>
      </c>
      <c r="E17" s="15">
        <v>7</v>
      </c>
      <c r="F17" s="15">
        <v>5</v>
      </c>
      <c r="G17" s="15">
        <v>4</v>
      </c>
      <c r="H17" s="15">
        <v>8</v>
      </c>
      <c r="I17" s="15">
        <v>6</v>
      </c>
      <c r="J17" s="15">
        <v>5</v>
      </c>
      <c r="K17" s="15">
        <v>7</v>
      </c>
      <c r="L17" s="16">
        <f t="shared" si="0"/>
        <v>53</v>
      </c>
      <c r="M17" s="15">
        <v>23</v>
      </c>
      <c r="N17" s="15">
        <f>IF(L17&lt;&gt;"",L17- M17, "")</f>
        <v>30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5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2</v>
      </c>
      <c r="G18" s="19">
        <f>IF(G17&gt;0, VLOOKUP(G17-G$5-(INT($M17/9)+(MOD($M17,9)&gt;=G$6)), '[1]Point System'!$A$4:$B$15, 2),"")</f>
        <v>5</v>
      </c>
      <c r="H18" s="19">
        <f>IF(H17&gt;0, VLOOKUP(H17-H$5-(INT($M17/9)+(MOD($M17,9)&gt;=H$6)), '[1]Point System'!$A$4:$B$15, 2),"")</f>
        <v>0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3</v>
      </c>
      <c r="K18" s="19">
        <f>IF(K17&gt;0, VLOOKUP(K17-K$5-(INT($M17/9)+(MOD($M17,9)&gt;=K$6)), '[1]Point System'!$A$4:$B$15, 2),"")</f>
        <v>3</v>
      </c>
      <c r="L18" s="20">
        <f t="shared" si="0"/>
        <v>24</v>
      </c>
      <c r="M18" s="19"/>
      <c r="N18" s="19"/>
      <c r="O18" s="21">
        <f>IF(L18&lt;&gt;"", L18, "")</f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4</v>
      </c>
      <c r="D19" s="15">
        <v>6</v>
      </c>
      <c r="E19" s="15">
        <v>7</v>
      </c>
      <c r="F19" s="15">
        <v>6</v>
      </c>
      <c r="G19" s="15">
        <v>6</v>
      </c>
      <c r="H19" s="15">
        <v>8</v>
      </c>
      <c r="I19" s="15">
        <v>5</v>
      </c>
      <c r="J19" s="15">
        <v>6</v>
      </c>
      <c r="K19" s="15">
        <v>6</v>
      </c>
      <c r="L19" s="16">
        <f t="shared" si="0"/>
        <v>54</v>
      </c>
      <c r="M19" s="15">
        <v>16</v>
      </c>
      <c r="N19" s="15">
        <f>IF(L19&lt;&gt;"",L19- M19, "")</f>
        <v>38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4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0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2</v>
      </c>
      <c r="K20" s="19">
        <f>IF(K19&gt;0, VLOOKUP(K19-K$5-(INT($M19/9)+(MOD($M19,9)&gt;=K$6)), '[1]Point System'!$A$4:$B$15, 2),"")</f>
        <v>3</v>
      </c>
      <c r="L20" s="20">
        <f t="shared" si="0"/>
        <v>16</v>
      </c>
      <c r="M20" s="19"/>
      <c r="N20" s="19"/>
      <c r="O20" s="21">
        <f>IF(L20&lt;&gt;"", L20, "")</f>
        <v>16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63</v>
      </c>
      <c r="B21" s="15"/>
      <c r="C21" s="15">
        <v>5</v>
      </c>
      <c r="D21" s="15">
        <v>5</v>
      </c>
      <c r="E21" s="15">
        <v>6</v>
      </c>
      <c r="F21" s="15">
        <v>4</v>
      </c>
      <c r="G21" s="15">
        <v>7</v>
      </c>
      <c r="H21" s="15">
        <v>5</v>
      </c>
      <c r="I21" s="15">
        <v>4</v>
      </c>
      <c r="J21" s="15">
        <v>4</v>
      </c>
      <c r="K21" s="15">
        <v>6</v>
      </c>
      <c r="L21" s="16">
        <f t="shared" si="0"/>
        <v>46</v>
      </c>
      <c r="M21" s="15">
        <v>12</v>
      </c>
      <c r="N21" s="15">
        <f>IF(L21&lt;&gt;"",L21- M21, "")</f>
        <v>34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2</v>
      </c>
      <c r="D22" s="19">
        <f>IF(D21&gt;0, VLOOKUP(D21-D$5-(INT($M21/9)+(MOD($M21,9)&gt;=D$6)), '[1]Point System'!$A$4:$B$15, 2),"")</f>
        <v>4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0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3</v>
      </c>
      <c r="K22" s="19">
        <f>IF(K21&gt;0, VLOOKUP(K21-K$5-(INT($M21/9)+(MOD($M21,9)&gt;=K$6)), '[1]Point System'!$A$4:$B$15, 2),"")</f>
        <v>3</v>
      </c>
      <c r="L22" s="20">
        <f t="shared" si="0"/>
        <v>20</v>
      </c>
      <c r="M22" s="19"/>
      <c r="N22" s="19"/>
      <c r="O22" s="21">
        <f>IF(L22&lt;&gt;"", L22, "")</f>
        <v>20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67</v>
      </c>
      <c r="B23" s="15"/>
      <c r="C23" s="15">
        <v>4</v>
      </c>
      <c r="D23" s="15">
        <v>6</v>
      </c>
      <c r="E23" s="15">
        <v>5</v>
      </c>
      <c r="F23" s="15">
        <v>4</v>
      </c>
      <c r="G23" s="15">
        <v>8</v>
      </c>
      <c r="H23" s="15">
        <v>5</v>
      </c>
      <c r="I23" s="15">
        <v>4</v>
      </c>
      <c r="J23" s="15">
        <v>5</v>
      </c>
      <c r="K23" s="15">
        <v>6</v>
      </c>
      <c r="L23" s="16">
        <f t="shared" ref="L23:L24" si="1">IF(SUM(C23:K23)&gt;0, SUM(C23:K23),"")</f>
        <v>47</v>
      </c>
      <c r="M23" s="15">
        <v>14</v>
      </c>
      <c r="N23" s="15">
        <f>IF(L23&lt;&gt;"",L23- M23, "")</f>
        <v>33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4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2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3</v>
      </c>
      <c r="L24" s="20">
        <f t="shared" si="1"/>
        <v>21</v>
      </c>
      <c r="M24" s="19"/>
      <c r="N24" s="19"/>
      <c r="O24" s="21">
        <f>IF(L24&lt;&gt;"", L24, "")</f>
        <v>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9"/>
      <c r="N26" s="19"/>
      <c r="O26" s="2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2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7.85546875" style="5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51</v>
      </c>
      <c r="B7" s="15" t="s">
        <v>73</v>
      </c>
      <c r="C7" s="15">
        <v>5</v>
      </c>
      <c r="D7" s="15">
        <v>5</v>
      </c>
      <c r="E7" s="15">
        <v>5</v>
      </c>
      <c r="F7" s="15">
        <v>3</v>
      </c>
      <c r="G7" s="15">
        <v>4</v>
      </c>
      <c r="H7" s="15">
        <v>4</v>
      </c>
      <c r="I7" s="15">
        <v>4</v>
      </c>
      <c r="J7" s="15">
        <v>5</v>
      </c>
      <c r="K7" s="15">
        <v>6</v>
      </c>
      <c r="L7" s="16">
        <f t="shared" ref="L7:L18" si="0">IF(SUM(C7:K7)&gt;0, SUM(C7:K7),"")</f>
        <v>41</v>
      </c>
      <c r="M7" s="15">
        <v>7</v>
      </c>
      <c r="N7" s="15">
        <f>IF(L7&lt;&gt;"",L7- M7, "")</f>
        <v>34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3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2</v>
      </c>
      <c r="K8" s="19">
        <f>IF(K7&gt;0, VLOOKUP(K7-K$5-(INT($M7/9)+(MOD($M7,9)&gt;=K$6)), '[1]Point System'!$A$4:$B$15, 2),"")</f>
        <v>2</v>
      </c>
      <c r="L8" s="20">
        <f t="shared" si="0"/>
        <v>20</v>
      </c>
      <c r="M8" s="19"/>
      <c r="N8" s="19"/>
      <c r="O8" s="21">
        <f>IF(L8&lt;&gt;"", L8, "")</f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54</v>
      </c>
      <c r="B9" s="15"/>
      <c r="C9" s="15">
        <v>5</v>
      </c>
      <c r="D9" s="15">
        <v>6</v>
      </c>
      <c r="E9" s="15">
        <v>7</v>
      </c>
      <c r="F9" s="15">
        <v>5</v>
      </c>
      <c r="G9" s="15">
        <v>5</v>
      </c>
      <c r="H9" s="15">
        <v>5</v>
      </c>
      <c r="I9" s="15">
        <v>3</v>
      </c>
      <c r="J9" s="15">
        <v>7</v>
      </c>
      <c r="K9" s="15">
        <v>6</v>
      </c>
      <c r="L9" s="16">
        <f t="shared" si="0"/>
        <v>49</v>
      </c>
      <c r="M9" s="15">
        <v>13</v>
      </c>
      <c r="N9" s="15">
        <f>IF(L9&lt;&gt;"",L9- M9, "")</f>
        <v>36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3</v>
      </c>
      <c r="J10" s="19">
        <f>IF(J9&gt;0, VLOOKUP(J9-J$5-(INT($M9/9)+(MOD($M9,9)&gt;=J$6)), '[1]Point System'!$A$4:$B$15, 2),"")</f>
        <v>0</v>
      </c>
      <c r="K10" s="19">
        <f>IF(K9&gt;0, VLOOKUP(K9-K$5-(INT($M9/9)+(MOD($M9,9)&gt;=K$6)), '[1]Point System'!$A$4:$B$15, 2),"")</f>
        <v>3</v>
      </c>
      <c r="L10" s="20">
        <f t="shared" si="0"/>
        <v>18</v>
      </c>
      <c r="M10" s="19"/>
      <c r="N10" s="19"/>
      <c r="O10" s="21">
        <f>IF(L10&lt;&gt;"", L10, "")</f>
        <v>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55</v>
      </c>
      <c r="B11" s="15"/>
      <c r="C11" s="15">
        <v>8</v>
      </c>
      <c r="D11" s="15">
        <v>7</v>
      </c>
      <c r="E11" s="15">
        <v>7</v>
      </c>
      <c r="F11" s="15">
        <v>6</v>
      </c>
      <c r="G11" s="15">
        <v>6</v>
      </c>
      <c r="H11" s="15">
        <v>5</v>
      </c>
      <c r="I11" s="15">
        <v>6</v>
      </c>
      <c r="J11" s="15">
        <v>5</v>
      </c>
      <c r="K11" s="15">
        <v>7</v>
      </c>
      <c r="L11" s="16">
        <f t="shared" si="0"/>
        <v>57</v>
      </c>
      <c r="M11" s="15">
        <v>20</v>
      </c>
      <c r="N11" s="15">
        <f>IF(L11&lt;&gt;"",L11- M11, "")</f>
        <v>37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0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3</v>
      </c>
      <c r="L12" s="20">
        <f t="shared" si="0"/>
        <v>17</v>
      </c>
      <c r="M12" s="19"/>
      <c r="N12" s="19"/>
      <c r="O12" s="21">
        <f>IF(L12&lt;&gt;"", L12, "")</f>
        <v>17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63</v>
      </c>
      <c r="B13" s="15"/>
      <c r="C13" s="15">
        <v>6</v>
      </c>
      <c r="D13" s="15">
        <v>5</v>
      </c>
      <c r="E13" s="15">
        <v>6</v>
      </c>
      <c r="F13" s="15">
        <v>5</v>
      </c>
      <c r="G13" s="15">
        <v>7</v>
      </c>
      <c r="H13" s="15">
        <v>6</v>
      </c>
      <c r="I13" s="15">
        <v>5</v>
      </c>
      <c r="J13" s="15">
        <v>6</v>
      </c>
      <c r="K13" s="15">
        <v>8</v>
      </c>
      <c r="L13" s="16">
        <f t="shared" si="0"/>
        <v>54</v>
      </c>
      <c r="M13" s="15">
        <v>12</v>
      </c>
      <c r="N13" s="15">
        <f>IF(L13&lt;&gt;"",L13- M13, "")</f>
        <v>42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4</v>
      </c>
      <c r="E14" s="19">
        <f>IF(E13&gt;0, VLOOKUP(E13-E$5-(INT($M13/9)+(MOD($M13,9)&gt;=E$6)), '[1]Point System'!$A$4:$B$15, 2),"")</f>
        <v>2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1</v>
      </c>
      <c r="L14" s="20">
        <f t="shared" si="0"/>
        <v>12</v>
      </c>
      <c r="M14" s="19"/>
      <c r="N14" s="19"/>
      <c r="O14" s="21">
        <f>IF(L14&lt;&gt;"", L14, "")</f>
        <v>12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62</v>
      </c>
      <c r="B15" s="15"/>
      <c r="C15" s="15">
        <v>4</v>
      </c>
      <c r="D15" s="15">
        <v>5</v>
      </c>
      <c r="E15" s="15">
        <v>4</v>
      </c>
      <c r="F15" s="15">
        <v>3</v>
      </c>
      <c r="G15" s="15">
        <v>4</v>
      </c>
      <c r="H15" s="15">
        <v>4</v>
      </c>
      <c r="I15" s="15">
        <v>3</v>
      </c>
      <c r="J15" s="15">
        <v>4</v>
      </c>
      <c r="K15" s="15">
        <v>4</v>
      </c>
      <c r="L15" s="16">
        <f t="shared" si="0"/>
        <v>35</v>
      </c>
      <c r="M15" s="15">
        <v>1</v>
      </c>
      <c r="N15" s="15">
        <f>IF(L15&lt;&gt;"",L15- M15, "")</f>
        <v>34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3</v>
      </c>
      <c r="L16" s="20">
        <f t="shared" si="0"/>
        <v>20</v>
      </c>
      <c r="M16" s="19"/>
      <c r="N16" s="19"/>
      <c r="O16" s="21">
        <f>IF(L16&lt;&gt;"", L16, "")</f>
        <v>20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66</v>
      </c>
      <c r="B17" s="15"/>
      <c r="C17" s="15">
        <v>5</v>
      </c>
      <c r="D17" s="15">
        <v>5</v>
      </c>
      <c r="E17" s="15">
        <v>6</v>
      </c>
      <c r="F17" s="15">
        <v>3</v>
      </c>
      <c r="G17" s="15">
        <v>7</v>
      </c>
      <c r="H17" s="15">
        <v>4</v>
      </c>
      <c r="I17" s="15">
        <v>6</v>
      </c>
      <c r="J17" s="15">
        <v>6</v>
      </c>
      <c r="K17" s="15">
        <v>7</v>
      </c>
      <c r="L17" s="16">
        <f t="shared" si="0"/>
        <v>49</v>
      </c>
      <c r="M17" s="15">
        <v>11</v>
      </c>
      <c r="N17" s="15">
        <f>IF(L17&lt;&gt;"",L17- M17, "")</f>
        <v>38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0</v>
      </c>
      <c r="J18" s="19">
        <f>IF(J17&gt;0, VLOOKUP(J17-J$5-(INT($M17/9)+(MOD($M17,9)&gt;=J$6)), '[1]Point System'!$A$4:$B$15, 2),"")</f>
        <v>1</v>
      </c>
      <c r="K18" s="19">
        <f>IF(K17&gt;0, VLOOKUP(K17-K$5-(INT($M17/9)+(MOD($M17,9)&gt;=K$6)), '[1]Point System'!$A$4:$B$15, 2),"")</f>
        <v>2</v>
      </c>
      <c r="L18" s="20">
        <f t="shared" si="0"/>
        <v>16</v>
      </c>
      <c r="M18" s="19"/>
      <c r="N18" s="19"/>
      <c r="O18" s="21">
        <f>IF(L18&lt;&gt;"", L18, "")</f>
        <v>16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72</v>
      </c>
      <c r="B19" s="15"/>
      <c r="C19" s="15">
        <v>6</v>
      </c>
      <c r="D19" s="15">
        <v>7</v>
      </c>
      <c r="E19" s="15">
        <v>5</v>
      </c>
      <c r="F19" s="15">
        <v>4</v>
      </c>
      <c r="G19" s="15">
        <v>5</v>
      </c>
      <c r="H19" s="15">
        <v>6</v>
      </c>
      <c r="I19" s="15">
        <v>4</v>
      </c>
      <c r="J19" s="15">
        <v>6</v>
      </c>
      <c r="K19" s="15">
        <v>7</v>
      </c>
      <c r="L19" s="16">
        <f t="shared" ref="L19:L20" si="1">IF(SUM(C19:K19)&gt;0, SUM(C19:K19),"")</f>
        <v>50</v>
      </c>
      <c r="M19" s="15" t="s">
        <v>69</v>
      </c>
      <c r="N19" s="15" t="e">
        <f>IF(L19&lt;&gt;"",L19- M19, "")</f>
        <v>#VALUE!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 t="e">
        <f>IF(C19&gt;0, VLOOKUP(C19-C$5-(INT($M19/9)+(MOD($M19,9)&gt;=C$6)), '[1]Point System'!$A$4:$B$15, 2),"")</f>
        <v>#VALUE!</v>
      </c>
      <c r="D20" s="19" t="e">
        <f>IF(D19&gt;0, VLOOKUP(D19-D$5-(INT($M19/9)+(MOD($M19,9)&gt;=D$6)), '[1]Point System'!$A$4:$B$15, 2),"")</f>
        <v>#VALUE!</v>
      </c>
      <c r="E20" s="19" t="e">
        <f>IF(E19&gt;0, VLOOKUP(E19-E$5-(INT($M19/9)+(MOD($M19,9)&gt;=E$6)), '[1]Point System'!$A$4:$B$15, 2),"")</f>
        <v>#VALUE!</v>
      </c>
      <c r="F20" s="19" t="e">
        <f>IF(F19&gt;0, VLOOKUP(F19-F$5-(INT($M19/9)+(MOD($M19,9)&gt;=F$6)), '[1]Point System'!$A$4:$B$15, 2),"")</f>
        <v>#VALUE!</v>
      </c>
      <c r="G20" s="19" t="e">
        <f>IF(G19&gt;0, VLOOKUP(G19-G$5-(INT($M19/9)+(MOD($M19,9)&gt;=G$6)), '[1]Point System'!$A$4:$B$15, 2),"")</f>
        <v>#VALUE!</v>
      </c>
      <c r="H20" s="19" t="e">
        <f>IF(H19&gt;0, VLOOKUP(H19-H$5-(INT($M19/9)+(MOD($M19,9)&gt;=H$6)), '[1]Point System'!$A$4:$B$15, 2),"")</f>
        <v>#VALUE!</v>
      </c>
      <c r="I20" s="19" t="e">
        <f>IF(I19&gt;0, VLOOKUP(I19-I$5-(INT($M19/9)+(MOD($M19,9)&gt;=I$6)), '[1]Point System'!$A$4:$B$15, 2),"")</f>
        <v>#VALUE!</v>
      </c>
      <c r="J20" s="19" t="e">
        <f>IF(J19&gt;0, VLOOKUP(J19-J$5-(INT($M19/9)+(MOD($M19,9)&gt;=J$6)), '[1]Point System'!$A$4:$B$15, 2),"")</f>
        <v>#VALUE!</v>
      </c>
      <c r="K20" s="19" t="e">
        <f>IF(K19&gt;0, VLOOKUP(K19-K$5-(INT($M19/9)+(MOD($M19,9)&gt;=K$6)), '[1]Point System'!$A$4:$B$15, 2),"")</f>
        <v>#VALUE!</v>
      </c>
      <c r="L20" s="20" t="e">
        <f t="shared" si="1"/>
        <v>#VALUE!</v>
      </c>
      <c r="M20" s="19"/>
      <c r="N20" s="19"/>
      <c r="O20" s="21" t="e">
        <f>IF(L20&lt;&gt;"", L20, "")</f>
        <v>#VALUE!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68</v>
      </c>
      <c r="B21" s="15"/>
      <c r="C21" s="15">
        <v>8</v>
      </c>
      <c r="D21" s="15">
        <v>9</v>
      </c>
      <c r="E21" s="15">
        <v>6</v>
      </c>
      <c r="F21" s="15">
        <v>6</v>
      </c>
      <c r="G21" s="15">
        <v>7</v>
      </c>
      <c r="H21" s="15">
        <v>7</v>
      </c>
      <c r="I21" s="15">
        <v>6</v>
      </c>
      <c r="J21" s="15">
        <v>7</v>
      </c>
      <c r="K21" s="15">
        <v>8</v>
      </c>
      <c r="L21" s="16">
        <f t="shared" ref="L21:L22" si="2">IF(SUM(C21:K21)&gt;0, SUM(C21:K21),"")</f>
        <v>64</v>
      </c>
      <c r="M21" s="15" t="s">
        <v>69</v>
      </c>
      <c r="N21" s="15" t="e">
        <f>IF(L21&lt;&gt;"",L21- M21, "")</f>
        <v>#VALUE!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 t="e">
        <f>IF(C21&gt;0, VLOOKUP(C21-C$5-(INT($M21/9)+(MOD($M21,9)&gt;=C$6)), '[1]Point System'!$A$4:$B$15, 2),"")</f>
        <v>#VALUE!</v>
      </c>
      <c r="D22" s="19" t="e">
        <f>IF(D21&gt;0, VLOOKUP(D21-D$5-(INT($M21/9)+(MOD($M21,9)&gt;=D$6)), '[1]Point System'!$A$4:$B$15, 2),"")</f>
        <v>#VALUE!</v>
      </c>
      <c r="E22" s="19" t="e">
        <f>IF(E21&gt;0, VLOOKUP(E21-E$5-(INT($M21/9)+(MOD($M21,9)&gt;=E$6)), '[1]Point System'!$A$4:$B$15, 2),"")</f>
        <v>#VALUE!</v>
      </c>
      <c r="F22" s="19" t="e">
        <f>IF(F21&gt;0, VLOOKUP(F21-F$5-(INT($M21/9)+(MOD($M21,9)&gt;=F$6)), '[1]Point System'!$A$4:$B$15, 2),"")</f>
        <v>#VALUE!</v>
      </c>
      <c r="G22" s="19" t="e">
        <f>IF(G21&gt;0, VLOOKUP(G21-G$5-(INT($M21/9)+(MOD($M21,9)&gt;=G$6)), '[1]Point System'!$A$4:$B$15, 2),"")</f>
        <v>#VALUE!</v>
      </c>
      <c r="H22" s="19" t="e">
        <f>IF(H21&gt;0, VLOOKUP(H21-H$5-(INT($M21/9)+(MOD($M21,9)&gt;=H$6)), '[1]Point System'!$A$4:$B$15, 2),"")</f>
        <v>#VALUE!</v>
      </c>
      <c r="I22" s="19" t="e">
        <f>IF(I21&gt;0, VLOOKUP(I21-I$5-(INT($M21/9)+(MOD($M21,9)&gt;=I$6)), '[1]Point System'!$A$4:$B$15, 2),"")</f>
        <v>#VALUE!</v>
      </c>
      <c r="J22" s="19" t="e">
        <f>IF(J21&gt;0, VLOOKUP(J21-J$5-(INT($M21/9)+(MOD($M21,9)&gt;=J$6)), '[1]Point System'!$A$4:$B$15, 2),"")</f>
        <v>#VALUE!</v>
      </c>
      <c r="K22" s="19" t="e">
        <f>IF(K21&gt;0, VLOOKUP(K21-K$5-(INT($M21/9)+(MOD($M21,9)&gt;=K$6)), '[1]Point System'!$A$4:$B$15, 2),"")</f>
        <v>#VALUE!</v>
      </c>
      <c r="L22" s="20" t="e">
        <f t="shared" si="2"/>
        <v>#VALUE!</v>
      </c>
      <c r="M22" s="19"/>
      <c r="N22" s="19"/>
      <c r="O22" s="21" t="e">
        <f>IF(L22&lt;&gt;"", L22, "")</f>
        <v>#VALUE!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/>
      <c r="M24" s="19"/>
      <c r="N24" s="19"/>
      <c r="O24" s="2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9"/>
      <c r="N26" s="19"/>
      <c r="O26" s="2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2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1" t="s">
        <v>42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33" t="s">
        <v>50</v>
      </c>
      <c r="B7" s="15" t="s">
        <v>73</v>
      </c>
      <c r="C7" s="15">
        <v>5</v>
      </c>
      <c r="D7" s="15">
        <v>5</v>
      </c>
      <c r="E7" s="15">
        <v>6</v>
      </c>
      <c r="F7" s="15">
        <v>3</v>
      </c>
      <c r="G7" s="15">
        <v>7</v>
      </c>
      <c r="H7" s="15">
        <v>5</v>
      </c>
      <c r="I7" s="15">
        <v>4</v>
      </c>
      <c r="J7" s="15">
        <v>5</v>
      </c>
      <c r="K7" s="15">
        <v>3</v>
      </c>
      <c r="L7" s="16">
        <f t="shared" ref="L7:L28" si="0">IF(SUM(C7:K7)&gt;0, SUM(C7:K7),"")</f>
        <v>43</v>
      </c>
      <c r="M7" s="15">
        <v>8</v>
      </c>
      <c r="N7" s="15">
        <f>IF(L7&lt;&gt;"",L7- M7, "")</f>
        <v>35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0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37">
        <f>IF(K7&gt;0, VLOOKUP(K7-K$5-(INT($M7/9)+(MOD($M7,9)&gt;=K$6)), '[1]Point System'!$A$4:$B$15, 2),"")</f>
        <v>5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34"/>
      <c r="R8" s="35" t="s">
        <v>78</v>
      </c>
      <c r="S8" s="4"/>
      <c r="T8" s="41"/>
      <c r="U8" s="4"/>
      <c r="V8" s="4"/>
      <c r="W8" s="4"/>
      <c r="X8" s="4"/>
      <c r="Y8" s="4"/>
      <c r="Z8" s="4"/>
    </row>
    <row r="9" spans="1:26" ht="18.75" x14ac:dyDescent="0.25">
      <c r="A9" s="33" t="s">
        <v>51</v>
      </c>
      <c r="B9" s="15"/>
      <c r="C9" s="15">
        <v>5</v>
      </c>
      <c r="D9" s="15">
        <v>6</v>
      </c>
      <c r="E9" s="15">
        <v>5</v>
      </c>
      <c r="F9" s="15">
        <v>4</v>
      </c>
      <c r="G9" s="15">
        <v>6</v>
      </c>
      <c r="H9" s="15">
        <v>4</v>
      </c>
      <c r="I9" s="15">
        <v>4</v>
      </c>
      <c r="J9" s="15">
        <v>6</v>
      </c>
      <c r="K9" s="15">
        <v>4</v>
      </c>
      <c r="L9" s="16">
        <f t="shared" si="0"/>
        <v>44</v>
      </c>
      <c r="M9" s="15">
        <v>8</v>
      </c>
      <c r="N9" s="15">
        <f>IF(L9&lt;&gt;"",L9- M9, "")</f>
        <v>36</v>
      </c>
      <c r="O9" s="17"/>
      <c r="P9" s="4"/>
      <c r="Q9" s="4"/>
      <c r="R9" s="35"/>
      <c r="S9" s="4"/>
      <c r="T9" s="41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1</v>
      </c>
      <c r="H10" s="31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19">
        <f>IF(K9&gt;0, VLOOKUP(K9-K$5-(INT($M9/9)+(MOD($M9,9)&gt;=K$6)), '[1]Point System'!$A$4:$B$15, 2),"")</f>
        <v>4</v>
      </c>
      <c r="L10" s="20">
        <f t="shared" ref="L10" si="1">IF(SUM(C10:K10)&gt;0, SUM(C10:K10),"")</f>
        <v>18</v>
      </c>
      <c r="M10" s="19"/>
      <c r="N10" s="19"/>
      <c r="O10" s="21">
        <f>IF(L10&lt;&gt;"", L10, "")</f>
        <v>18</v>
      </c>
      <c r="P10" s="4"/>
      <c r="Q10" s="39" t="s">
        <v>83</v>
      </c>
      <c r="R10" s="39" t="s">
        <v>80</v>
      </c>
      <c r="S10" s="39" t="s">
        <v>81</v>
      </c>
      <c r="T10" s="43" t="s">
        <v>82</v>
      </c>
      <c r="U10" s="4"/>
      <c r="V10" s="4"/>
      <c r="W10" s="4"/>
      <c r="X10" s="4"/>
      <c r="Y10" s="4"/>
      <c r="Z10" s="4"/>
    </row>
    <row r="11" spans="1:26" ht="18.75" x14ac:dyDescent="0.25">
      <c r="A11" s="33" t="s">
        <v>52</v>
      </c>
      <c r="B11" s="15"/>
      <c r="C11" s="15">
        <v>7</v>
      </c>
      <c r="D11" s="15">
        <v>7</v>
      </c>
      <c r="E11" s="15">
        <v>7</v>
      </c>
      <c r="F11" s="15">
        <v>5</v>
      </c>
      <c r="G11" s="15">
        <v>6</v>
      </c>
      <c r="H11" s="15">
        <v>6</v>
      </c>
      <c r="I11" s="15">
        <v>5</v>
      </c>
      <c r="J11" s="15">
        <v>6</v>
      </c>
      <c r="K11" s="15">
        <v>7</v>
      </c>
      <c r="L11" s="16">
        <f t="shared" si="0"/>
        <v>56</v>
      </c>
      <c r="M11" s="15">
        <v>15</v>
      </c>
      <c r="N11" s="15">
        <f>IF(L11&lt;&gt;"",L11- M11, "")</f>
        <v>41</v>
      </c>
      <c r="O11" s="17"/>
      <c r="P11" s="38"/>
      <c r="Q11" s="39" t="s">
        <v>17</v>
      </c>
      <c r="R11" s="39">
        <v>5</v>
      </c>
      <c r="S11" s="39">
        <v>19.45</v>
      </c>
      <c r="T11" s="43">
        <v>19</v>
      </c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2</v>
      </c>
      <c r="L12" s="20">
        <f t="shared" si="0"/>
        <v>13</v>
      </c>
      <c r="M12" s="19"/>
      <c r="N12" s="19"/>
      <c r="O12" s="21">
        <f>IF(L12&lt;&gt;"", L12, "")</f>
        <v>13</v>
      </c>
      <c r="P12" s="38"/>
      <c r="Q12" s="39" t="s">
        <v>10</v>
      </c>
      <c r="R12" s="39">
        <v>1</v>
      </c>
      <c r="S12" s="39">
        <v>3.89</v>
      </c>
      <c r="T12" s="43">
        <v>4</v>
      </c>
      <c r="U12" s="4"/>
      <c r="V12" s="4"/>
      <c r="W12" s="4"/>
      <c r="X12" s="4"/>
      <c r="Y12" s="4"/>
      <c r="Z12" s="4"/>
    </row>
    <row r="13" spans="1:26" ht="18.75" x14ac:dyDescent="0.25">
      <c r="A13" s="33" t="s">
        <v>53</v>
      </c>
      <c r="B13" s="15"/>
      <c r="C13" s="15">
        <v>7</v>
      </c>
      <c r="D13" s="15">
        <v>5</v>
      </c>
      <c r="E13" s="15">
        <v>4</v>
      </c>
      <c r="F13" s="15">
        <v>5</v>
      </c>
      <c r="G13" s="15">
        <v>4</v>
      </c>
      <c r="H13" s="15">
        <v>6</v>
      </c>
      <c r="I13" s="15">
        <v>5</v>
      </c>
      <c r="J13" s="15">
        <v>6</v>
      </c>
      <c r="K13" s="15">
        <v>7</v>
      </c>
      <c r="L13" s="16">
        <f t="shared" si="0"/>
        <v>49</v>
      </c>
      <c r="M13" s="15">
        <v>16</v>
      </c>
      <c r="N13" s="15">
        <f>IF(L13&lt;&gt;"",L13- M13, "")</f>
        <v>33</v>
      </c>
      <c r="O13" s="17"/>
      <c r="P13" s="38"/>
      <c r="Q13" s="39" t="s">
        <v>13</v>
      </c>
      <c r="R13" s="39">
        <v>1</v>
      </c>
      <c r="S13" s="39">
        <v>3.89</v>
      </c>
      <c r="T13" s="43">
        <v>4</v>
      </c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31">
        <f>IF(C13&gt;0, VLOOKUP(C13-C$5-(INT($M13/9)+(MOD($M13,9)&gt;=C$6)), '[1]Point System'!$A$4:$B$15, 2),"")</f>
        <v>1</v>
      </c>
      <c r="D14" s="31">
        <f>IF(D13&gt;0, VLOOKUP(D13-D$5-(INT($M13/9)+(MOD($M13,9)&gt;=D$6)), '[1]Point System'!$A$4:$B$15, 2),"")</f>
        <v>4</v>
      </c>
      <c r="E14" s="31">
        <f>IF(E13&gt;0, VLOOKUP(E13-E$5-(INT($M13/9)+(MOD($M13,9)&gt;=E$6)), '[1]Point System'!$A$4:$B$15, 2),"")</f>
        <v>4</v>
      </c>
      <c r="F14" s="31">
        <f>IF(F13&gt;0, VLOOKUP(F13-F$5-(INT($M13/9)+(MOD($M13,9)&gt;=F$6)), '[1]Point System'!$A$4:$B$15, 2),"")</f>
        <v>1</v>
      </c>
      <c r="G14" s="31">
        <f>IF(G13&gt;0, VLOOKUP(G13-G$5-(INT($M13/9)+(MOD($M13,9)&gt;=G$6)), '[1]Point System'!$A$4:$B$15, 2),"")</f>
        <v>4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2">IF(SUM(C14:K14)&gt;0, SUM(C14:K14),"")</f>
        <v>21</v>
      </c>
      <c r="M14" s="19"/>
      <c r="N14" s="19"/>
      <c r="O14" s="21">
        <f>IF(L14&lt;&gt;"", L14, "")</f>
        <v>21</v>
      </c>
      <c r="P14" s="38"/>
      <c r="Q14" s="39" t="s">
        <v>4</v>
      </c>
      <c r="R14" s="39">
        <v>2</v>
      </c>
      <c r="S14" s="39">
        <v>7.78</v>
      </c>
      <c r="T14" s="43">
        <v>8</v>
      </c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8</v>
      </c>
      <c r="E15" s="15">
        <v>6</v>
      </c>
      <c r="F15" s="15">
        <v>4</v>
      </c>
      <c r="G15" s="15">
        <v>5</v>
      </c>
      <c r="H15" s="15">
        <v>6</v>
      </c>
      <c r="I15" s="15">
        <v>6</v>
      </c>
      <c r="J15" s="15">
        <v>6</v>
      </c>
      <c r="K15" s="15">
        <v>6</v>
      </c>
      <c r="L15" s="16">
        <f t="shared" si="0"/>
        <v>53</v>
      </c>
      <c r="M15" s="15">
        <v>16</v>
      </c>
      <c r="N15" s="15">
        <f>IF(L15&lt;&gt;"",L15- M15, "")</f>
        <v>37</v>
      </c>
      <c r="O15" s="17"/>
      <c r="P15" s="38"/>
      <c r="Q15" s="250"/>
      <c r="R15" s="251"/>
      <c r="S15" s="252"/>
      <c r="T15" s="43">
        <v>35</v>
      </c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0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3</v>
      </c>
      <c r="L16" s="20">
        <f t="shared" si="0"/>
        <v>17</v>
      </c>
      <c r="M16" s="19"/>
      <c r="N16" s="19"/>
      <c r="O16" s="21">
        <f>IF(L16&lt;&gt;"", L16, "")</f>
        <v>17</v>
      </c>
      <c r="P16" s="38"/>
      <c r="Q16" s="40"/>
      <c r="R16" s="38"/>
      <c r="S16" s="38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8</v>
      </c>
      <c r="D17" s="15">
        <v>7</v>
      </c>
      <c r="E17" s="15">
        <v>6</v>
      </c>
      <c r="F17" s="15">
        <v>4</v>
      </c>
      <c r="G17" s="15">
        <v>8</v>
      </c>
      <c r="H17" s="15">
        <v>5</v>
      </c>
      <c r="I17" s="15">
        <v>5</v>
      </c>
      <c r="J17" s="15">
        <v>8</v>
      </c>
      <c r="K17" s="15">
        <v>8</v>
      </c>
      <c r="L17" s="16">
        <f t="shared" si="0"/>
        <v>59</v>
      </c>
      <c r="M17" s="15">
        <v>20</v>
      </c>
      <c r="N17" s="15">
        <f>IF(L17&lt;&gt;"",L17- M17, "")</f>
        <v>39</v>
      </c>
      <c r="O17" s="17"/>
      <c r="P17" s="38"/>
      <c r="Q17" s="4"/>
      <c r="R17" s="4"/>
      <c r="S17" s="4"/>
      <c r="T17" s="41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0</v>
      </c>
      <c r="K18" s="19">
        <f>IF(K17&gt;0, VLOOKUP(K17-K$5-(INT($M17/9)+(MOD($M17,9)&gt;=K$6)), '[1]Point System'!$A$4:$B$15, 2),"")</f>
        <v>2</v>
      </c>
      <c r="L18" s="20">
        <f t="shared" si="0"/>
        <v>15</v>
      </c>
      <c r="M18" s="19"/>
      <c r="N18" s="19"/>
      <c r="O18" s="21">
        <f>IF(L18&lt;&gt;"", L18, "")</f>
        <v>15</v>
      </c>
      <c r="P18" s="4"/>
      <c r="Q18" s="4"/>
      <c r="R18" s="4"/>
      <c r="S18" s="4"/>
      <c r="T18" s="41"/>
      <c r="V18" s="4"/>
      <c r="W18" s="4"/>
      <c r="X18" s="4"/>
      <c r="Y18" s="4"/>
      <c r="Z18" s="4"/>
    </row>
    <row r="19" spans="1:26" ht="18.75" x14ac:dyDescent="0.25">
      <c r="A19" s="33" t="s">
        <v>56</v>
      </c>
      <c r="B19" s="15"/>
      <c r="C19" s="15">
        <v>6</v>
      </c>
      <c r="D19" s="15">
        <v>5</v>
      </c>
      <c r="E19" s="15">
        <v>5</v>
      </c>
      <c r="F19" s="15">
        <v>5</v>
      </c>
      <c r="G19" s="15">
        <v>5</v>
      </c>
      <c r="H19" s="15">
        <v>6</v>
      </c>
      <c r="I19" s="15">
        <v>4</v>
      </c>
      <c r="J19" s="15">
        <v>5</v>
      </c>
      <c r="K19" s="15">
        <v>8</v>
      </c>
      <c r="L19" s="16">
        <f t="shared" si="0"/>
        <v>49</v>
      </c>
      <c r="M19" s="15">
        <v>16</v>
      </c>
      <c r="N19" s="15">
        <f>IF(L19&lt;&gt;"",L19- M19, "")</f>
        <v>33</v>
      </c>
      <c r="O19" s="17"/>
      <c r="P19" s="4"/>
      <c r="Q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2</v>
      </c>
      <c r="I20" s="31">
        <f>IF(I19&gt;0, VLOOKUP(I19-I$5-(INT($M19/9)+(MOD($M19,9)&gt;=I$6)), '[1]Point System'!$A$4:$B$15, 2),"")</f>
        <v>2</v>
      </c>
      <c r="J20" s="31">
        <f>IF(J19&gt;0, VLOOKUP(J19-J$5-(INT($M19/9)+(MOD($M19,9)&gt;=J$6)), '[1]Point System'!$A$4:$B$15, 2),"")</f>
        <v>3</v>
      </c>
      <c r="K20" s="19">
        <f>IF(K19&gt;0, VLOOKUP(K19-K$5-(INT($M19/9)+(MOD($M19,9)&gt;=K$6)), '[1]Point System'!$A$4:$B$15, 2),"")</f>
        <v>1</v>
      </c>
      <c r="L20" s="20">
        <f t="shared" si="0"/>
        <v>21</v>
      </c>
      <c r="M20" s="19"/>
      <c r="N20" s="19"/>
      <c r="O20" s="21">
        <f>IF(L20&lt;&gt;"", L20, "")</f>
        <v>21</v>
      </c>
      <c r="P20" s="4"/>
      <c r="Q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7</v>
      </c>
      <c r="D21" s="15">
        <v>7</v>
      </c>
      <c r="E21" s="15">
        <v>8</v>
      </c>
      <c r="F21" s="15">
        <v>5</v>
      </c>
      <c r="G21" s="15">
        <v>8</v>
      </c>
      <c r="H21" s="15">
        <v>7</v>
      </c>
      <c r="I21" s="15">
        <v>4</v>
      </c>
      <c r="J21" s="15">
        <v>7</v>
      </c>
      <c r="K21" s="15">
        <v>8</v>
      </c>
      <c r="L21" s="16">
        <f t="shared" si="0"/>
        <v>61</v>
      </c>
      <c r="M21" s="15">
        <v>20</v>
      </c>
      <c r="N21" s="15">
        <f>IF(L21&lt;&gt;"",L21- M21, "")</f>
        <v>41</v>
      </c>
      <c r="O21" s="17"/>
      <c r="P21" s="4"/>
      <c r="Q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1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0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0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si="0"/>
        <v>13</v>
      </c>
      <c r="M22" s="19"/>
      <c r="N22" s="19"/>
      <c r="O22" s="21">
        <f>IF(L22&lt;&gt;"", L22, "")</f>
        <v>13</v>
      </c>
      <c r="P22" s="4"/>
      <c r="Q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7</v>
      </c>
      <c r="E23" s="15">
        <v>5</v>
      </c>
      <c r="F23" s="15">
        <v>4</v>
      </c>
      <c r="G23" s="15">
        <v>8</v>
      </c>
      <c r="H23" s="15">
        <v>5</v>
      </c>
      <c r="I23" s="15">
        <v>5</v>
      </c>
      <c r="J23" s="15">
        <v>8</v>
      </c>
      <c r="K23" s="15">
        <v>8</v>
      </c>
      <c r="L23" s="16">
        <f t="shared" si="0"/>
        <v>57</v>
      </c>
      <c r="M23" s="15">
        <v>18</v>
      </c>
      <c r="N23" s="15">
        <f>IF(L23&lt;&gt;"",L23- M23, "")</f>
        <v>39</v>
      </c>
      <c r="O23" s="17"/>
      <c r="P23" s="4"/>
      <c r="Q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3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0</v>
      </c>
      <c r="K24" s="19">
        <f>IF(K23&gt;0, VLOOKUP(K23-K$5-(INT($M23/9)+(MOD($M23,9)&gt;=K$6)), '[1]Point System'!$A$4:$B$15, 2),"")</f>
        <v>1</v>
      </c>
      <c r="L24" s="20">
        <f t="shared" si="0"/>
        <v>15</v>
      </c>
      <c r="M24" s="19"/>
      <c r="N24" s="19"/>
      <c r="O24" s="21">
        <f>IF(L24&lt;&gt;"", L24, "")</f>
        <v>15</v>
      </c>
      <c r="P24" s="4"/>
      <c r="Q24" s="4"/>
      <c r="U24" s="4"/>
      <c r="V24" s="4"/>
      <c r="W24" s="4"/>
      <c r="X24" s="4"/>
      <c r="Y24" s="4"/>
      <c r="Z24" s="4"/>
    </row>
    <row r="25" spans="1:26" ht="18.75" x14ac:dyDescent="0.25">
      <c r="A25" s="33" t="s">
        <v>62</v>
      </c>
      <c r="B25" s="15"/>
      <c r="C25" s="15">
        <v>4</v>
      </c>
      <c r="D25" s="15">
        <v>5</v>
      </c>
      <c r="E25" s="15">
        <v>5</v>
      </c>
      <c r="F25" s="15">
        <v>3</v>
      </c>
      <c r="G25" s="15">
        <v>3</v>
      </c>
      <c r="H25" s="15">
        <v>5</v>
      </c>
      <c r="I25" s="15">
        <v>3</v>
      </c>
      <c r="J25" s="15">
        <v>6</v>
      </c>
      <c r="K25" s="15">
        <v>6</v>
      </c>
      <c r="L25" s="16">
        <f t="shared" si="0"/>
        <v>40</v>
      </c>
      <c r="M25" s="15">
        <v>2</v>
      </c>
      <c r="N25" s="15">
        <f>IF(L25&lt;&gt;"",L25- M25, "")</f>
        <v>38</v>
      </c>
      <c r="O25" s="17"/>
      <c r="P25" s="4"/>
      <c r="Q25" s="4"/>
      <c r="R25" s="4"/>
      <c r="S25" s="4"/>
      <c r="T25" s="41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1</v>
      </c>
      <c r="F26" s="19">
        <f>IF(F25&gt;0, VLOOKUP(F25-F$5-(INT($M25/9)+(MOD($M25,9)&gt;=F$6)), '[1]Point System'!$A$4:$B$15, 2),"")</f>
        <v>2</v>
      </c>
      <c r="G26" s="19">
        <f>IF(G25&gt;0, VLOOKUP(G25-G$5-(INT($M25/9)+(MOD($M25,9)&gt;=G$6)), '[1]Point System'!$A$4:$B$15, 2),"")</f>
        <v>3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0</v>
      </c>
      <c r="K26" s="19">
        <f>IF(K25&gt;0, VLOOKUP(K25-K$5-(INT($M25/9)+(MOD($M25,9)&gt;=K$6)), '[1]Point System'!$A$4:$B$15, 2),"")</f>
        <v>2</v>
      </c>
      <c r="L26" s="20">
        <f t="shared" si="0"/>
        <v>16</v>
      </c>
      <c r="M26" s="19"/>
      <c r="N26" s="19"/>
      <c r="O26" s="21">
        <f>IF(L26&lt;&gt;"", L26, "")</f>
        <v>16</v>
      </c>
      <c r="P26" s="4"/>
      <c r="Q26" s="4"/>
      <c r="R26" s="4"/>
      <c r="S26" s="4"/>
      <c r="T26" s="41"/>
      <c r="U26" s="4"/>
      <c r="V26" s="4"/>
      <c r="W26" s="4"/>
      <c r="X26" s="4"/>
      <c r="Y26" s="4"/>
      <c r="Z26" s="4"/>
    </row>
    <row r="27" spans="1:26" ht="18.75" x14ac:dyDescent="0.25">
      <c r="A27" s="33" t="s">
        <v>67</v>
      </c>
      <c r="B27" s="15"/>
      <c r="C27" s="15">
        <v>6</v>
      </c>
      <c r="D27" s="15">
        <v>6</v>
      </c>
      <c r="E27" s="15">
        <v>5</v>
      </c>
      <c r="F27" s="15">
        <v>6</v>
      </c>
      <c r="G27" s="15">
        <v>6</v>
      </c>
      <c r="H27" s="15">
        <v>7</v>
      </c>
      <c r="I27" s="15">
        <v>6</v>
      </c>
      <c r="J27" s="15">
        <v>6</v>
      </c>
      <c r="K27" s="15">
        <v>8</v>
      </c>
      <c r="L27" s="16">
        <f t="shared" si="0"/>
        <v>56</v>
      </c>
      <c r="M27" s="15">
        <v>14</v>
      </c>
      <c r="N27" s="15">
        <f>IF(L27&lt;&gt;"",L27- M27, "")</f>
        <v>42</v>
      </c>
      <c r="O27" s="17"/>
      <c r="P27" s="4"/>
      <c r="Q27" s="4"/>
      <c r="R27" s="4"/>
      <c r="S27" s="4"/>
      <c r="T27" s="41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2</v>
      </c>
      <c r="D28" s="19">
        <f>IF(D27&gt;0, VLOOKUP(D27-D$5-(INT($M27/9)+(MOD($M27,9)&gt;=D$6)), '[1]Point System'!$A$4:$B$15, 2),"")</f>
        <v>3</v>
      </c>
      <c r="E28" s="19">
        <f>IF(E27&gt;0, VLOOKUP(E27-E$5-(INT($M27/9)+(MOD($M27,9)&gt;=E$6)), '[1]Point System'!$A$4:$B$15, 2),"")</f>
        <v>3</v>
      </c>
      <c r="F28" s="19">
        <f>IF(F27&gt;0, VLOOKUP(F27-F$5-(INT($M27/9)+(MOD($M27,9)&gt;=F$6)), '[1]Point System'!$A$4:$B$15, 2),"")</f>
        <v>0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0</v>
      </c>
      <c r="I28" s="19">
        <f>IF(I27&gt;0, VLOOKUP(I27-I$5-(INT($M27/9)+(MOD($M27,9)&gt;=I$6)), '[1]Point System'!$A$4:$B$15, 2),"")</f>
        <v>0</v>
      </c>
      <c r="J28" s="19">
        <f>IF(J27&gt;0, VLOOKUP(J27-J$5-(INT($M27/9)+(MOD($M27,9)&gt;=J$6)), '[1]Point System'!$A$4:$B$15, 2),"")</f>
        <v>1</v>
      </c>
      <c r="K28" s="19">
        <f>IF(K27&gt;0, VLOOKUP(K27-K$5-(INT($M27/9)+(MOD($M27,9)&gt;=K$6)), '[1]Point System'!$A$4:$B$15, 2),"")</f>
        <v>1</v>
      </c>
      <c r="L28" s="20">
        <f t="shared" si="0"/>
        <v>12</v>
      </c>
      <c r="M28" s="19"/>
      <c r="N28" s="19"/>
      <c r="O28" s="21">
        <f>IF(L28&lt;&gt;"", L28, "")</f>
        <v>12</v>
      </c>
      <c r="P28" s="4"/>
      <c r="Q28" s="4"/>
      <c r="R28" s="4"/>
      <c r="S28" s="4"/>
      <c r="T28" s="41"/>
      <c r="U28" s="4"/>
      <c r="V28" s="4"/>
      <c r="W28" s="4"/>
      <c r="X28" s="4"/>
      <c r="Y28" s="4"/>
      <c r="Z28" s="4"/>
    </row>
    <row r="29" spans="1:26" x14ac:dyDescent="0.25">
      <c r="Q29" s="4"/>
      <c r="R29" s="4"/>
      <c r="S29" s="4"/>
      <c r="T29" s="41"/>
    </row>
    <row r="30" spans="1:26" ht="14.25" x14ac:dyDescent="0.2">
      <c r="C30" s="32" t="s">
        <v>79</v>
      </c>
      <c r="D30" s="32" t="s">
        <v>76</v>
      </c>
      <c r="E30" s="32" t="s">
        <v>77</v>
      </c>
      <c r="F30" s="32" t="s">
        <v>79</v>
      </c>
      <c r="G30" s="32" t="s">
        <v>77</v>
      </c>
      <c r="H30" s="32" t="s">
        <v>77</v>
      </c>
      <c r="I30" s="32" t="s">
        <v>76</v>
      </c>
      <c r="J30" s="32" t="s">
        <v>77</v>
      </c>
      <c r="K30" s="32" t="s">
        <v>77</v>
      </c>
    </row>
    <row r="31" spans="1:26" ht="15" customHeight="1" x14ac:dyDescent="0.2">
      <c r="E31" s="36">
        <v>3</v>
      </c>
      <c r="G31" s="36">
        <v>2</v>
      </c>
      <c r="H31" s="36">
        <v>1</v>
      </c>
      <c r="J31" s="36">
        <v>2</v>
      </c>
      <c r="K31" s="3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OVERALL</vt:lpstr>
      <vt:lpstr>Template</vt:lpstr>
      <vt:lpstr>Weekly Stats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2024-09-24T15:50:23Z</cp:lastPrinted>
  <dcterms:created xsi:type="dcterms:W3CDTF">2024-05-07T15:07:02Z</dcterms:created>
  <dcterms:modified xsi:type="dcterms:W3CDTF">2024-09-24T15:54:28Z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