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thut\iCloudDrive\Golf\"/>
    </mc:Choice>
  </mc:AlternateContent>
  <xr:revisionPtr revIDLastSave="0" documentId="13_ncr:1_{C8276C6A-1B91-4A9A-A156-00D51DF102DD}" xr6:coauthVersionLast="47" xr6:coauthVersionMax="47" xr10:uidLastSave="{00000000-0000-0000-0000-000000000000}"/>
  <bookViews>
    <workbookView xWindow="2475" yWindow="360" windowWidth="24315" windowHeight="14865" activeTab="1" xr2:uid="{00000000-000D-0000-FFFF-FFFF00000000}"/>
  </bookViews>
  <sheets>
    <sheet name="Template" sheetId="14" r:id="rId1"/>
    <sheet name="Weekly Stats" sheetId="11" r:id="rId2"/>
    <sheet name="Funds" sheetId="2" r:id="rId3"/>
    <sheet name="Point System" sheetId="7" r:id="rId4"/>
    <sheet name="Week 1" sheetId="4" state="hidden" r:id="rId5"/>
    <sheet name="Week 2" sheetId="5" state="hidden" r:id="rId6"/>
    <sheet name="Week 3" sheetId="6" state="hidden" r:id="rId7"/>
    <sheet name="Week 4" sheetId="8" state="hidden" r:id="rId8"/>
    <sheet name="Week 5" sheetId="10" state="hidden" r:id="rId9"/>
    <sheet name="Week 6" sheetId="9" r:id="rId10"/>
    <sheet name="Week 7" sheetId="12" r:id="rId11"/>
    <sheet name="Week 8" sheetId="13" r:id="rId12"/>
    <sheet name="Week 9" sheetId="15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11" l="1"/>
  <c r="AB8" i="11" s="1"/>
  <c r="AA12" i="11"/>
  <c r="AA13" i="11"/>
  <c r="AA4" i="11"/>
  <c r="AA10" i="11"/>
  <c r="AA9" i="11"/>
  <c r="AA7" i="11"/>
  <c r="AA11" i="11"/>
  <c r="AA8" i="11"/>
  <c r="AA15" i="11"/>
  <c r="AA16" i="11"/>
  <c r="AA14" i="11"/>
  <c r="AA18" i="11"/>
  <c r="AA19" i="11"/>
  <c r="AA17" i="11"/>
  <c r="AB17" i="11" s="1"/>
  <c r="AA5" i="11"/>
  <c r="AB5" i="11" s="1"/>
  <c r="Y12" i="11"/>
  <c r="Y13" i="11"/>
  <c r="Y4" i="11"/>
  <c r="Y10" i="11"/>
  <c r="Y9" i="11"/>
  <c r="Y7" i="11"/>
  <c r="D7" i="11" s="1"/>
  <c r="Y11" i="11"/>
  <c r="Y8" i="11"/>
  <c r="Y15" i="11"/>
  <c r="Y16" i="11"/>
  <c r="Y14" i="11"/>
  <c r="Y18" i="11"/>
  <c r="Y19" i="11"/>
  <c r="Y17" i="11"/>
  <c r="Y5" i="11"/>
  <c r="D5" i="11" s="1"/>
  <c r="X5" i="11"/>
  <c r="X9" i="11"/>
  <c r="X10" i="11"/>
  <c r="X11" i="11"/>
  <c r="X7" i="11"/>
  <c r="X12" i="11"/>
  <c r="X13" i="11"/>
  <c r="X15" i="11"/>
  <c r="X16" i="11"/>
  <c r="X14" i="11"/>
  <c r="X18" i="11"/>
  <c r="X19" i="11"/>
  <c r="X17" i="11"/>
  <c r="W5" i="11"/>
  <c r="W8" i="11"/>
  <c r="W9" i="11"/>
  <c r="W10" i="11"/>
  <c r="W11" i="11"/>
  <c r="W7" i="11"/>
  <c r="W12" i="11"/>
  <c r="W13" i="11"/>
  <c r="W15" i="11"/>
  <c r="W16" i="11"/>
  <c r="W14" i="11"/>
  <c r="W18" i="11"/>
  <c r="W19" i="11"/>
  <c r="W17" i="11"/>
  <c r="X4" i="11"/>
  <c r="W4" i="11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U22" i="11"/>
  <c r="S22" i="11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D15" i="11"/>
  <c r="D8" i="11"/>
  <c r="D10" i="11"/>
  <c r="D9" i="11"/>
  <c r="D4" i="11"/>
  <c r="Q22" i="11"/>
  <c r="O22" i="11"/>
  <c r="M22" i="11"/>
  <c r="K22" i="11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J6" i="11"/>
  <c r="I6" i="11"/>
  <c r="I22" i="11" s="1"/>
  <c r="H6" i="11"/>
  <c r="G6" i="11"/>
  <c r="G22" i="11" s="1"/>
  <c r="F6" i="11"/>
  <c r="E6" i="11"/>
  <c r="AA6" i="11" s="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8" i="10" s="1"/>
  <c r="O28" i="10" s="1"/>
  <c r="L27" i="10"/>
  <c r="N27" i="10" s="1"/>
  <c r="K26" i="10"/>
  <c r="J26" i="10"/>
  <c r="I26" i="10"/>
  <c r="H26" i="10"/>
  <c r="G26" i="10"/>
  <c r="F26" i="10"/>
  <c r="E26" i="10"/>
  <c r="D26" i="10"/>
  <c r="C26" i="10"/>
  <c r="L26" i="10" s="1"/>
  <c r="O26" i="10" s="1"/>
  <c r="L25" i="10"/>
  <c r="N25" i="10" s="1"/>
  <c r="K24" i="10"/>
  <c r="J24" i="10"/>
  <c r="I24" i="10"/>
  <c r="H24" i="10"/>
  <c r="G24" i="10"/>
  <c r="F24" i="10"/>
  <c r="E24" i="10"/>
  <c r="D24" i="10"/>
  <c r="C24" i="10"/>
  <c r="L24" i="10" s="1"/>
  <c r="O24" i="10" s="1"/>
  <c r="L23" i="10"/>
  <c r="N23" i="10" s="1"/>
  <c r="K22" i="10"/>
  <c r="J22" i="10"/>
  <c r="I22" i="10"/>
  <c r="H22" i="10"/>
  <c r="G22" i="10"/>
  <c r="F22" i="10"/>
  <c r="E22" i="10"/>
  <c r="D22" i="10"/>
  <c r="C22" i="10"/>
  <c r="L22" i="10" s="1"/>
  <c r="O22" i="10" s="1"/>
  <c r="N21" i="10"/>
  <c r="L21" i="10"/>
  <c r="K20" i="10"/>
  <c r="J20" i="10"/>
  <c r="I20" i="10"/>
  <c r="H20" i="10"/>
  <c r="G20" i="10"/>
  <c r="F20" i="10"/>
  <c r="E20" i="10"/>
  <c r="D20" i="10"/>
  <c r="C20" i="10"/>
  <c r="L20" i="10" s="1"/>
  <c r="O20" i="10" s="1"/>
  <c r="N19" i="10"/>
  <c r="L19" i="10"/>
  <c r="K18" i="10"/>
  <c r="J18" i="10"/>
  <c r="I18" i="10"/>
  <c r="H18" i="10"/>
  <c r="G18" i="10"/>
  <c r="F18" i="10"/>
  <c r="E18" i="10"/>
  <c r="D18" i="10"/>
  <c r="L18" i="10" s="1"/>
  <c r="O18" i="10" s="1"/>
  <c r="C18" i="10"/>
  <c r="N17" i="10"/>
  <c r="L17" i="10"/>
  <c r="K16" i="10"/>
  <c r="J16" i="10"/>
  <c r="I16" i="10"/>
  <c r="H16" i="10"/>
  <c r="G16" i="10"/>
  <c r="F16" i="10"/>
  <c r="E16" i="10"/>
  <c r="D16" i="10"/>
  <c r="L16" i="10" s="1"/>
  <c r="O16" i="10" s="1"/>
  <c r="C16" i="10"/>
  <c r="L15" i="10"/>
  <c r="N15" i="10" s="1"/>
  <c r="K14" i="10"/>
  <c r="J14" i="10"/>
  <c r="I14" i="10"/>
  <c r="H14" i="10"/>
  <c r="G14" i="10"/>
  <c r="F14" i="10"/>
  <c r="E14" i="10"/>
  <c r="D14" i="10"/>
  <c r="L14" i="10" s="1"/>
  <c r="O14" i="10" s="1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2" i="10" s="1"/>
  <c r="O12" i="10" s="1"/>
  <c r="L11" i="10"/>
  <c r="N11" i="10" s="1"/>
  <c r="K10" i="10"/>
  <c r="J10" i="10"/>
  <c r="I10" i="10"/>
  <c r="H10" i="10"/>
  <c r="G10" i="10"/>
  <c r="F10" i="10"/>
  <c r="E10" i="10"/>
  <c r="D10" i="10"/>
  <c r="C10" i="10"/>
  <c r="L10" i="10" s="1"/>
  <c r="O10" i="10" s="1"/>
  <c r="L9" i="10"/>
  <c r="N9" i="10" s="1"/>
  <c r="K8" i="10"/>
  <c r="J8" i="10"/>
  <c r="I8" i="10"/>
  <c r="H8" i="10"/>
  <c r="G8" i="10"/>
  <c r="F8" i="10"/>
  <c r="E8" i="10"/>
  <c r="D8" i="10"/>
  <c r="C8" i="10"/>
  <c r="L8" i="10" s="1"/>
  <c r="O8" i="10" s="1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L27" i="5"/>
  <c r="L25" i="5"/>
  <c r="L23" i="5"/>
  <c r="L21" i="5"/>
  <c r="L19" i="5"/>
  <c r="L17" i="5"/>
  <c r="L15" i="5"/>
  <c r="L13" i="5"/>
  <c r="L11" i="5"/>
  <c r="L9" i="5"/>
  <c r="L7" i="5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Y6" i="11" l="1"/>
  <c r="X6" i="11"/>
  <c r="W6" i="1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AB19" i="11"/>
  <c r="AB14" i="11"/>
  <c r="AB18" i="11"/>
  <c r="AB13" i="11"/>
  <c r="AB15" i="11"/>
  <c r="AB6" i="1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B7" i="11"/>
  <c r="AB4" i="11"/>
  <c r="E22" i="11"/>
  <c r="AB11" i="11"/>
  <c r="D13" i="11"/>
  <c r="AB9" i="11"/>
  <c r="AB12" i="11"/>
  <c r="D11" i="11"/>
  <c r="D14" i="11"/>
  <c r="D12" i="11"/>
  <c r="AB16" i="11"/>
  <c r="D16" i="11"/>
  <c r="AB10" i="1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D6" i="1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L10" i="6" l="1"/>
  <c r="O10" i="6" s="1"/>
  <c r="L18" i="6"/>
  <c r="O18" i="6" s="1"/>
  <c r="L16" i="5"/>
  <c r="N7" i="4"/>
  <c r="L8" i="5"/>
  <c r="O8" i="5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6" i="5"/>
  <c r="O10" i="4"/>
  <c r="O14" i="4"/>
  <c r="O20" i="4"/>
  <c r="O8" i="4"/>
</calcChain>
</file>

<file path=xl/sharedStrings.xml><?xml version="1.0" encoding="utf-8"?>
<sst xmlns="http://schemas.openxmlformats.org/spreadsheetml/2006/main" count="451" uniqueCount="117">
  <si>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</si>
  <si>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</si>
  <si>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</si>
  <si>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</si>
  <si>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</si>
  <si>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</si>
  <si>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</si>
  <si>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</si>
  <si>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</si>
  <si>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</si>
  <si>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</si>
  <si>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</si>
  <si>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</si>
  <si>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</si>
  <si>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</si>
  <si>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</si>
  <si>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</si>
  <si>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</si>
  <si>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</si>
  <si>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</si>
  <si>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</si>
  <si>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</si>
  <si>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</si>
  <si>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</si>
  <si>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</si>
  <si>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</si>
  <si>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</si>
  <si>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</si>
  <si>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</si>
  <si>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</si>
  <si>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</si>
  <si>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</si>
  <si>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</si>
  <si>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</si>
  <si>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</si>
  <si>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</si>
  <si>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</si>
  <si>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</si>
  <si>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</si>
  <si>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</si>
  <si>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</si>
  <si>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S1</t>
  </si>
  <si>
    <t>S2</t>
  </si>
  <si>
    <t>S3</t>
  </si>
  <si>
    <t>S4</t>
  </si>
  <si>
    <t>Week 2 / Mullies</t>
  </si>
  <si>
    <t>Total Strokes</t>
  </si>
  <si>
    <t>Stroke Average</t>
  </si>
  <si>
    <t>Total Points</t>
  </si>
  <si>
    <t>S5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</si>
  <si>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</si>
  <si>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</si>
  <si>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</si>
  <si>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</si>
  <si>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</si>
  <si>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</si>
  <si>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</si>
  <si>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</si>
  <si>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</si>
  <si>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</si>
  <si>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</si>
  <si>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</si>
  <si>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</si>
  <si>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</si>
  <si>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</si>
  <si>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</si>
  <si>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</si>
  <si>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</si>
  <si>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</si>
  <si>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</si>
  <si>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</si>
  <si>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</si>
  <si>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</si>
  <si>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</si>
  <si>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</si>
  <si>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</si>
  <si>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</si>
  <si>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</si>
  <si>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</si>
  <si>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</si>
  <si>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</si>
  <si>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</si>
  <si>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</si>
  <si>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</si>
  <si>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</si>
  <si>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S6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</si>
  <si>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</si>
  <si>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</si>
  <si>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</si>
  <si>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</si>
  <si>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</si>
  <si>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</si>
  <si>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</si>
  <si>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</si>
  <si>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</si>
  <si>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</si>
  <si>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</si>
  <si>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</si>
  <si>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</si>
  <si>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</si>
  <si>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</si>
  <si>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</si>
  <si>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</si>
  <si>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</si>
  <si>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</si>
  <si>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</si>
  <si>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</si>
  <si>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</si>
  <si>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</si>
  <si>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</si>
  <si>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</si>
  <si>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</si>
  <si>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</si>
  <si>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</si>
  <si>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</si>
  <si>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</si>
  <si>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Total CTTP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</si>
</sst>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9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3" fillId="0" borderId="0" xfId="1"/>
    <xf numFmtId="0" fontId="7" fillId="0" borderId="38" xfId="1" applyFont="1" applyFill="1" applyBorder="1" applyAlignment="1">
      <alignment vertical="center"/>
    </xf>
    <xf numFmtId="0" fontId="5" fillId="0" borderId="39" xfId="1" applyFont="1" applyFill="1" applyBorder="1" applyAlignment="1">
      <alignment horizontal="center" vertical="center"/>
    </xf>
    <xf numFmtId="0" fontId="8" fillId="0" borderId="39" xfId="1" applyFont="1" applyFill="1" applyBorder="1" applyAlignment="1">
      <alignment horizontal="center" vertical="center"/>
    </xf>
    <xf numFmtId="0" fontId="8" fillId="0" borderId="40" xfId="1" applyFont="1" applyFill="1" applyBorder="1" applyAlignment="1">
      <alignment horizontal="center" vertical="center"/>
    </xf>
    <xf numFmtId="0" fontId="7" fillId="0" borderId="41" xfId="1" applyFont="1" applyFill="1" applyBorder="1" applyAlignment="1">
      <alignment vertical="center"/>
    </xf>
    <xf numFmtId="0" fontId="5" fillId="0" borderId="42" xfId="1" applyFont="1" applyFill="1" applyBorder="1" applyAlignment="1">
      <alignment horizontal="center" vertical="center"/>
    </xf>
    <xf numFmtId="0" fontId="8" fillId="0" borderId="42" xfId="1" applyFont="1" applyFill="1" applyBorder="1" applyAlignment="1">
      <alignment horizontal="center" vertical="center"/>
    </xf>
    <xf numFmtId="0" fontId="8" fillId="0" borderId="43" xfId="1" applyFont="1" applyFill="1" applyBorder="1" applyAlignment="1">
      <alignment horizontal="center" vertical="center"/>
    </xf>
    <xf numFmtId="0" fontId="8" fillId="3" borderId="38" xfId="1" applyFont="1" applyFill="1" applyBorder="1" applyAlignment="1">
      <alignment vertical="center"/>
    </xf>
    <xf numFmtId="0" fontId="8" fillId="3" borderId="39" xfId="1" applyFont="1" applyFill="1" applyBorder="1" applyAlignment="1">
      <alignment horizontal="center" vertical="center"/>
    </xf>
    <xf numFmtId="0" fontId="8" fillId="3" borderId="40" xfId="1" applyFont="1" applyFill="1" applyBorder="1" applyAlignment="1">
      <alignment horizontal="center" vertical="center"/>
    </xf>
    <xf numFmtId="0" fontId="7" fillId="4" borderId="44" xfId="1" applyFont="1" applyFill="1" applyBorder="1" applyAlignment="1">
      <alignment vertical="center"/>
    </xf>
    <xf numFmtId="0" fontId="8" fillId="4" borderId="45" xfId="1" applyFont="1" applyFill="1" applyBorder="1" applyAlignment="1">
      <alignment horizontal="center" vertical="center"/>
    </xf>
    <xf numFmtId="0" fontId="7" fillId="5" borderId="41" xfId="1" applyFont="1" applyFill="1" applyBorder="1" applyAlignment="1">
      <alignment vertical="center"/>
    </xf>
    <xf numFmtId="0" fontId="7" fillId="5" borderId="42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8" fillId="5" borderId="43" xfId="1" applyFont="1" applyFill="1" applyBorder="1" applyAlignment="1">
      <alignment horizontal="center" vertical="center"/>
    </xf>
    <xf numFmtId="0" fontId="5" fillId="7" borderId="42" xfId="1" applyFont="1" applyFill="1" applyBorder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 vertical="center"/>
    </xf>
    <xf numFmtId="0" fontId="7" fillId="7" borderId="38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3" fillId="0" borderId="0" xfId="1" applyFill="1" applyAlignment="1">
      <alignment horizontal="center"/>
    </xf>
    <xf numFmtId="0" fontId="5" fillId="8" borderId="42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8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2" xfId="1" applyFont="1" applyFill="1" applyBorder="1" applyAlignment="1">
      <alignment horizontal="center" vertical="center"/>
    </xf>
    <xf numFmtId="0" fontId="3" fillId="0" borderId="0" xfId="1"/>
    <xf numFmtId="0" fontId="0" fillId="0" borderId="0" xfId="0" applyFont="1" applyAlignment="1">
      <alignment horizontal="center"/>
    </xf>
    <xf numFmtId="0" fontId="14" fillId="0" borderId="42" xfId="1" applyFont="1" applyFill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0" xfId="0" applyFont="1"/>
    <xf numFmtId="0" fontId="0" fillId="0" borderId="3" xfId="0" applyFont="1" applyBorder="1"/>
    <xf numFmtId="0" fontId="0" fillId="0" borderId="4" xfId="0" applyFont="1" applyBorder="1"/>
    <xf numFmtId="0" fontId="0" fillId="0" borderId="48" xfId="0" applyFont="1" applyBorder="1" applyAlignment="1">
      <alignment horizontal="center"/>
    </xf>
    <xf numFmtId="1" fontId="0" fillId="2" borderId="11" xfId="0" applyNumberFormat="1" applyFont="1" applyFill="1" applyBorder="1" applyAlignment="1">
      <alignment horizontal="center" vertical="center"/>
    </xf>
    <xf numFmtId="1" fontId="0" fillId="0" borderId="24" xfId="0" applyNumberFormat="1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1" fontId="12" fillId="0" borderId="24" xfId="0" applyNumberFormat="1" applyFont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1" fontId="0" fillId="0" borderId="36" xfId="0" applyNumberFormat="1" applyFont="1" applyBorder="1" applyAlignment="1">
      <alignment horizontal="center"/>
    </xf>
    <xf numFmtId="2" fontId="0" fillId="0" borderId="47" xfId="0" applyNumberFormat="1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33" xfId="0" applyFont="1" applyBorder="1" applyAlignment="1">
      <alignment horizontal="center"/>
    </xf>
    <xf numFmtId="1" fontId="0" fillId="2" borderId="13" xfId="0" applyNumberFormat="1" applyFont="1" applyFill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2" borderId="2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2" borderId="5" xfId="0" applyNumberFormat="1" applyFon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" fontId="0" fillId="6" borderId="17" xfId="0" applyNumberFormat="1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1" fontId="0" fillId="2" borderId="17" xfId="0" applyNumberFormat="1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0" borderId="17" xfId="0" applyFont="1" applyBorder="1"/>
    <xf numFmtId="0" fontId="0" fillId="0" borderId="18" xfId="0" applyFont="1" applyBorder="1"/>
    <xf numFmtId="0" fontId="0" fillId="0" borderId="49" xfId="0" applyFont="1" applyBorder="1" applyAlignment="1">
      <alignment horizontal="center"/>
    </xf>
    <xf numFmtId="1" fontId="0" fillId="2" borderId="20" xfId="0" applyNumberFormat="1" applyFont="1" applyFill="1" applyBorder="1" applyAlignment="1">
      <alignment horizontal="center"/>
    </xf>
    <xf numFmtId="1" fontId="0" fillId="2" borderId="33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1" fontId="0" fillId="2" borderId="19" xfId="0" applyNumberFormat="1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8" xfId="0" applyFont="1" applyBorder="1"/>
    <xf numFmtId="0" fontId="0" fillId="0" borderId="37" xfId="0" applyFont="1" applyBorder="1" applyAlignment="1">
      <alignment horizontal="center"/>
    </xf>
    <xf numFmtId="1" fontId="0" fillId="2" borderId="14" xfId="0" applyNumberFormat="1" applyFont="1" applyFill="1" applyBorder="1" applyAlignment="1">
      <alignment horizontal="center" vertical="center"/>
    </xf>
    <xf numFmtId="1" fontId="0" fillId="2" borderId="15" xfId="0" applyNumberFormat="1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1" fontId="0" fillId="2" borderId="7" xfId="0" applyNumberFormat="1" applyFont="1" applyFill="1" applyBorder="1" applyAlignment="1">
      <alignment horizontal="center"/>
    </xf>
    <xf numFmtId="1" fontId="0" fillId="2" borderId="37" xfId="0" applyNumberFormat="1" applyFont="1" applyFill="1" applyBorder="1" applyAlignment="1">
      <alignment horizontal="center"/>
    </xf>
    <xf numFmtId="1" fontId="0" fillId="2" borderId="14" xfId="0" applyNumberFormat="1" applyFont="1" applyFill="1" applyBorder="1" applyAlignment="1">
      <alignment horizontal="center"/>
    </xf>
    <xf numFmtId="2" fontId="0" fillId="2" borderId="14" xfId="0" applyNumberFormat="1" applyFont="1" applyFill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2" fontId="0" fillId="0" borderId="0" xfId="0" applyNumberFormat="1" applyFon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1" fillId="0" borderId="16" xfId="0" applyFont="1" applyFill="1" applyBorder="1" applyAlignment="1">
      <alignment horizontal="center"/>
    </xf>
    <xf numFmtId="0" fontId="3" fillId="0" borderId="0" xfId="1"/>
    <xf numFmtId="1" fontId="0" fillId="0" borderId="13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0" fontId="3" fillId="0" borderId="0" xfId="1"/>
    <xf numFmtId="1" fontId="18" fillId="0" borderId="5" xfId="0" applyNumberFormat="1" applyFont="1" applyFill="1" applyBorder="1" applyAlignment="1">
      <alignment horizontal="center"/>
    </xf>
    <xf numFmtId="0" fontId="18" fillId="0" borderId="0" xfId="0" applyFont="1"/>
    <xf numFmtId="1" fontId="0" fillId="0" borderId="30" xfId="0" applyNumberFormat="1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1" fontId="0" fillId="0" borderId="17" xfId="0" applyNumberFormat="1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 vertical="center" wrapText="1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2" fontId="15" fillId="0" borderId="9" xfId="0" applyNumberFormat="1" applyFont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center" vertical="center" wrapText="1"/>
    </xf>
    <xf numFmtId="2" fontId="15" fillId="0" borderId="10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indent="2"/>
    </xf>
    <xf numFmtId="0" fontId="0" fillId="0" borderId="0" xfId="0" applyFont="1" applyAlignment="1">
      <alignment horizontal="right" vertical="center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0" fontId="5" fillId="0" borderId="46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thut\iCloudDrive\Golf\golf%20league%20tracker%20-%20stableford%20scoring%20sheet.xlsx" TargetMode="External"/><Relationship Id="rId1" Type="http://schemas.openxmlformats.org/officeDocument/2006/relationships/externalLinkPath" Target="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oint System"/>
      <sheetName val="18-hole scores"/>
      <sheetName val="Week 1"/>
      <sheetName val="Week 2"/>
      <sheetName val="Week 3"/>
    </sheetNames>
    <sheetDataSet>
      <sheetData sheetId="0" refreshError="1"/>
      <sheetData sheetId="1" refreshError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I29" sqref="I29"/>
    </sheetView>
  </sheetViews>
  <sheetFormatPr defaultColWidth="14.25" defaultRowHeight="15" customHeight="1"/>
  <cols>
    <col min="1" max="1" width="12.25" style="148" bestFit="1" customWidth="1"/>
    <col min="2" max="2" width="9.125" style="148" bestFit="1" customWidth="1"/>
    <col min="3" max="11" width="5" style="148" customWidth="1"/>
    <col min="12" max="12" width="5.25" style="148" bestFit="1" customWidth="1"/>
    <col min="13" max="13" width="6.125" style="148" bestFit="1" customWidth="1"/>
    <col min="14" max="14" width="5" style="148" bestFit="1" customWidth="1"/>
    <col min="15" max="15" width="14.25" style="148" bestFit="1" customWidth="1"/>
    <col min="16" max="16" width="8.75" style="148" customWidth="1"/>
    <col min="17" max="17" width="15.125" style="148" customWidth="1"/>
    <col min="18" max="18" width="13.75" style="148" customWidth="1"/>
    <col min="19" max="19" width="8.75" style="148" customWidth="1"/>
    <col min="20" max="20" width="8.75" style="55" customWidth="1"/>
    <col min="21" max="26" width="8.75" style="148" customWidth="1"/>
    <col min="27" max="16384" width="14.25" style="148"/>
  </cols>
  <sheetData>
    <row r="1" spans="1:26" ht="26.25">
      <c r="A1" s="155" t="s">
        <v>56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57" t="s">
        <v>57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/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23"/>
      <c r="B7" s="24" t="s">
        <v>90</v>
      </c>
      <c r="C7" s="24"/>
      <c r="D7" s="24"/>
      <c r="E7" s="24"/>
      <c r="F7" s="24"/>
      <c r="G7" s="24"/>
      <c r="H7" s="24"/>
      <c r="I7" s="24"/>
      <c r="J7" s="24"/>
      <c r="K7" s="24"/>
      <c r="L7" s="25" t="str">
        <f t="shared" ref="L7:L17" si="0">IF(SUM(C7:K7)&gt;0, SUM(C7:K7),"")</f>
        <v/>
      </c>
      <c r="M7" s="24"/>
      <c r="N7" s="24" t="str">
        <f>IF(L7&lt;&gt;"",L7- M7, "")</f>
        <v/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 t="str">
        <f>IF(C7&gt;0, VLOOKUP(C7-C$5-(INT($M7/9)+(MOD($M7,9)&gt;=C$6)), '[1]Point System'!$A$4:$B$15, 2),"")</f>
        <v/>
      </c>
      <c r="D8" s="28" t="str">
        <f>IF(D7&gt;0, VLOOKUP(D7-D$5-(INT($M7/9)+(MOD($M7,9)&gt;=D$6)), '[1]Point System'!$A$4:$B$15, 2),"")</f>
        <v/>
      </c>
      <c r="E8" s="28" t="str">
        <f>IF(E7&gt;0, VLOOKUP(E7-E$5-(INT($M7/9)+(MOD($M7,9)&gt;=E$6)), '[1]Point System'!$A$4:$B$15, 2),"")</f>
        <v/>
      </c>
      <c r="F8" s="28" t="str">
        <f>IF(F7&gt;0, VLOOKUP(F7-F$5-(INT($M7/9)+(MOD($M7,9)&gt;=F$6)), '[1]Point System'!$A$4:$B$15, 2),"")</f>
        <v/>
      </c>
      <c r="G8" s="28" t="str">
        <f>IF(G7&gt;0, VLOOKUP(G7-G$5-(INT($M7/9)+(MOD($M7,9)&gt;=G$6)), '[1]Point System'!$A$4:$B$15, 2),"")</f>
        <v/>
      </c>
      <c r="H8" s="28" t="str">
        <f>IF(H7&gt;0, VLOOKUP(H7-H$5-(INT($M7/9)+(MOD($M7,9)&gt;=H$6)), '[1]Point System'!$A$4:$B$15, 2),"")</f>
        <v/>
      </c>
      <c r="I8" s="28" t="str">
        <f>IF(I7&gt;0, VLOOKUP(I7-I$5-(INT($M7/9)+(MOD($M7,9)&gt;=I$6)), '[1]Point System'!$A$4:$B$15, 2),"")</f>
        <v/>
      </c>
      <c r="J8" s="28" t="str">
        <f>IF(J7&gt;0, VLOOKUP(J7-J$5-(INT($M7/9)+(MOD($M7,9)&gt;=J$6)), '[1]Point System'!$A$4:$B$15, 2),"")</f>
        <v/>
      </c>
      <c r="K8" s="64" t="str">
        <f>IF(K7&gt;0, VLOOKUP(K7-K$5-(INT($M7/9)+(MOD($M7,9)&gt;=K$6)), '[1]Point System'!$A$4:$B$15, 2),"")</f>
        <v/>
      </c>
      <c r="L8" s="29" t="str">
        <f t="shared" si="0"/>
        <v/>
      </c>
      <c r="M8" s="28"/>
      <c r="N8" s="28"/>
      <c r="O8" s="30" t="str">
        <f>IF(L8&lt;&gt;"", L8, "")</f>
        <v/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5" t="str">
        <f t="shared" si="0"/>
        <v/>
      </c>
      <c r="M9" s="24"/>
      <c r="N9" s="24" t="str">
        <f>IF(L9&lt;&gt;"",L9- M9, "")</f>
        <v/>
      </c>
      <c r="O9" s="26"/>
      <c r="P9" s="12"/>
      <c r="Q9" s="12"/>
      <c r="R9" s="52"/>
      <c r="T9" s="148"/>
    </row>
    <row r="10" spans="1:26" ht="19.5" thickBot="1">
      <c r="A10" s="27"/>
      <c r="B10" s="28"/>
      <c r="C10" s="28" t="str">
        <f>IF(C9&gt;0, VLOOKUP(C9-C$5-(INT($M9/9)+(MOD($M9,9)&gt;=C$6)), '[1]Point System'!$A$4:$B$15, 2),"")</f>
        <v/>
      </c>
      <c r="D10" s="28" t="str">
        <f>IF(D9&gt;0, VLOOKUP(D9-D$5-(INT($M9/9)+(MOD($M9,9)&gt;=D$6)), '[1]Point System'!$A$4:$B$15, 2),"")</f>
        <v/>
      </c>
      <c r="E10" s="28" t="str">
        <f>IF(E9&gt;0, VLOOKUP(E9-E$5-(INT($M9/9)+(MOD($M9,9)&gt;=E$6)), '[1]Point System'!$A$4:$B$15, 2),"")</f>
        <v/>
      </c>
      <c r="F10" s="28" t="str">
        <f>IF(F9&gt;0, VLOOKUP(F9-F$5-(INT($M9/9)+(MOD($M9,9)&gt;=F$6)), '[1]Point System'!$A$4:$B$15, 2),"")</f>
        <v/>
      </c>
      <c r="G10" s="28" t="str">
        <f>IF(G9&gt;0, VLOOKUP(G9-G$5-(INT($M9/9)+(MOD($M9,9)&gt;=G$6)), '[1]Point System'!$A$4:$B$15, 2),"")</f>
        <v/>
      </c>
      <c r="H10" s="28" t="str">
        <f>IF(H9&gt;0, VLOOKUP(H9-H$5-(INT($M9/9)+(MOD($M9,9)&gt;=H$6)), '[1]Point System'!$A$4:$B$15, 2),"")</f>
        <v/>
      </c>
      <c r="I10" s="28" t="str">
        <f>IF(I9&gt;0, VLOOKUP(I9-I$5-(INT($M9/9)+(MOD($M9,9)&gt;=I$6)), '[1]Point System'!$A$4:$B$15, 2),"")</f>
        <v/>
      </c>
      <c r="J10" s="28" t="str">
        <f>IF(J9&gt;0, VLOOKUP(J9-J$5-(INT($M9/9)+(MOD($M9,9)&gt;=J$6)), '[1]Point System'!$A$4:$B$15, 2),"")</f>
        <v/>
      </c>
      <c r="K10" s="64" t="str">
        <f>IF(K9&gt;0, VLOOKUP(K9-K$5-(INT($M9/9)+(MOD($M9,9)&gt;=K$6)), '[1]Point System'!$A$4:$B$15, 2),"")</f>
        <v/>
      </c>
      <c r="L10" s="29" t="str">
        <f t="shared" ref="L10" si="1">IF(SUM(C10:K10)&gt;0, SUM(C10:K10),"")</f>
        <v/>
      </c>
      <c r="M10" s="28"/>
      <c r="N10" s="28"/>
      <c r="O10" s="30" t="str">
        <f>IF(L10&lt;&gt;"", L10, "")</f>
        <v/>
      </c>
      <c r="P10" s="12"/>
      <c r="Q10" s="12"/>
      <c r="R10" s="52"/>
      <c r="T10" s="148"/>
    </row>
    <row r="11" spans="1:26" ht="18.7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5" t="str">
        <f t="shared" si="0"/>
        <v/>
      </c>
      <c r="M11" s="24"/>
      <c r="N11" s="24" t="str">
        <f>IF(L11&lt;&gt;"",L11- M11, "")</f>
        <v/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 t="str">
        <f>IF(C11&gt;0, VLOOKUP(C11-C$5-(INT($M11/9)+(MOD($M11,9)&gt;=C$6)), '[1]Point System'!$A$4:$B$15, 2),"")</f>
        <v/>
      </c>
      <c r="D12" s="28" t="str">
        <f>IF(D11&gt;0, VLOOKUP(D11-D$5-(INT($M11/9)+(MOD($M11,9)&gt;=D$6)), '[1]Point System'!$A$4:$B$15, 2),"")</f>
        <v/>
      </c>
      <c r="E12" s="28" t="str">
        <f>IF(E11&gt;0, VLOOKUP(E11-E$5-(INT($M11/9)+(MOD($M11,9)&gt;=E$6)), '[1]Point System'!$A$4:$B$15, 2),"")</f>
        <v/>
      </c>
      <c r="F12" s="28" t="str">
        <f>IF(F11&gt;0, VLOOKUP(F11-F$5-(INT($M11/9)+(MOD($M11,9)&gt;=F$6)), '[1]Point System'!$A$4:$B$15, 2),"")</f>
        <v/>
      </c>
      <c r="G12" s="28" t="str">
        <f>IF(G11&gt;0, VLOOKUP(G11-G$5-(INT($M11/9)+(MOD($M11,9)&gt;=G$6)), '[1]Point System'!$A$4:$B$15, 2),"")</f>
        <v/>
      </c>
      <c r="H12" s="28" t="str">
        <f>IF(H11&gt;0, VLOOKUP(H11-H$5-(INT($M11/9)+(MOD($M11,9)&gt;=H$6)), '[1]Point System'!$A$4:$B$15, 2),"")</f>
        <v/>
      </c>
      <c r="I12" s="28" t="str">
        <f>IF(I11&gt;0, VLOOKUP(I11-I$5-(INT($M11/9)+(MOD($M11,9)&gt;=I$6)), '[1]Point System'!$A$4:$B$15, 2),"")</f>
        <v/>
      </c>
      <c r="J12" s="28" t="str">
        <f>IF(J11&gt;0, VLOOKUP(J11-J$5-(INT($M11/9)+(MOD($M11,9)&gt;=J$6)), '[1]Point System'!$A$4:$B$15, 2),"")</f>
        <v/>
      </c>
      <c r="K12" s="28" t="str">
        <f>IF(K11&gt;0, VLOOKUP(K11-K$5-(INT($M11/9)+(MOD($M11,9)&gt;=K$6)), '[1]Point System'!$A$4:$B$15, 2),"")</f>
        <v/>
      </c>
      <c r="L12" s="29" t="str">
        <f t="shared" ref="L12" si="2">IF(SUM(C12:K12)&gt;0, SUM(C12:K12),"")</f>
        <v/>
      </c>
      <c r="M12" s="28"/>
      <c r="N12" s="28"/>
      <c r="O12" s="30" t="str">
        <f>IF(L12&lt;&gt;"", L12, "")</f>
        <v/>
      </c>
      <c r="P12" s="58"/>
      <c r="Q12" s="58"/>
      <c r="R12" s="52"/>
      <c r="S12" s="12"/>
      <c r="T12" s="12"/>
    </row>
    <row r="13" spans="1:26" ht="18.7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5" t="str">
        <f t="shared" si="0"/>
        <v/>
      </c>
      <c r="M13" s="24"/>
      <c r="N13" s="24" t="str">
        <f>IF(L13&lt;&gt;"",L13- M13, "")</f>
        <v/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 t="str">
        <f>IF(C13&gt;0, VLOOKUP(C13-C$5-(INT($M13/9)+(MOD($M13,9)&gt;=C$6)), '[1]Point System'!$A$4:$B$15, 2),"")</f>
        <v/>
      </c>
      <c r="D14" s="28" t="str">
        <f>IF(D13&gt;0, VLOOKUP(D13-D$5-(INT($M13/9)+(MOD($M13,9)&gt;=D$6)), '[1]Point System'!$A$4:$B$15, 2),"")</f>
        <v/>
      </c>
      <c r="E14" s="28" t="str">
        <f>IF(E13&gt;0, VLOOKUP(E13-E$5-(INT($M13/9)+(MOD($M13,9)&gt;=E$6)), '[1]Point System'!$A$4:$B$15, 2),"")</f>
        <v/>
      </c>
      <c r="F14" s="28" t="str">
        <f>IF(F13&gt;0, VLOOKUP(F13-F$5-(INT($M13/9)+(MOD($M13,9)&gt;=F$6)), '[1]Point System'!$A$4:$B$15, 2),"")</f>
        <v/>
      </c>
      <c r="G14" s="28" t="str">
        <f>IF(G13&gt;0, VLOOKUP(G13-G$5-(INT($M13/9)+(MOD($M13,9)&gt;=G$6)), '[1]Point System'!$A$4:$B$15, 2),"")</f>
        <v/>
      </c>
      <c r="H14" s="28" t="str">
        <f>IF(H13&gt;0, VLOOKUP(H13-H$5-(INT($M13/9)+(MOD($M13,9)&gt;=H$6)), '[1]Point System'!$A$4:$B$15, 2),"")</f>
        <v/>
      </c>
      <c r="I14" s="28" t="str">
        <f>IF(I13&gt;0, VLOOKUP(I13-I$5-(INT($M13/9)+(MOD($M13,9)&gt;=I$6)), '[1]Point System'!$A$4:$B$15, 2),"")</f>
        <v/>
      </c>
      <c r="J14" s="28" t="str">
        <f>IF(J13&gt;0, VLOOKUP(J13-J$5-(INT($M13/9)+(MOD($M13,9)&gt;=J$6)), '[1]Point System'!$A$4:$B$15, 2),"")</f>
        <v/>
      </c>
      <c r="K14" s="28" t="str">
        <f>IF(K13&gt;0, VLOOKUP(K13-K$5-(INT($M13/9)+(MOD($M13,9)&gt;=K$6)), '[1]Point System'!$A$4:$B$15, 2),"")</f>
        <v/>
      </c>
      <c r="L14" s="29" t="str">
        <f t="shared" ref="L14" si="3">IF(SUM(C14:K14)&gt;0, SUM(C14:K14),"")</f>
        <v/>
      </c>
      <c r="M14" s="28"/>
      <c r="N14" s="28"/>
      <c r="O14" s="30" t="str">
        <f>IF(L14&lt;&gt;"", L14, "")</f>
        <v/>
      </c>
      <c r="P14" s="58"/>
      <c r="Q14" s="58"/>
      <c r="R14" s="52"/>
      <c r="S14" s="12"/>
      <c r="T14" s="12"/>
    </row>
    <row r="15" spans="1:26" ht="18.7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5" t="str">
        <f t="shared" si="0"/>
        <v/>
      </c>
      <c r="M15" s="24"/>
      <c r="N15" s="24" t="str">
        <f>IF(L15&lt;&gt;"",L15- M15, "")</f>
        <v/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 t="str">
        <f>IF(C15&gt;0, VLOOKUP(C15-C$5-(INT($M15/9)+(MOD($M15,9)&gt;=C$6)), '[1]Point System'!$A$4:$B$15, 2),"")</f>
        <v/>
      </c>
      <c r="D16" s="28" t="str">
        <f>IF(D15&gt;0, VLOOKUP(D15-D$5-(INT($M15/9)+(MOD($M15,9)&gt;=D$6)), '[1]Point System'!$A$4:$B$15, 2),"")</f>
        <v/>
      </c>
      <c r="E16" s="28" t="str">
        <f>IF(E15&gt;0, VLOOKUP(E15-E$5-(INT($M15/9)+(MOD($M15,9)&gt;=E$6)), '[1]Point System'!$A$4:$B$15, 2),"")</f>
        <v/>
      </c>
      <c r="F16" s="28" t="str">
        <f>IF(F15&gt;0, VLOOKUP(F15-F$5-(INT($M15/9)+(MOD($M15,9)&gt;=F$6)), '[1]Point System'!$A$4:$B$15, 2),"")</f>
        <v/>
      </c>
      <c r="G16" s="28" t="str">
        <f>IF(G15&gt;0, VLOOKUP(G15-G$5-(INT($M15/9)+(MOD($M15,9)&gt;=G$6)), '[1]Point System'!$A$4:$B$15, 2),"")</f>
        <v/>
      </c>
      <c r="H16" s="28" t="str">
        <f>IF(H15&gt;0, VLOOKUP(H15-H$5-(INT($M15/9)+(MOD($M15,9)&gt;=H$6)), '[1]Point System'!$A$4:$B$15, 2),"")</f>
        <v/>
      </c>
      <c r="I16" s="28" t="str">
        <f>IF(I15&gt;0, VLOOKUP(I15-I$5-(INT($M15/9)+(MOD($M15,9)&gt;=I$6)), '[1]Point System'!$A$4:$B$15, 2),"")</f>
        <v/>
      </c>
      <c r="J16" s="28" t="str">
        <f>IF(J15&gt;0, VLOOKUP(J15-J$5-(INT($M15/9)+(MOD($M15,9)&gt;=J$6)), '[1]Point System'!$A$4:$B$15, 2),"")</f>
        <v/>
      </c>
      <c r="K16" s="28" t="str">
        <f>IF(K15&gt;0, VLOOKUP(K15-K$5-(INT($M15/9)+(MOD($M15,9)&gt;=K$6)), '[1]Point System'!$A$4:$B$15, 2),"")</f>
        <v/>
      </c>
      <c r="L16" s="29" t="str">
        <f t="shared" ref="L16" si="4">IF(SUM(C16:K16)&gt;0, SUM(C16:K16),"")</f>
        <v/>
      </c>
      <c r="M16" s="28"/>
      <c r="N16" s="28"/>
      <c r="O16" s="30" t="str">
        <f>IF(L16&lt;&gt;"", L16, "")</f>
        <v/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5" t="str">
        <f t="shared" si="0"/>
        <v/>
      </c>
      <c r="M17" s="24"/>
      <c r="N17" s="24"/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 t="str">
        <f>IF(C17&gt;0, VLOOKUP(C17-C$5-(INT($M17/9)+(MOD($M17,9)&gt;=C$6)), '[1]Point System'!$A$4:$B$15, 2),"")</f>
        <v/>
      </c>
      <c r="D18" s="28" t="str">
        <f>IF(D17&gt;0, VLOOKUP(D17-D$5-(INT($M17/9)+(MOD($M17,9)&gt;=D$6)), '[1]Point System'!$A$4:$B$15, 2),"")</f>
        <v/>
      </c>
      <c r="E18" s="28" t="str">
        <f>IF(E17&gt;0, VLOOKUP(E17-E$5-(INT($M17/9)+(MOD($M17,9)&gt;=E$6)), '[1]Point System'!$A$4:$B$15, 2),"")</f>
        <v/>
      </c>
      <c r="F18" s="28" t="str">
        <f>IF(F17&gt;0, VLOOKUP(F17-F$5-(INT($M17/9)+(MOD($M17,9)&gt;=F$6)), '[1]Point System'!$A$4:$B$15, 2),"")</f>
        <v/>
      </c>
      <c r="G18" s="28" t="str">
        <f>IF(G17&gt;0, VLOOKUP(G17-G$5-(INT($M17/9)+(MOD($M17,9)&gt;=G$6)), '[1]Point System'!$A$4:$B$15, 2),"")</f>
        <v/>
      </c>
      <c r="H18" s="28" t="str">
        <f>IF(H17&gt;0, VLOOKUP(H17-H$5-(INT($M17/9)+(MOD($M17,9)&gt;=H$6)), '[1]Point System'!$A$4:$B$15, 2),"")</f>
        <v/>
      </c>
      <c r="I18" s="28" t="str">
        <f>IF(I17&gt;0, VLOOKUP(I17-I$5-(INT($M17/9)+(MOD($M17,9)&gt;=I$6)), '[1]Point System'!$A$4:$B$15, 2),"")</f>
        <v/>
      </c>
      <c r="J18" s="28" t="str">
        <f>IF(J17&gt;0, VLOOKUP(J17-J$5-(INT($M17/9)+(MOD($M17,9)&gt;=J$6)), '[1]Point System'!$A$4:$B$15, 2),"")</f>
        <v/>
      </c>
      <c r="K18" s="64" t="str">
        <f>IF(K17&gt;0, VLOOKUP(K17-K$5-(INT($M17/9)+(MOD($M17,9)&gt;=K$6)), '[1]Point System'!$A$4:$B$15, 2),"")</f>
        <v/>
      </c>
      <c r="L18" s="29" t="str">
        <f t="shared" ref="L18" si="5">IF(SUM(C18:K18)&gt;0, SUM(C18:K18),"")</f>
        <v/>
      </c>
      <c r="M18" s="28"/>
      <c r="N18" s="28"/>
      <c r="O18" s="30" t="str">
        <f>IF(L18&lt;&gt;"", L18, "")</f>
        <v/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5" t="str">
        <f t="shared" ref="L19" si="6">IF(SUM(C19:K19)&gt;0, SUM(C19:K19),"")</f>
        <v/>
      </c>
      <c r="M19" s="24"/>
      <c r="N19" s="24" t="str">
        <f>IF(L19&lt;&gt;"",L19- M19, "")</f>
        <v/>
      </c>
      <c r="O19" s="26"/>
      <c r="P19" s="12"/>
      <c r="Q19" s="12"/>
      <c r="R19" s="52"/>
      <c r="T19" s="148"/>
    </row>
    <row r="20" spans="1:26" ht="19.5" thickBot="1">
      <c r="A20" s="27"/>
      <c r="B20" s="28"/>
      <c r="C20" s="28" t="str">
        <f>IF(C19&gt;0, VLOOKUP(C19-C$5-(INT($M19/9)+(MOD($M19,9)&gt;=C$6)), '[1]Point System'!$A$4:$B$15, 2),"")</f>
        <v/>
      </c>
      <c r="D20" s="28" t="str">
        <f>IF(D19&gt;0, VLOOKUP(D19-D$5-(INT($M19/9)+(MOD($M19,9)&gt;=D$6)), '[1]Point System'!$A$4:$B$15, 2),"")</f>
        <v/>
      </c>
      <c r="E20" s="28" t="str">
        <f>IF(E19&gt;0, VLOOKUP(E19-E$5-(INT($M19/9)+(MOD($M19,9)&gt;=E$6)), '[1]Point System'!$A$4:$B$15, 2),"")</f>
        <v/>
      </c>
      <c r="F20" s="28" t="str">
        <f>IF(F19&gt;0, VLOOKUP(F19-F$5-(INT($M19/9)+(MOD($M19,9)&gt;=F$6)), '[1]Point System'!$A$4:$B$15, 2),"")</f>
        <v/>
      </c>
      <c r="G20" s="28" t="str">
        <f>IF(G19&gt;0, VLOOKUP(G19-G$5-(INT($M19/9)+(MOD($M19,9)&gt;=G$6)), '[1]Point System'!$A$4:$B$15, 2),"")</f>
        <v/>
      </c>
      <c r="H20" s="28" t="str">
        <f>IF(H19&gt;0, VLOOKUP(H19-H$5-(INT($M19/9)+(MOD($M19,9)&gt;=H$6)), '[1]Point System'!$A$4:$B$15, 2),"")</f>
        <v/>
      </c>
      <c r="I20" s="28" t="str">
        <f>IF(I19&gt;0, VLOOKUP(I19-I$5-(INT($M19/9)+(MOD($M19,9)&gt;=I$6)), '[1]Point System'!$A$4:$B$15, 2),"")</f>
        <v/>
      </c>
      <c r="J20" s="28" t="str">
        <f>IF(J19&gt;0, VLOOKUP(J19-J$5-(INT($M19/9)+(MOD($M19,9)&gt;=J$6)), '[1]Point System'!$A$4:$B$15, 2),"")</f>
        <v/>
      </c>
      <c r="K20" s="64" t="str">
        <f>IF(K19&gt;0, VLOOKUP(K19-K$5-(INT($M19/9)+(MOD($M19,9)&gt;=K$6)), '[1]Point System'!$A$4:$B$15, 2),"")</f>
        <v/>
      </c>
      <c r="L20" s="29" t="str">
        <f t="shared" ref="L20" si="7">IF(SUM(C20:K20)&gt;0, SUM(C20:K20),"")</f>
        <v/>
      </c>
      <c r="M20" s="28"/>
      <c r="N20" s="28"/>
      <c r="O20" s="30" t="str">
        <f>IF(L20&lt;&gt;"", L20, "")</f>
        <v/>
      </c>
      <c r="P20" s="12"/>
      <c r="Q20" s="12"/>
      <c r="R20" s="52"/>
      <c r="T20" s="148"/>
    </row>
    <row r="21" spans="1:26" ht="15" customHeight="1">
      <c r="E21" s="46"/>
      <c r="G21" s="46"/>
      <c r="H21" s="46"/>
      <c r="J21" s="47"/>
      <c r="K21" s="46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A2" sqref="A2:Q2"/>
      <selection pane="bottomLeft" activeCell="K32" sqref="K3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5" style="22" bestFit="1" customWidth="1"/>
    <col min="15" max="15" width="14.25" style="22" bestFit="1" customWidth="1"/>
    <col min="16" max="16" width="8.75" style="22" customWidth="1"/>
    <col min="17" max="17" width="15.125" style="22" customWidth="1"/>
    <col min="18" max="18" width="13.75" style="22" customWidth="1"/>
    <col min="19" max="19" width="8.75" style="22" customWidth="1"/>
    <col min="20" max="20" width="8.75" style="55" customWidth="1"/>
    <col min="21" max="26" width="8.75" style="22" customWidth="1"/>
    <col min="27" max="16384" width="14.25" style="22"/>
  </cols>
  <sheetData>
    <row r="1" spans="1:26" ht="26.25">
      <c r="A1" s="155" t="s">
        <v>56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57" t="s">
        <v>57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>
        <v>11</v>
      </c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>
        <f>SUM(55/9)</f>
        <v>6.1111111111111107</v>
      </c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56" t="s">
        <v>65</v>
      </c>
      <c r="B7" s="24" t="s">
        <v>90</v>
      </c>
      <c r="C7" s="24">
        <v>6</v>
      </c>
      <c r="D7" s="24">
        <v>6</v>
      </c>
      <c r="E7" s="24">
        <v>5</v>
      </c>
      <c r="F7" s="24">
        <v>3</v>
      </c>
      <c r="G7" s="24">
        <v>5</v>
      </c>
      <c r="H7" s="24">
        <v>4</v>
      </c>
      <c r="I7" s="24">
        <v>3</v>
      </c>
      <c r="J7" s="24">
        <v>4</v>
      </c>
      <c r="K7" s="24">
        <v>4</v>
      </c>
      <c r="L7" s="25">
        <f t="shared" ref="L7:L29" si="0">IF(SUM(C7:K7)&gt;0, SUM(C7:K7),"")</f>
        <v>40</v>
      </c>
      <c r="M7" s="24">
        <v>7</v>
      </c>
      <c r="N7" s="24">
        <f>IF(L7&lt;&gt;"",L7- M7, "")</f>
        <v>33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1</v>
      </c>
      <c r="D8" s="28">
        <f>IF(D7&gt;0, VLOOKUP(D7-D$5-(INT($M7/9)+(MOD($M7,9)&gt;=D$6)), '[1]Point System'!$A$4:$B$15, 2),"")</f>
        <v>2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2</v>
      </c>
      <c r="H8" s="28">
        <f>IF(H7&gt;0, VLOOKUP(H7-H$5-(INT($M7/9)+(MOD($M7,9)&gt;=H$6)), '[1]Point System'!$A$4:$B$15, 2),"")</f>
        <v>3</v>
      </c>
      <c r="I8" s="28">
        <f>IF(I7&gt;0, VLOOKUP(I7-I$5-(INT($M7/9)+(MOD($M7,9)&gt;=I$6)), '[1]Point System'!$A$4:$B$15, 2),"")</f>
        <v>2</v>
      </c>
      <c r="J8" s="48">
        <f>IF(J7&gt;0, VLOOKUP(J7-J$5-(INT($M7/9)+(MOD($M7,9)&gt;=J$6)), '[1]Point System'!$A$4:$B$15, 2),"")</f>
        <v>3</v>
      </c>
      <c r="K8" s="61">
        <f>IF(K7&gt;0, VLOOKUP(K7-K$5-(INT($M7/9)+(MOD($M7,9)&gt;=K$6)), '[1]Point System'!$A$4:$B$15, 2),"")</f>
        <v>4</v>
      </c>
      <c r="L8" s="29">
        <f t="shared" si="0"/>
        <v>21</v>
      </c>
      <c r="M8" s="28"/>
      <c r="N8" s="28"/>
      <c r="O8" s="30">
        <f>IF(L8&lt;&gt;"", L8, "")</f>
        <v>21</v>
      </c>
      <c r="P8" s="12"/>
      <c r="Q8" s="58">
        <f>SUM(Q5*1)</f>
        <v>6.1111111111111107</v>
      </c>
      <c r="R8" s="52">
        <v>6</v>
      </c>
      <c r="S8" s="12"/>
      <c r="T8" s="12"/>
      <c r="U8" s="12"/>
      <c r="V8" s="12"/>
      <c r="W8" s="12"/>
      <c r="X8" s="12"/>
      <c r="Z8" s="60"/>
    </row>
    <row r="9" spans="1:26" ht="18.75">
      <c r="A9" s="56" t="s">
        <v>81</v>
      </c>
      <c r="B9" s="24"/>
      <c r="C9" s="24">
        <v>4</v>
      </c>
      <c r="D9" s="24">
        <v>7</v>
      </c>
      <c r="E9" s="24">
        <v>5</v>
      </c>
      <c r="F9" s="24">
        <v>3</v>
      </c>
      <c r="G9" s="24">
        <v>7</v>
      </c>
      <c r="H9" s="24">
        <v>5</v>
      </c>
      <c r="I9" s="24">
        <v>3</v>
      </c>
      <c r="J9" s="24">
        <v>6</v>
      </c>
      <c r="K9" s="24">
        <v>5</v>
      </c>
      <c r="L9" s="25">
        <f t="shared" si="0"/>
        <v>45</v>
      </c>
      <c r="M9" s="24">
        <v>11</v>
      </c>
      <c r="N9" s="24">
        <f>IF(L9&lt;&gt;"",L9- M9, "")</f>
        <v>34</v>
      </c>
      <c r="O9" s="26"/>
      <c r="P9" s="12"/>
      <c r="Q9" s="12"/>
      <c r="R9" s="52"/>
      <c r="T9" s="22"/>
    </row>
    <row r="10" spans="1:26" ht="19.5" thickBot="1">
      <c r="A10" s="27"/>
      <c r="B10" s="28"/>
      <c r="C10" s="28">
        <f>IF(C9&gt;0, VLOOKUP(C9-C$5-(INT($M9/9)+(MOD($M9,9)&gt;=C$6)), '[1]Point System'!$A$4:$B$15, 2),"")</f>
        <v>3</v>
      </c>
      <c r="D10" s="28">
        <f>IF(D9&gt;0, VLOOKUP(D9-D$5-(INT($M9/9)+(MOD($M9,9)&gt;=D$6)), '[1]Point System'!$A$4:$B$15, 2),"")</f>
        <v>2</v>
      </c>
      <c r="E10" s="28">
        <f>IF(E9&gt;0, VLOOKUP(E9-E$5-(INT($M9/9)+(MOD($M9,9)&gt;=E$6)), '[1]Point System'!$A$4:$B$15, 2),"")</f>
        <v>2</v>
      </c>
      <c r="F10" s="28">
        <f>IF(F9&gt;0, VLOOKUP(F9-F$5-(INT($M9/9)+(MOD($M9,9)&gt;=F$6)), '[1]Point System'!$A$4:$B$15, 2),"")</f>
        <v>3</v>
      </c>
      <c r="G10" s="28">
        <f>IF(G9&gt;0, VLOOKUP(G9-G$5-(INT($M9/9)+(MOD($M9,9)&gt;=G$6)), '[1]Point System'!$A$4:$B$15, 2),"")</f>
        <v>0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3</v>
      </c>
      <c r="J10" s="28">
        <f>IF(J9&gt;0, VLOOKUP(J9-J$5-(INT($M9/9)+(MOD($M9,9)&gt;=J$6)), '[1]Point System'!$A$4:$B$15, 2),"")</f>
        <v>1</v>
      </c>
      <c r="K10" s="61">
        <f>IF(K9&gt;0, VLOOKUP(K9-K$5-(INT($M9/9)+(MOD($M9,9)&gt;=K$6)), '[1]Point System'!$A$4:$B$15, 2),"")</f>
        <v>4</v>
      </c>
      <c r="L10" s="29">
        <f t="shared" ref="L10" si="1">IF(SUM(C10:K10)&gt;0, SUM(C10:K10),"")</f>
        <v>20</v>
      </c>
      <c r="M10" s="28"/>
      <c r="N10" s="28"/>
      <c r="O10" s="30">
        <f>IF(L10&lt;&gt;"", L10, "")</f>
        <v>20</v>
      </c>
      <c r="P10" s="12"/>
      <c r="Q10" s="12"/>
      <c r="R10" s="52"/>
      <c r="T10" s="22"/>
    </row>
    <row r="11" spans="1:26" ht="18.75">
      <c r="A11" s="56" t="s">
        <v>67</v>
      </c>
      <c r="B11" s="24"/>
      <c r="C11" s="24">
        <v>7</v>
      </c>
      <c r="D11" s="24">
        <v>5</v>
      </c>
      <c r="E11" s="24">
        <v>7</v>
      </c>
      <c r="F11" s="24">
        <v>4</v>
      </c>
      <c r="G11" s="24">
        <v>4</v>
      </c>
      <c r="H11" s="24">
        <v>7</v>
      </c>
      <c r="I11" s="24">
        <v>6</v>
      </c>
      <c r="J11" s="24">
        <v>8</v>
      </c>
      <c r="K11" s="24">
        <v>7</v>
      </c>
      <c r="L11" s="25">
        <f t="shared" si="0"/>
        <v>55</v>
      </c>
      <c r="M11" s="24">
        <v>17</v>
      </c>
      <c r="N11" s="24">
        <f>IF(L11&lt;&gt;"",L11- M11, "")</f>
        <v>38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48">
        <f>IF(C11&gt;0, VLOOKUP(C11-C$5-(INT($M11/9)+(MOD($M11,9)&gt;=C$6)), '[1]Point System'!$A$4:$B$15, 2),"")</f>
        <v>1</v>
      </c>
      <c r="D12" s="48">
        <f>IF(D11&gt;0, VLOOKUP(D11-D$5-(INT($M11/9)+(MOD($M11,9)&gt;=D$6)), '[1]Point System'!$A$4:$B$15, 2),"")</f>
        <v>4</v>
      </c>
      <c r="E12" s="28">
        <f>IF(E11&gt;0, VLOOKUP(E11-E$5-(INT($M11/9)+(MOD($M11,9)&gt;=E$6)), '[1]Point System'!$A$4:$B$15, 2),"")</f>
        <v>1</v>
      </c>
      <c r="F12" s="48">
        <f>IF(F11&gt;0, VLOOKUP(F11-F$5-(INT($M11/9)+(MOD($M11,9)&gt;=F$6)), '[1]Point System'!$A$4:$B$15, 2),"")</f>
        <v>2</v>
      </c>
      <c r="G12" s="48">
        <f>IF(G11&gt;0, VLOOKUP(G11-G$5-(INT($M11/9)+(MOD($M11,9)&gt;=G$6)), '[1]Point System'!$A$4:$B$15, 2),"")</f>
        <v>4</v>
      </c>
      <c r="H12" s="28">
        <f>IF(H11&gt;0, VLOOKUP(H11-H$5-(INT($M11/9)+(MOD($M11,9)&gt;=H$6)), '[1]Point System'!$A$4:$B$15, 2),"")</f>
        <v>1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0</v>
      </c>
      <c r="K12" s="28">
        <f>IF(K11&gt;0, VLOOKUP(K11-K$5-(INT($M11/9)+(MOD($M11,9)&gt;=K$6)), '[1]Point System'!$A$4:$B$15, 2),"")</f>
        <v>2</v>
      </c>
      <c r="L12" s="29">
        <f t="shared" ref="L12" si="2">IF(SUM(C12:K12)&gt;0, SUM(C12:K12),"")</f>
        <v>16</v>
      </c>
      <c r="M12" s="28"/>
      <c r="N12" s="28"/>
      <c r="O12" s="30">
        <f>IF(L12&lt;&gt;"", L12, "")</f>
        <v>16</v>
      </c>
      <c r="P12" s="58"/>
      <c r="Q12" s="58">
        <f>SUM(Q5*4)</f>
        <v>24.444444444444443</v>
      </c>
      <c r="R12" s="52">
        <v>24</v>
      </c>
      <c r="S12" s="12"/>
      <c r="T12" s="12"/>
    </row>
    <row r="13" spans="1:26" ht="18.75">
      <c r="A13" s="56" t="s">
        <v>68</v>
      </c>
      <c r="B13" s="24"/>
      <c r="C13" s="24">
        <v>6</v>
      </c>
      <c r="D13" s="24">
        <v>6</v>
      </c>
      <c r="E13" s="24">
        <v>5</v>
      </c>
      <c r="F13" s="24">
        <v>3</v>
      </c>
      <c r="G13" s="24">
        <v>5</v>
      </c>
      <c r="H13" s="24">
        <v>8</v>
      </c>
      <c r="I13" s="24">
        <v>6</v>
      </c>
      <c r="J13" s="24">
        <v>7</v>
      </c>
      <c r="K13" s="24">
        <v>7</v>
      </c>
      <c r="L13" s="25">
        <f t="shared" si="0"/>
        <v>53</v>
      </c>
      <c r="M13" s="24">
        <v>16</v>
      </c>
      <c r="N13" s="24">
        <f>IF(L13&lt;&gt;"",L13- M13, "")</f>
        <v>37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2</v>
      </c>
      <c r="D14" s="28">
        <f>IF(D13&gt;0, VLOOKUP(D13-D$5-(INT($M13/9)+(MOD($M13,9)&gt;=D$6)), '[1]Point System'!$A$4:$B$15, 2),"")</f>
        <v>3</v>
      </c>
      <c r="E14" s="28">
        <f>IF(E13&gt;0, VLOOKUP(E13-E$5-(INT($M13/9)+(MOD($M13,9)&gt;=E$6)), '[1]Point System'!$A$4:$B$15, 2),"")</f>
        <v>3</v>
      </c>
      <c r="F14" s="28">
        <f>IF(F13&gt;0, VLOOKUP(F13-F$5-(INT($M13/9)+(MOD($M13,9)&gt;=F$6)), '[1]Point System'!$A$4:$B$15, 2),"")</f>
        <v>3</v>
      </c>
      <c r="G14" s="28">
        <f>IF(G13&gt;0, VLOOKUP(G13-G$5-(INT($M13/9)+(MOD($M13,9)&gt;=G$6)), '[1]Point System'!$A$4:$B$15, 2),"")</f>
        <v>3</v>
      </c>
      <c r="H14" s="28">
        <f>IF(H13&gt;0, VLOOKUP(H13-H$5-(INT($M13/9)+(MOD($M13,9)&gt;=H$6)), '[1]Point System'!$A$4:$B$15, 2),"")</f>
        <v>0</v>
      </c>
      <c r="I14" s="28">
        <f>IF(I13&gt;0, VLOOKUP(I13-I$5-(INT($M13/9)+(MOD($M13,9)&gt;=I$6)), '[1]Point System'!$A$4:$B$15, 2),"")</f>
        <v>0</v>
      </c>
      <c r="J14" s="28">
        <f>IF(J13&gt;0, VLOOKUP(J13-J$5-(INT($M13/9)+(MOD($M13,9)&gt;=J$6)), '[1]Point System'!$A$4:$B$15, 2),"")</f>
        <v>1</v>
      </c>
      <c r="K14" s="28">
        <f>IF(K13&gt;0, VLOOKUP(K13-K$5-(INT($M13/9)+(MOD($M13,9)&gt;=K$6)), '[1]Point System'!$A$4:$B$15, 2),"")</f>
        <v>2</v>
      </c>
      <c r="L14" s="29">
        <f t="shared" ref="L14" si="3">IF(SUM(C14:K14)&gt;0, SUM(C14:K14),"")</f>
        <v>17</v>
      </c>
      <c r="M14" s="28"/>
      <c r="N14" s="28"/>
      <c r="O14" s="30">
        <f>IF(L14&lt;&gt;"", L14, "")</f>
        <v>17</v>
      </c>
      <c r="P14" s="12"/>
      <c r="Q14" s="58"/>
      <c r="R14" s="52"/>
      <c r="S14" s="12"/>
      <c r="T14" s="12"/>
    </row>
    <row r="15" spans="1:26" ht="18.75">
      <c r="A15" s="56" t="s">
        <v>69</v>
      </c>
      <c r="B15" s="24"/>
      <c r="C15" s="24">
        <v>6</v>
      </c>
      <c r="D15" s="24">
        <v>6</v>
      </c>
      <c r="E15" s="24">
        <v>4</v>
      </c>
      <c r="F15" s="24">
        <v>4</v>
      </c>
      <c r="G15" s="24">
        <v>5</v>
      </c>
      <c r="H15" s="24">
        <v>5</v>
      </c>
      <c r="I15" s="24">
        <v>3</v>
      </c>
      <c r="J15" s="24">
        <v>6</v>
      </c>
      <c r="K15" s="24">
        <v>6</v>
      </c>
      <c r="L15" s="25">
        <f t="shared" si="0"/>
        <v>45</v>
      </c>
      <c r="M15" s="24">
        <v>13</v>
      </c>
      <c r="N15" s="24">
        <f>IF(L15&lt;&gt;"",L15- M15, "")</f>
        <v>32</v>
      </c>
      <c r="O15" s="26"/>
      <c r="P15" s="12"/>
      <c r="Q15" s="58"/>
      <c r="R15" s="52"/>
      <c r="S15" s="12"/>
      <c r="T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3</v>
      </c>
      <c r="E16" s="48">
        <f>IF(E15&gt;0, VLOOKUP(E15-E$5-(INT($M15/9)+(MOD($M15,9)&gt;=E$6)), '[1]Point System'!$A$4:$B$15, 2),"")</f>
        <v>4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3</v>
      </c>
      <c r="J16" s="28">
        <f>IF(J15&gt;0, VLOOKUP(J15-J$5-(INT($M15/9)+(MOD($M15,9)&gt;=J$6)), '[1]Point System'!$A$4:$B$15, 2),"")</f>
        <v>1</v>
      </c>
      <c r="K16" s="28">
        <f>IF(K15&gt;0, VLOOKUP(K15-K$5-(INT($M15/9)+(MOD($M15,9)&gt;=K$6)), '[1]Point System'!$A$4:$B$15, 2),"")</f>
        <v>3</v>
      </c>
      <c r="L16" s="29">
        <f t="shared" ref="L16:L18" si="4">IF(SUM(C16:K16)&gt;0, SUM(C16:K16),"")</f>
        <v>22</v>
      </c>
      <c r="M16" s="28"/>
      <c r="N16" s="28"/>
      <c r="O16" s="30">
        <f>IF(L16&lt;&gt;"", L16, "")</f>
        <v>22</v>
      </c>
      <c r="P16" s="58"/>
      <c r="Q16" s="58">
        <f>SUM(Q5*1)</f>
        <v>6.1111111111111107</v>
      </c>
      <c r="R16" s="52">
        <v>6</v>
      </c>
      <c r="S16" s="12"/>
      <c r="T16" s="12"/>
    </row>
    <row r="17" spans="1:26" s="41" customFormat="1" ht="18.75">
      <c r="A17" s="56" t="s">
        <v>78</v>
      </c>
      <c r="B17" s="24"/>
      <c r="C17" s="24">
        <v>5</v>
      </c>
      <c r="D17" s="24">
        <v>6</v>
      </c>
      <c r="E17" s="24">
        <v>6</v>
      </c>
      <c r="F17" s="24">
        <v>5</v>
      </c>
      <c r="G17" s="24">
        <v>6</v>
      </c>
      <c r="H17" s="24">
        <v>4</v>
      </c>
      <c r="I17" s="24">
        <v>3</v>
      </c>
      <c r="J17" s="24">
        <v>6</v>
      </c>
      <c r="K17" s="24">
        <v>5</v>
      </c>
      <c r="L17" s="25">
        <f t="shared" si="4"/>
        <v>46</v>
      </c>
      <c r="M17" s="24">
        <v>13</v>
      </c>
      <c r="N17" s="24">
        <f>IF(L17&lt;&gt;"",L17- M17, "")</f>
        <v>33</v>
      </c>
      <c r="O17" s="26"/>
      <c r="P17" s="12"/>
      <c r="Q17" s="58"/>
      <c r="R17" s="52"/>
      <c r="S17" s="12"/>
      <c r="T17" s="12"/>
    </row>
    <row r="18" spans="1:26" s="41" customFormat="1" ht="19.5" thickBot="1">
      <c r="A18" s="27"/>
      <c r="B18" s="28"/>
      <c r="C18" s="28">
        <f>IF(C17&gt;0, VLOOKUP(C17-C$5-(INT($M17/9)+(MOD($M17,9)&gt;=C$6)), '[1]Point System'!$A$4:$B$15, 2),"")</f>
        <v>3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1</v>
      </c>
      <c r="H18" s="28">
        <f>IF(H17&gt;0, VLOOKUP(H17-H$5-(INT($M17/9)+(MOD($M17,9)&gt;=H$6)), '[1]Point System'!$A$4:$B$15, 2),"")</f>
        <v>3</v>
      </c>
      <c r="I18" s="28">
        <f>IF(I17&gt;0, VLOOKUP(I17-I$5-(INT($M17/9)+(MOD($M17,9)&gt;=I$6)), '[1]Point System'!$A$4:$B$15, 2),"")</f>
        <v>3</v>
      </c>
      <c r="J18" s="28">
        <f>IF(J17&gt;0, VLOOKUP(J17-J$5-(INT($M17/9)+(MOD($M17,9)&gt;=J$6)), '[1]Point System'!$A$4:$B$15, 2),"")</f>
        <v>1</v>
      </c>
      <c r="K18" s="61">
        <f>IF(K17&gt;0, VLOOKUP(K17-K$5-(INT($M17/9)+(MOD($M17,9)&gt;=K$6)), '[1]Point System'!$A$4:$B$15, 2),"")</f>
        <v>4</v>
      </c>
      <c r="L18" s="29">
        <f t="shared" si="4"/>
        <v>21</v>
      </c>
      <c r="M18" s="28"/>
      <c r="N18" s="28"/>
      <c r="O18" s="30">
        <f>IF(L18&lt;&gt;"", L18, "")</f>
        <v>21</v>
      </c>
      <c r="P18" s="12"/>
      <c r="Q18" s="58"/>
      <c r="R18" s="52"/>
      <c r="S18" s="12"/>
      <c r="T18" s="52"/>
      <c r="V18" s="12"/>
      <c r="W18" s="12"/>
      <c r="X18" s="12"/>
      <c r="Y18" s="12"/>
      <c r="Z18" s="12"/>
    </row>
    <row r="19" spans="1:26" ht="18.75">
      <c r="A19" s="23" t="s">
        <v>70</v>
      </c>
      <c r="B19" s="24"/>
      <c r="C19" s="24">
        <v>7</v>
      </c>
      <c r="D19" s="24">
        <v>6</v>
      </c>
      <c r="E19" s="24">
        <v>4</v>
      </c>
      <c r="F19" s="24">
        <v>5</v>
      </c>
      <c r="G19" s="24">
        <v>5</v>
      </c>
      <c r="H19" s="24">
        <v>8</v>
      </c>
      <c r="I19" s="24">
        <v>6</v>
      </c>
      <c r="J19" s="24">
        <v>7</v>
      </c>
      <c r="K19" s="24">
        <v>7</v>
      </c>
      <c r="L19" s="25">
        <f t="shared" si="0"/>
        <v>55</v>
      </c>
      <c r="M19" s="24">
        <v>21</v>
      </c>
      <c r="N19" s="24">
        <f>IF(L19&lt;&gt;"",L19- M19, "")</f>
        <v>34</v>
      </c>
      <c r="O19" s="26"/>
      <c r="P19" s="49"/>
      <c r="Q19" s="58"/>
      <c r="R19" s="52"/>
      <c r="S19" s="12"/>
      <c r="T19" s="5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1</v>
      </c>
      <c r="D20" s="28">
        <f>IF(D19&gt;0, VLOOKUP(D19-D$5-(INT($M19/9)+(MOD($M19,9)&gt;=D$6)), '[1]Point System'!$A$4:$B$15, 2),"")</f>
        <v>4</v>
      </c>
      <c r="E20" s="28">
        <f>IF(E19&gt;0, VLOOKUP(E19-E$5-(INT($M19/9)+(MOD($M19,9)&gt;=E$6)), '[1]Point System'!$A$4:$B$15, 2),"")</f>
        <v>5</v>
      </c>
      <c r="F20" s="28">
        <f>IF(F19&gt;0, VLOOKUP(F19-F$5-(INT($M19/9)+(MOD($M19,9)&gt;=F$6)), '[1]Point System'!$A$4:$B$15, 2),"")</f>
        <v>2</v>
      </c>
      <c r="G20" s="28">
        <f>IF(G19&gt;0, VLOOKUP(G19-G$5-(INT($M19/9)+(MOD($M19,9)&gt;=G$6)), '[1]Point System'!$A$4:$B$15, 2),"")</f>
        <v>3</v>
      </c>
      <c r="H20" s="28">
        <f>IF(H19&gt;0, VLOOKUP(H19-H$5-(INT($M19/9)+(MOD($M19,9)&gt;=H$6)), '[1]Point System'!$A$4:$B$15, 2),"")</f>
        <v>0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1</v>
      </c>
      <c r="K20" s="28">
        <f>IF(K19&gt;0, VLOOKUP(K19-K$5-(INT($M19/9)+(MOD($M19,9)&gt;=K$6)), '[1]Point System'!$A$4:$B$15, 2),"")</f>
        <v>3</v>
      </c>
      <c r="L20" s="29">
        <f t="shared" ref="L20" si="5">IF(SUM(C20:K20)&gt;0, SUM(C20:K20),"")</f>
        <v>20</v>
      </c>
      <c r="M20" s="28"/>
      <c r="N20" s="28"/>
      <c r="O20" s="30">
        <f>IF(L20&lt;&gt;"", L20, "")</f>
        <v>20</v>
      </c>
      <c r="P20" s="12"/>
      <c r="Q20" s="58"/>
      <c r="R20" s="52"/>
      <c r="S20" s="12"/>
      <c r="T20" s="52"/>
      <c r="V20" s="12"/>
      <c r="W20" s="12"/>
      <c r="X20" s="12"/>
      <c r="Y20" s="12"/>
      <c r="Z20" s="12"/>
    </row>
    <row r="21" spans="1:26" ht="18.75">
      <c r="A21" s="56" t="s">
        <v>71</v>
      </c>
      <c r="B21" s="24"/>
      <c r="C21" s="24">
        <v>8</v>
      </c>
      <c r="D21" s="24">
        <v>8</v>
      </c>
      <c r="E21" s="24">
        <v>7</v>
      </c>
      <c r="F21" s="24">
        <v>6</v>
      </c>
      <c r="G21" s="24">
        <v>6</v>
      </c>
      <c r="H21" s="24">
        <v>5</v>
      </c>
      <c r="I21" s="24">
        <v>4</v>
      </c>
      <c r="J21" s="24">
        <v>6</v>
      </c>
      <c r="K21" s="24">
        <v>6</v>
      </c>
      <c r="L21" s="25">
        <f t="shared" si="0"/>
        <v>56</v>
      </c>
      <c r="M21" s="24">
        <v>17</v>
      </c>
      <c r="N21" s="24">
        <f>IF(L21&lt;&gt;"",L21- M21, "")</f>
        <v>39</v>
      </c>
      <c r="O21" s="26"/>
      <c r="P21" s="12"/>
      <c r="Q21" s="58"/>
      <c r="R21" s="5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0</v>
      </c>
      <c r="D22" s="28">
        <f>IF(D21&gt;0, VLOOKUP(D21-D$5-(INT($M21/9)+(MOD($M21,9)&gt;=D$6)), '[1]Point System'!$A$4:$B$15, 2),"")</f>
        <v>1</v>
      </c>
      <c r="E22" s="28">
        <f>IF(E21&gt;0, VLOOKUP(E21-E$5-(INT($M21/9)+(MOD($M21,9)&gt;=E$6)), '[1]Point System'!$A$4:$B$15, 2),"")</f>
        <v>1</v>
      </c>
      <c r="F22" s="28">
        <f>IF(F21&gt;0, VLOOKUP(F21-F$5-(INT($M21/9)+(MOD($M21,9)&gt;=F$6)), '[1]Point System'!$A$4:$B$15, 2),"")</f>
        <v>0</v>
      </c>
      <c r="G22" s="28">
        <f>IF(G21&gt;0, VLOOKUP(G21-G$5-(INT($M21/9)+(MOD($M21,9)&gt;=G$6)), '[1]Point System'!$A$4:$B$15, 2),"")</f>
        <v>2</v>
      </c>
      <c r="H22" s="28">
        <f>IF(H21&gt;0, VLOOKUP(H21-H$5-(INT($M21/9)+(MOD($M21,9)&gt;=H$6)), '[1]Point System'!$A$4:$B$15, 2),"")</f>
        <v>3</v>
      </c>
      <c r="I22" s="28">
        <f>IF(I21&gt;0, VLOOKUP(I21-I$5-(INT($M21/9)+(MOD($M21,9)&gt;=I$6)), '[1]Point System'!$A$4:$B$15, 2),"")</f>
        <v>3</v>
      </c>
      <c r="J22" s="28">
        <f>IF(J21&gt;0, VLOOKUP(J21-J$5-(INT($M21/9)+(MOD($M21,9)&gt;=J$6)), '[1]Point System'!$A$4:$B$15, 2),"")</f>
        <v>2</v>
      </c>
      <c r="K22" s="28">
        <f>IF(K21&gt;0, VLOOKUP(K21-K$5-(INT($M21/9)+(MOD($M21,9)&gt;=K$6)), '[1]Point System'!$A$4:$B$15, 2),"")</f>
        <v>3</v>
      </c>
      <c r="L22" s="29">
        <f t="shared" ref="L22" si="6">IF(SUM(C22:K22)&gt;0, SUM(C22:K22),"")</f>
        <v>15</v>
      </c>
      <c r="M22" s="28"/>
      <c r="N22" s="28"/>
      <c r="O22" s="30">
        <f>IF(L22&lt;&gt;"", L22, "")</f>
        <v>15</v>
      </c>
      <c r="P22" s="58"/>
      <c r="Q22" s="58"/>
      <c r="R22" s="52"/>
      <c r="V22" s="12"/>
      <c r="W22" s="12"/>
      <c r="X22" s="12"/>
      <c r="Y22" s="12"/>
      <c r="Z22" s="12"/>
    </row>
    <row r="23" spans="1:26" ht="18.75">
      <c r="A23" s="56" t="s">
        <v>79</v>
      </c>
      <c r="B23" s="24"/>
      <c r="C23" s="24">
        <v>8</v>
      </c>
      <c r="D23" s="24">
        <v>7</v>
      </c>
      <c r="E23" s="24">
        <v>6</v>
      </c>
      <c r="F23" s="24">
        <v>5</v>
      </c>
      <c r="G23" s="24">
        <v>6</v>
      </c>
      <c r="H23" s="24">
        <v>6</v>
      </c>
      <c r="I23" s="24">
        <v>3</v>
      </c>
      <c r="J23" s="24">
        <v>7</v>
      </c>
      <c r="K23" s="24">
        <v>6</v>
      </c>
      <c r="L23" s="25">
        <f t="shared" si="0"/>
        <v>54</v>
      </c>
      <c r="M23" s="24">
        <v>21</v>
      </c>
      <c r="N23" s="24">
        <f>IF(L23&lt;&gt;"",L23- M23, "")</f>
        <v>33</v>
      </c>
      <c r="O23" s="26"/>
      <c r="P23" s="12"/>
      <c r="Q23" s="58"/>
      <c r="R23" s="5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0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2</v>
      </c>
      <c r="H24" s="48">
        <f>IF(H23&gt;0, VLOOKUP(H23-H$5-(INT($M23/9)+(MOD($M23,9)&gt;=H$6)), '[1]Point System'!$A$4:$B$15, 2),"")</f>
        <v>2</v>
      </c>
      <c r="I24" s="48">
        <f>IF(I23&gt;0, VLOOKUP(I23-I$5-(INT($M23/9)+(MOD($M23,9)&gt;=I$6)), '[1]Point System'!$A$4:$B$15, 2),"")</f>
        <v>4</v>
      </c>
      <c r="J24" s="28">
        <f>IF(J23&gt;0, VLOOKUP(J23-J$5-(INT($M23/9)+(MOD($M23,9)&gt;=J$6)), '[1]Point System'!$A$4:$B$15, 2),"")</f>
        <v>1</v>
      </c>
      <c r="K24" s="61">
        <f>IF(K23&gt;0, VLOOKUP(K23-K$5-(INT($M23/9)+(MOD($M23,9)&gt;=K$6)), '[1]Point System'!$A$4:$B$15, 2),"")</f>
        <v>4</v>
      </c>
      <c r="L24" s="29">
        <f t="shared" ref="L24" si="7">IF(SUM(C24:K24)&gt;0, SUM(C24:K24),"")</f>
        <v>21</v>
      </c>
      <c r="M24" s="28"/>
      <c r="N24" s="28"/>
      <c r="O24" s="30">
        <f>IF(L24&lt;&gt;"", L24, "")</f>
        <v>21</v>
      </c>
      <c r="P24" s="58"/>
      <c r="Q24" s="58">
        <f>SUM(Q5*2)</f>
        <v>12.222222222222221</v>
      </c>
      <c r="R24" s="52">
        <v>12</v>
      </c>
      <c r="V24" s="12"/>
      <c r="W24" s="12"/>
      <c r="X24" s="12"/>
      <c r="Y24" s="12"/>
      <c r="Z24" s="12"/>
    </row>
    <row r="25" spans="1:26" ht="18.75">
      <c r="A25" s="56" t="s">
        <v>80</v>
      </c>
      <c r="B25" s="24"/>
      <c r="C25" s="24">
        <v>5</v>
      </c>
      <c r="D25" s="24">
        <v>8</v>
      </c>
      <c r="E25" s="24">
        <v>6</v>
      </c>
      <c r="F25" s="24">
        <v>5</v>
      </c>
      <c r="G25" s="24">
        <v>7</v>
      </c>
      <c r="H25" s="24">
        <v>5</v>
      </c>
      <c r="I25" s="24">
        <v>5</v>
      </c>
      <c r="J25" s="24">
        <v>7</v>
      </c>
      <c r="K25" s="24">
        <v>6</v>
      </c>
      <c r="L25" s="25">
        <f t="shared" si="0"/>
        <v>54</v>
      </c>
      <c r="M25" s="24">
        <v>19</v>
      </c>
      <c r="N25" s="24">
        <f>IF(L25&lt;&gt;"",L25- M25, "")</f>
        <v>35</v>
      </c>
      <c r="O25" s="26"/>
      <c r="P25" s="12"/>
      <c r="Q25" s="58"/>
      <c r="V25" s="12"/>
      <c r="W25" s="12"/>
      <c r="X25" s="12"/>
      <c r="Y25" s="12"/>
      <c r="Z25" s="12"/>
    </row>
    <row r="26" spans="1:26" ht="19.5" thickBot="1">
      <c r="A26" s="27"/>
      <c r="B26" s="28"/>
      <c r="C26" s="28">
        <f>IF(C25&gt;0, VLOOKUP(C25-C$5-(INT($M25/9)+(MOD($M25,9)&gt;=C$6)), '[1]Point System'!$A$4:$B$15, 2),"")</f>
        <v>3</v>
      </c>
      <c r="D26" s="28">
        <f>IF(D25&gt;0, VLOOKUP(D25-D$5-(INT($M25/9)+(MOD($M25,9)&gt;=D$6)), '[1]Point System'!$A$4:$B$15, 2),"")</f>
        <v>2</v>
      </c>
      <c r="E26" s="28">
        <f>IF(E25&gt;0, VLOOKUP(E25-E$5-(INT($M25/9)+(MOD($M25,9)&gt;=E$6)), '[1]Point System'!$A$4:$B$15, 2),"")</f>
        <v>2</v>
      </c>
      <c r="F26" s="28">
        <f>IF(F25&gt;0, VLOOKUP(F25-F$5-(INT($M25/9)+(MOD($M25,9)&gt;=F$6)), '[1]Point System'!$A$4:$B$15, 2),"")</f>
        <v>2</v>
      </c>
      <c r="G26" s="28">
        <f>IF(G25&gt;0, VLOOKUP(G25-G$5-(INT($M25/9)+(MOD($M25,9)&gt;=G$6)), '[1]Point System'!$A$4:$B$15, 2),"")</f>
        <v>1</v>
      </c>
      <c r="H26" s="28">
        <f>IF(H25&gt;0, VLOOKUP(H25-H$5-(INT($M25/9)+(MOD($M25,9)&gt;=H$6)), '[1]Point System'!$A$4:$B$15, 2),"")</f>
        <v>3</v>
      </c>
      <c r="I26" s="28">
        <f>IF(I25&gt;0, VLOOKUP(I25-I$5-(INT($M25/9)+(MOD($M25,9)&gt;=I$6)), '[1]Point System'!$A$4:$B$15, 2),"")</f>
        <v>2</v>
      </c>
      <c r="J26" s="28">
        <f>IF(J25&gt;0, VLOOKUP(J25-J$5-(INT($M25/9)+(MOD($M25,9)&gt;=J$6)), '[1]Point System'!$A$4:$B$15, 2),"")</f>
        <v>1</v>
      </c>
      <c r="K26" s="28">
        <f>IF(K25&gt;0, VLOOKUP(K25-K$5-(INT($M25/9)+(MOD($M25,9)&gt;=K$6)), '[1]Point System'!$A$4:$B$15, 2),"")</f>
        <v>3</v>
      </c>
      <c r="L26" s="29">
        <f t="shared" ref="L26" si="8">IF(SUM(C26:K26)&gt;0, SUM(C26:K26),"")</f>
        <v>19</v>
      </c>
      <c r="M26" s="28"/>
      <c r="N26" s="28"/>
      <c r="O26" s="30">
        <f>IF(L26&lt;&gt;"", L26, "")</f>
        <v>19</v>
      </c>
      <c r="P26" s="12"/>
      <c r="Q26" s="58"/>
      <c r="U26" s="12"/>
      <c r="V26" s="12"/>
      <c r="W26" s="12"/>
      <c r="X26" s="12"/>
      <c r="Y26" s="12"/>
      <c r="Z26" s="12"/>
    </row>
    <row r="27" spans="1:26" ht="18.75">
      <c r="A27" s="56" t="s">
        <v>77</v>
      </c>
      <c r="B27" s="24"/>
      <c r="C27" s="24">
        <v>5</v>
      </c>
      <c r="D27" s="24">
        <v>5</v>
      </c>
      <c r="E27" s="24">
        <v>5</v>
      </c>
      <c r="F27" s="24">
        <v>3</v>
      </c>
      <c r="G27" s="24">
        <v>4</v>
      </c>
      <c r="H27" s="24">
        <v>4</v>
      </c>
      <c r="I27" s="24">
        <v>3</v>
      </c>
      <c r="J27" s="24">
        <v>4</v>
      </c>
      <c r="K27" s="24">
        <v>4</v>
      </c>
      <c r="L27" s="25">
        <f t="shared" si="0"/>
        <v>37</v>
      </c>
      <c r="M27" s="24">
        <v>1</v>
      </c>
      <c r="N27" s="24">
        <f>IF(L27&lt;&gt;"",L27- M27, "")</f>
        <v>36</v>
      </c>
      <c r="O27" s="26"/>
      <c r="P27" s="12"/>
      <c r="Q27" s="58"/>
      <c r="R27" s="12"/>
      <c r="S27" s="12"/>
      <c r="T27" s="5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>
        <f>IF(C27&gt;0, VLOOKUP(C27-C$5-(INT($M27/9)+(MOD($M27,9)&gt;=C$6)), '[1]Point System'!$A$4:$B$15, 2),"")</f>
        <v>1</v>
      </c>
      <c r="D28" s="28">
        <f>IF(D27&gt;0, VLOOKUP(D27-D$5-(INT($M27/9)+(MOD($M27,9)&gt;=D$6)), '[1]Point System'!$A$4:$B$15, 2),"")</f>
        <v>3</v>
      </c>
      <c r="E28" s="28">
        <f>IF(E27&gt;0, VLOOKUP(E27-E$5-(INT($M27/9)+(MOD($M27,9)&gt;=E$6)), '[1]Point System'!$A$4:$B$15, 2),"")</f>
        <v>1</v>
      </c>
      <c r="F28" s="28">
        <f>IF(F27&gt;0, VLOOKUP(F27-F$5-(INT($M27/9)+(MOD($M27,9)&gt;=F$6)), '[1]Point System'!$A$4:$B$15, 2),"")</f>
        <v>2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2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28">
        <f>IF(K27&gt;0, VLOOKUP(K27-K$5-(INT($M27/9)+(MOD($M27,9)&gt;=K$6)), '[1]Point System'!$A$4:$B$15, 2),"")</f>
        <v>3</v>
      </c>
      <c r="L28" s="29">
        <f t="shared" ref="L28" si="9">IF(SUM(C28:K28)&gt;0, SUM(C28:K28),"")</f>
        <v>18</v>
      </c>
      <c r="M28" s="28"/>
      <c r="N28" s="28"/>
      <c r="O28" s="30">
        <f>IF(L28&lt;&gt;"", L28, "")</f>
        <v>18</v>
      </c>
      <c r="P28" s="12"/>
      <c r="Q28" s="58"/>
      <c r="R28" s="12"/>
      <c r="S28" s="12"/>
      <c r="T28" s="52"/>
      <c r="U28" s="12"/>
      <c r="V28" s="12"/>
      <c r="W28" s="12"/>
      <c r="X28" s="12"/>
      <c r="Y28" s="12"/>
      <c r="Z28" s="12"/>
    </row>
    <row r="29" spans="1:26" ht="18.75">
      <c r="A29" s="56" t="s">
        <v>82</v>
      </c>
      <c r="B29" s="24"/>
      <c r="C29" s="24">
        <v>7</v>
      </c>
      <c r="D29" s="24">
        <v>7</v>
      </c>
      <c r="E29" s="24">
        <v>5</v>
      </c>
      <c r="F29" s="24">
        <v>5</v>
      </c>
      <c r="G29" s="24">
        <v>6</v>
      </c>
      <c r="H29" s="24">
        <v>6</v>
      </c>
      <c r="I29" s="24">
        <v>4</v>
      </c>
      <c r="J29" s="24">
        <v>7</v>
      </c>
      <c r="K29" s="24">
        <v>7</v>
      </c>
      <c r="L29" s="25">
        <f t="shared" si="0"/>
        <v>54</v>
      </c>
      <c r="M29" s="24">
        <v>16</v>
      </c>
      <c r="N29" s="24">
        <f>IF(L29&lt;&gt;"",L29- M29, "")</f>
        <v>38</v>
      </c>
      <c r="O29" s="26"/>
      <c r="P29" s="12"/>
      <c r="Q29" s="58"/>
      <c r="R29" s="12"/>
      <c r="S29" s="12"/>
      <c r="T29" s="52"/>
      <c r="U29" s="12"/>
      <c r="V29" s="12"/>
      <c r="W29" s="12"/>
      <c r="X29" s="12"/>
      <c r="Y29" s="12"/>
      <c r="Z29" s="12"/>
    </row>
    <row r="30" spans="1:26" ht="19.5" thickBot="1">
      <c r="A30" s="27"/>
      <c r="B30" s="28"/>
      <c r="C30" s="28">
        <f>IF(C29&gt;0, VLOOKUP(C29-C$5-(INT($M29/9)+(MOD($M29,9)&gt;=C$6)), '[1]Point System'!$A$4:$B$15, 2),"")</f>
        <v>1</v>
      </c>
      <c r="D30" s="28">
        <f>IF(D29&gt;0, VLOOKUP(D29-D$5-(INT($M29/9)+(MOD($M29,9)&gt;=D$6)), '[1]Point System'!$A$4:$B$15, 2),"")</f>
        <v>2</v>
      </c>
      <c r="E30" s="28">
        <f>IF(E29&gt;0, VLOOKUP(E29-E$5-(INT($M29/9)+(MOD($M29,9)&gt;=E$6)), '[1]Point System'!$A$4:$B$15, 2),"")</f>
        <v>3</v>
      </c>
      <c r="F30" s="28">
        <f>IF(F29&gt;0, VLOOKUP(F29-F$5-(INT($M29/9)+(MOD($M29,9)&gt;=F$6)), '[1]Point System'!$A$4:$B$15, 2),"")</f>
        <v>1</v>
      </c>
      <c r="G30" s="28">
        <f>IF(G29&gt;0, VLOOKUP(G29-G$5-(INT($M29/9)+(MOD($M29,9)&gt;=G$6)), '[1]Point System'!$A$4:$B$15, 2),"")</f>
        <v>2</v>
      </c>
      <c r="H30" s="28">
        <f>IF(H29&gt;0, VLOOKUP(H29-H$5-(INT($M29/9)+(MOD($M29,9)&gt;=H$6)), '[1]Point System'!$A$4:$B$15, 2),"")</f>
        <v>2</v>
      </c>
      <c r="I30" s="28">
        <f>IF(I29&gt;0, VLOOKUP(I29-I$5-(INT($M29/9)+(MOD($M29,9)&gt;=I$6)), '[1]Point System'!$A$4:$B$15, 2),"")</f>
        <v>2</v>
      </c>
      <c r="J30" s="28">
        <f>IF(J29&gt;0, VLOOKUP(J29-J$5-(INT($M29/9)+(MOD($M29,9)&gt;=J$6)), '[1]Point System'!$A$4:$B$15, 2),"")</f>
        <v>1</v>
      </c>
      <c r="K30" s="28">
        <f>IF(K29&gt;0, VLOOKUP(K29-K$5-(INT($M29/9)+(MOD($M29,9)&gt;=K$6)), '[1]Point System'!$A$4:$B$15, 2),"")</f>
        <v>2</v>
      </c>
      <c r="L30" s="29">
        <f t="shared" ref="L30" si="10">IF(SUM(C30:K30)&gt;0, SUM(C30:K30),"")</f>
        <v>16</v>
      </c>
      <c r="M30" s="28"/>
      <c r="N30" s="28"/>
      <c r="O30" s="30">
        <f>IF(L30&lt;&gt;"", L30, "")</f>
        <v>16</v>
      </c>
      <c r="P30" s="12"/>
      <c r="Q30" s="58"/>
      <c r="R30" s="52">
        <f>SUM(R8:R25)</f>
        <v>48</v>
      </c>
      <c r="S30" s="12"/>
      <c r="T30" s="52"/>
      <c r="U30" s="12"/>
      <c r="V30" s="12"/>
      <c r="W30" s="12"/>
      <c r="X30" s="12"/>
      <c r="Y30" s="12"/>
      <c r="Z30" s="12"/>
    </row>
    <row r="31" spans="1:26">
      <c r="Q31" s="12"/>
      <c r="R31" s="12"/>
      <c r="S31" s="12"/>
      <c r="T31" s="52"/>
    </row>
    <row r="32" spans="1:26" ht="14.25">
      <c r="C32" s="42"/>
      <c r="D32" s="42"/>
      <c r="E32" s="42"/>
      <c r="F32" s="42"/>
      <c r="G32" s="42"/>
      <c r="H32" s="42"/>
      <c r="I32" s="42"/>
      <c r="J32" s="42"/>
      <c r="K32" s="57" t="s">
        <v>103</v>
      </c>
    </row>
    <row r="33" spans="5:11" ht="15" customHeight="1">
      <c r="E33" s="46"/>
      <c r="G33" s="46"/>
      <c r="H33" s="46"/>
      <c r="J33" s="47"/>
      <c r="K33" s="46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31" sqref="J31"/>
    </sheetView>
  </sheetViews>
  <sheetFormatPr defaultColWidth="14.25" defaultRowHeight="15" customHeight="1"/>
  <cols>
    <col min="1" max="1" width="12.25" style="62" bestFit="1" customWidth="1"/>
    <col min="2" max="2" width="9.125" style="62" bestFit="1" customWidth="1"/>
    <col min="3" max="11" width="5" style="62" customWidth="1"/>
    <col min="12" max="12" width="5.25" style="62" bestFit="1" customWidth="1"/>
    <col min="13" max="13" width="6.125" style="62" bestFit="1" customWidth="1"/>
    <col min="14" max="14" width="5" style="62" bestFit="1" customWidth="1"/>
    <col min="15" max="15" width="14.25" style="62" bestFit="1" customWidth="1"/>
    <col min="16" max="16" width="8.75" style="62" customWidth="1"/>
    <col min="17" max="17" width="15.125" style="62" customWidth="1"/>
    <col min="18" max="18" width="13.75" style="62" customWidth="1"/>
    <col min="19" max="19" width="8.75" style="62" customWidth="1"/>
    <col min="20" max="20" width="8.75" style="55" customWidth="1"/>
    <col min="21" max="26" width="8.75" style="62" customWidth="1"/>
    <col min="27" max="16384" width="14.25" style="62"/>
  </cols>
  <sheetData>
    <row r="1" spans="1:26" ht="26.25">
      <c r="A1" s="155" t="s">
        <v>56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57" t="s">
        <v>57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/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56" t="s">
        <v>65</v>
      </c>
      <c r="B7" s="24" t="s">
        <v>90</v>
      </c>
      <c r="C7" s="24">
        <v>8</v>
      </c>
      <c r="D7" s="24">
        <v>6</v>
      </c>
      <c r="E7" s="24">
        <v>6</v>
      </c>
      <c r="F7" s="24">
        <v>4</v>
      </c>
      <c r="G7" s="24">
        <v>5</v>
      </c>
      <c r="H7" s="24">
        <v>5</v>
      </c>
      <c r="I7" s="24">
        <v>4</v>
      </c>
      <c r="J7" s="24">
        <v>5</v>
      </c>
      <c r="K7" s="24">
        <v>6</v>
      </c>
      <c r="L7" s="25">
        <f t="shared" ref="L7:L17" si="0">IF(SUM(C7:K7)&gt;0, SUM(C7:K7),"")</f>
        <v>49</v>
      </c>
      <c r="M7" s="24">
        <v>8</v>
      </c>
      <c r="N7" s="24">
        <f>IF(L7&lt;&gt;"",L7- M7, "")</f>
        <v>41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0</v>
      </c>
      <c r="D8" s="28">
        <f>IF(D7&gt;0, VLOOKUP(D7-D$5-(INT($M7/9)+(MOD($M7,9)&gt;=D$6)), '[1]Point System'!$A$4:$B$15, 2),"")</f>
        <v>2</v>
      </c>
      <c r="E8" s="28">
        <f>IF(E7&gt;0, VLOOKUP(E7-E$5-(INT($M7/9)+(MOD($M7,9)&gt;=E$6)), '[1]Point System'!$A$4:$B$15, 2),"")</f>
        <v>1</v>
      </c>
      <c r="F8" s="28">
        <f>IF(F7&gt;0, VLOOKUP(F7-F$5-(INT($M7/9)+(MOD($M7,9)&gt;=F$6)), '[1]Point System'!$A$4:$B$15, 2),"")</f>
        <v>1</v>
      </c>
      <c r="G8" s="28">
        <f>IF(G7&gt;0, VLOOKUP(G7-G$5-(INT($M7/9)+(MOD($M7,9)&gt;=G$6)), '[1]Point System'!$A$4:$B$15, 2),"")</f>
        <v>2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2</v>
      </c>
      <c r="K8" s="64">
        <f>IF(K7&gt;0, VLOOKUP(K7-K$5-(INT($M7/9)+(MOD($M7,9)&gt;=K$6)), '[1]Point System'!$A$4:$B$15, 2),"")</f>
        <v>2</v>
      </c>
      <c r="L8" s="29">
        <f t="shared" si="0"/>
        <v>14</v>
      </c>
      <c r="M8" s="28"/>
      <c r="N8" s="28"/>
      <c r="O8" s="30">
        <f>IF(L8&lt;&gt;"", L8, "")</f>
        <v>14</v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56" t="s">
        <v>81</v>
      </c>
      <c r="B9" s="24"/>
      <c r="C9" s="24">
        <v>6</v>
      </c>
      <c r="D9" s="24">
        <v>6</v>
      </c>
      <c r="E9" s="24">
        <v>6</v>
      </c>
      <c r="F9" s="24">
        <v>3</v>
      </c>
      <c r="G9" s="24">
        <v>5</v>
      </c>
      <c r="H9" s="24">
        <v>5</v>
      </c>
      <c r="I9" s="24">
        <v>4</v>
      </c>
      <c r="J9" s="24">
        <v>7</v>
      </c>
      <c r="K9" s="24">
        <v>8</v>
      </c>
      <c r="L9" s="25">
        <f t="shared" si="0"/>
        <v>50</v>
      </c>
      <c r="M9" s="24">
        <v>11</v>
      </c>
      <c r="N9" s="24">
        <f>IF(L9&lt;&gt;"",L9- M9, "")</f>
        <v>39</v>
      </c>
      <c r="O9" s="26"/>
      <c r="P9" s="12"/>
      <c r="Q9" s="12"/>
      <c r="R9" s="52"/>
      <c r="T9" s="62"/>
    </row>
    <row r="10" spans="1:26" ht="19.5" thickBot="1">
      <c r="A10" s="27"/>
      <c r="B10" s="28"/>
      <c r="C10" s="28">
        <f>IF(C9&gt;0, VLOOKUP(C9-C$5-(INT($M9/9)+(MOD($M9,9)&gt;=C$6)), '[1]Point System'!$A$4:$B$15, 2),"")</f>
        <v>1</v>
      </c>
      <c r="D10" s="28">
        <f>IF(D9&gt;0, VLOOKUP(D9-D$5-(INT($M9/9)+(MOD($M9,9)&gt;=D$6)), '[1]Point System'!$A$4:$B$15, 2),"")</f>
        <v>3</v>
      </c>
      <c r="E10" s="28">
        <f>IF(E9&gt;0, VLOOKUP(E9-E$5-(INT($M9/9)+(MOD($M9,9)&gt;=E$6)), '[1]Point System'!$A$4:$B$15, 2),"")</f>
        <v>1</v>
      </c>
      <c r="F10" s="28">
        <f>IF(F9&gt;0, VLOOKUP(F9-F$5-(INT($M9/9)+(MOD($M9,9)&gt;=F$6)), '[1]Point System'!$A$4:$B$15, 2),"")</f>
        <v>3</v>
      </c>
      <c r="G10" s="28">
        <f>IF(G9&gt;0, VLOOKUP(G9-G$5-(INT($M9/9)+(MOD($M9,9)&gt;=G$6)), '[1]Point System'!$A$4:$B$15, 2),"")</f>
        <v>2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0</v>
      </c>
      <c r="K10" s="64">
        <f>IF(K9&gt;0, VLOOKUP(K9-K$5-(INT($M9/9)+(MOD($M9,9)&gt;=K$6)), '[1]Point System'!$A$4:$B$15, 2),"")</f>
        <v>1</v>
      </c>
      <c r="L10" s="29">
        <f t="shared" ref="L10" si="1">IF(SUM(C10:K10)&gt;0, SUM(C10:K10),"")</f>
        <v>15</v>
      </c>
      <c r="M10" s="28"/>
      <c r="N10" s="28"/>
      <c r="O10" s="30">
        <f>IF(L10&lt;&gt;"", L10, "")</f>
        <v>15</v>
      </c>
      <c r="P10" s="12"/>
      <c r="Q10" s="12"/>
      <c r="R10" s="52"/>
      <c r="T10" s="62"/>
    </row>
    <row r="11" spans="1:26" ht="18.75">
      <c r="A11" s="56" t="s">
        <v>67</v>
      </c>
      <c r="B11" s="24"/>
      <c r="C11" s="24">
        <v>6</v>
      </c>
      <c r="D11" s="24">
        <v>5</v>
      </c>
      <c r="E11" s="24">
        <v>6</v>
      </c>
      <c r="F11" s="24">
        <v>3</v>
      </c>
      <c r="G11" s="24">
        <v>5</v>
      </c>
      <c r="H11" s="24">
        <v>5</v>
      </c>
      <c r="I11" s="24">
        <v>4</v>
      </c>
      <c r="J11" s="24">
        <v>4</v>
      </c>
      <c r="K11" s="24">
        <v>6</v>
      </c>
      <c r="L11" s="25">
        <f t="shared" si="0"/>
        <v>44</v>
      </c>
      <c r="M11" s="24">
        <v>16</v>
      </c>
      <c r="N11" s="24">
        <f>IF(L11&lt;&gt;"",L11- M11, "")</f>
        <v>28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2</v>
      </c>
      <c r="D12" s="28">
        <f>IF(D11&gt;0, VLOOKUP(D11-D$5-(INT($M11/9)+(MOD($M11,9)&gt;=D$6)), '[1]Point System'!$A$4:$B$15, 2),"")</f>
        <v>4</v>
      </c>
      <c r="E12" s="28">
        <f>IF(E11&gt;0, VLOOKUP(E11-E$5-(INT($M11/9)+(MOD($M11,9)&gt;=E$6)), '[1]Point System'!$A$4:$B$15, 2),"")</f>
        <v>2</v>
      </c>
      <c r="F12" s="28">
        <f>IF(F11&gt;0, VLOOKUP(F11-F$5-(INT($M11/9)+(MOD($M11,9)&gt;=F$6)), '[1]Point System'!$A$4:$B$15, 2),"")</f>
        <v>3</v>
      </c>
      <c r="G12" s="28">
        <f>IF(G11&gt;0, VLOOKUP(G11-G$5-(INT($M11/9)+(MOD($M11,9)&gt;=G$6)), '[1]Point System'!$A$4:$B$15, 2),"")</f>
        <v>3</v>
      </c>
      <c r="H12" s="28">
        <f>IF(H11&gt;0, VLOOKUP(H11-H$5-(INT($M11/9)+(MOD($M11,9)&gt;=H$6)), '[1]Point System'!$A$4:$B$15, 2),"")</f>
        <v>3</v>
      </c>
      <c r="I12" s="28">
        <f>IF(I11&gt;0, VLOOKUP(I11-I$5-(INT($M11/9)+(MOD($M11,9)&gt;=I$6)), '[1]Point System'!$A$4:$B$15, 2),"")</f>
        <v>2</v>
      </c>
      <c r="J12" s="28">
        <f>IF(J11&gt;0, VLOOKUP(J11-J$5-(INT($M11/9)+(MOD($M11,9)&gt;=J$6)), '[1]Point System'!$A$4:$B$15, 2),"")</f>
        <v>4</v>
      </c>
      <c r="K12" s="28">
        <f>IF(K11&gt;0, VLOOKUP(K11-K$5-(INT($M11/9)+(MOD($M11,9)&gt;=K$6)), '[1]Point System'!$A$4:$B$15, 2),"")</f>
        <v>3</v>
      </c>
      <c r="L12" s="29">
        <f t="shared" ref="L12" si="2">IF(SUM(C12:K12)&gt;0, SUM(C12:K12),"")</f>
        <v>26</v>
      </c>
      <c r="M12" s="28"/>
      <c r="N12" s="28"/>
      <c r="O12" s="30">
        <f>IF(L12&lt;&gt;"", L12, "")</f>
        <v>26</v>
      </c>
      <c r="P12" s="58"/>
      <c r="Q12" s="58"/>
      <c r="R12" s="52"/>
      <c r="S12" s="12"/>
      <c r="T12" s="12"/>
    </row>
    <row r="13" spans="1:26" ht="18.75">
      <c r="A13" s="56" t="s">
        <v>69</v>
      </c>
      <c r="B13" s="24"/>
      <c r="C13" s="24">
        <v>4</v>
      </c>
      <c r="D13" s="24">
        <v>6</v>
      </c>
      <c r="E13" s="24">
        <v>8</v>
      </c>
      <c r="F13" s="24">
        <v>6</v>
      </c>
      <c r="G13" s="24">
        <v>6</v>
      </c>
      <c r="H13" s="24">
        <v>5</v>
      </c>
      <c r="I13" s="24">
        <v>4</v>
      </c>
      <c r="J13" s="24">
        <v>5</v>
      </c>
      <c r="K13" s="24">
        <v>6</v>
      </c>
      <c r="L13" s="25">
        <f t="shared" si="0"/>
        <v>50</v>
      </c>
      <c r="M13" s="24">
        <v>13</v>
      </c>
      <c r="N13" s="24">
        <f>IF(L13&lt;&gt;"",L13- M13, "")</f>
        <v>37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4</v>
      </c>
      <c r="D14" s="28">
        <f>IF(D13&gt;0, VLOOKUP(D13-D$5-(INT($M13/9)+(MOD($M13,9)&gt;=D$6)), '[1]Point System'!$A$4:$B$15, 2),"")</f>
        <v>3</v>
      </c>
      <c r="E14" s="28">
        <f>IF(E13&gt;0, VLOOKUP(E13-E$5-(INT($M13/9)+(MOD($M13,9)&gt;=E$6)), '[1]Point System'!$A$4:$B$15, 2),"")</f>
        <v>0</v>
      </c>
      <c r="F14" s="28">
        <f>IF(F13&gt;0, VLOOKUP(F13-F$5-(INT($M13/9)+(MOD($M13,9)&gt;=F$6)), '[1]Point System'!$A$4:$B$15, 2),"")</f>
        <v>0</v>
      </c>
      <c r="G14" s="28">
        <f>IF(G13&gt;0, VLOOKUP(G13-G$5-(INT($M13/9)+(MOD($M13,9)&gt;=G$6)), '[1]Point System'!$A$4:$B$15, 2),"")</f>
        <v>1</v>
      </c>
      <c r="H14" s="28">
        <f>IF(H13&gt;0, VLOOKUP(H13-H$5-(INT($M13/9)+(MOD($M13,9)&gt;=H$6)), '[1]Point System'!$A$4:$B$15, 2),"")</f>
        <v>2</v>
      </c>
      <c r="I14" s="28">
        <f>IF(I13&gt;0, VLOOKUP(I13-I$5-(INT($M13/9)+(MOD($M13,9)&gt;=I$6)), '[1]Point System'!$A$4:$B$15, 2),"")</f>
        <v>2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3</v>
      </c>
      <c r="L14" s="29">
        <f t="shared" ref="L14" si="3">IF(SUM(C14:K14)&gt;0, SUM(C14:K14),"")</f>
        <v>17</v>
      </c>
      <c r="M14" s="28"/>
      <c r="N14" s="28"/>
      <c r="O14" s="30">
        <f>IF(L14&lt;&gt;"", L14, "")</f>
        <v>17</v>
      </c>
      <c r="P14" s="58"/>
      <c r="Q14" s="58"/>
      <c r="R14" s="52"/>
      <c r="S14" s="12"/>
      <c r="T14" s="12"/>
    </row>
    <row r="15" spans="1:26" ht="18.75">
      <c r="A15" s="56" t="s">
        <v>71</v>
      </c>
      <c r="B15" s="24"/>
      <c r="C15" s="24">
        <v>6</v>
      </c>
      <c r="D15" s="24">
        <v>7</v>
      </c>
      <c r="E15" s="24">
        <v>7</v>
      </c>
      <c r="F15" s="24">
        <v>5</v>
      </c>
      <c r="G15" s="24">
        <v>5</v>
      </c>
      <c r="H15" s="24">
        <v>6</v>
      </c>
      <c r="I15" s="24">
        <v>3</v>
      </c>
      <c r="J15" s="24">
        <v>5</v>
      </c>
      <c r="K15" s="24">
        <v>7</v>
      </c>
      <c r="L15" s="25">
        <f t="shared" si="0"/>
        <v>51</v>
      </c>
      <c r="M15" s="24">
        <v>16</v>
      </c>
      <c r="N15" s="24">
        <f>IF(L15&lt;&gt;"",L15- M15, "")</f>
        <v>35</v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2</v>
      </c>
      <c r="E16" s="28">
        <f>IF(E15&gt;0, VLOOKUP(E15-E$5-(INT($M15/9)+(MOD($M15,9)&gt;=E$6)), '[1]Point System'!$A$4:$B$15, 2),"")</f>
        <v>1</v>
      </c>
      <c r="F16" s="28">
        <f>IF(F15&gt;0, VLOOKUP(F15-F$5-(INT($M15/9)+(MOD($M15,9)&gt;=F$6)), '[1]Point System'!$A$4:$B$15, 2),"")</f>
        <v>1</v>
      </c>
      <c r="G16" s="28">
        <f>IF(G15&gt;0, VLOOKUP(G15-G$5-(INT($M15/9)+(MOD($M15,9)&gt;=G$6)), '[1]Point System'!$A$4:$B$15, 2),"")</f>
        <v>3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3</v>
      </c>
      <c r="J16" s="28">
        <f>IF(J15&gt;0, VLOOKUP(J15-J$5-(INT($M15/9)+(MOD($M15,9)&gt;=J$6)), '[1]Point System'!$A$4:$B$15, 2),"")</f>
        <v>3</v>
      </c>
      <c r="K16" s="28">
        <f>IF(K15&gt;0, VLOOKUP(K15-K$5-(INT($M15/9)+(MOD($M15,9)&gt;=K$6)), '[1]Point System'!$A$4:$B$15, 2),"")</f>
        <v>2</v>
      </c>
      <c r="L16" s="29">
        <f t="shared" ref="L16" si="4">IF(SUM(C16:K16)&gt;0, SUM(C16:K16),"")</f>
        <v>19</v>
      </c>
      <c r="M16" s="28"/>
      <c r="N16" s="28"/>
      <c r="O16" s="30">
        <f>IF(L16&lt;&gt;"", L16, "")</f>
        <v>19</v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56" t="s">
        <v>79</v>
      </c>
      <c r="B17" s="24"/>
      <c r="C17" s="24">
        <v>8</v>
      </c>
      <c r="D17" s="24">
        <v>6</v>
      </c>
      <c r="E17" s="24">
        <v>7</v>
      </c>
      <c r="F17" s="24">
        <v>6</v>
      </c>
      <c r="G17" s="24">
        <v>8</v>
      </c>
      <c r="H17" s="24">
        <v>7</v>
      </c>
      <c r="I17" s="24">
        <v>6</v>
      </c>
      <c r="J17" s="24">
        <v>6</v>
      </c>
      <c r="K17" s="24">
        <v>7</v>
      </c>
      <c r="L17" s="25">
        <f t="shared" si="0"/>
        <v>61</v>
      </c>
      <c r="M17" s="24">
        <v>20</v>
      </c>
      <c r="N17" s="24">
        <f>IF(L17&lt;&gt;"",L17- M17, "")</f>
        <v>41</v>
      </c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0</v>
      </c>
      <c r="D18" s="28">
        <f>IF(D17&gt;0, VLOOKUP(D17-D$5-(INT($M17/9)+(MOD($M17,9)&gt;=D$6)), '[1]Point System'!$A$4:$B$15, 2),"")</f>
        <v>4</v>
      </c>
      <c r="E18" s="28">
        <f>IF(E17&gt;0, VLOOKUP(E17-E$5-(INT($M17/9)+(MOD($M17,9)&gt;=E$6)), '[1]Point System'!$A$4:$B$15, 2),"")</f>
        <v>1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0</v>
      </c>
      <c r="H18" s="28">
        <f>IF(H17&gt;0, VLOOKUP(H17-H$5-(INT($M17/9)+(MOD($M17,9)&gt;=H$6)), '[1]Point System'!$A$4:$B$15, 2),"")</f>
        <v>1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2</v>
      </c>
      <c r="K18" s="64">
        <f>IF(K17&gt;0, VLOOKUP(K17-K$5-(INT($M17/9)+(MOD($M17,9)&gt;=K$6)), '[1]Point System'!$A$4:$B$15, 2),"")</f>
        <v>3</v>
      </c>
      <c r="L18" s="29">
        <f t="shared" ref="L18" si="5">IF(SUM(C18:K18)&gt;0, SUM(C18:K18),"")</f>
        <v>13</v>
      </c>
      <c r="M18" s="28"/>
      <c r="N18" s="28"/>
      <c r="O18" s="30">
        <f>IF(L18&lt;&gt;"", L18, "")</f>
        <v>13</v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56" t="s">
        <v>66</v>
      </c>
      <c r="B19" s="24"/>
      <c r="C19" s="24">
        <v>5</v>
      </c>
      <c r="D19" s="24">
        <v>5</v>
      </c>
      <c r="E19" s="24">
        <v>6</v>
      </c>
      <c r="F19" s="24">
        <v>5</v>
      </c>
      <c r="G19" s="24">
        <v>5</v>
      </c>
      <c r="H19" s="24">
        <v>5</v>
      </c>
      <c r="I19" s="24">
        <v>4</v>
      </c>
      <c r="J19" s="24">
        <v>6</v>
      </c>
      <c r="K19" s="24">
        <v>7</v>
      </c>
      <c r="L19" s="25">
        <f t="shared" ref="L19" si="6">IF(SUM(C19:K19)&gt;0, SUM(C19:K19),"")</f>
        <v>48</v>
      </c>
      <c r="M19" s="24">
        <v>8</v>
      </c>
      <c r="N19" s="24">
        <f>IF(L19&lt;&gt;"",L19- M19, "")</f>
        <v>40</v>
      </c>
      <c r="O19" s="26"/>
      <c r="P19" s="12"/>
      <c r="Q19" s="12"/>
      <c r="R19" s="52"/>
      <c r="T19" s="62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1</v>
      </c>
      <c r="F20" s="28">
        <f>IF(F19&gt;0, VLOOKUP(F19-F$5-(INT($M19/9)+(MOD($M19,9)&gt;=F$6)), '[1]Point System'!$A$4:$B$15, 2),"")</f>
        <v>0</v>
      </c>
      <c r="G20" s="28">
        <f>IF(G19&gt;0, VLOOKUP(G19-G$5-(INT($M19/9)+(MOD($M19,9)&gt;=G$6)), '[1]Point System'!$A$4:$B$15, 2),"")</f>
        <v>2</v>
      </c>
      <c r="H20" s="28">
        <f>IF(H19&gt;0, VLOOKUP(H19-H$5-(INT($M19/9)+(MOD($M19,9)&gt;=H$6)), '[1]Point System'!$A$4:$B$15, 2),"")</f>
        <v>2</v>
      </c>
      <c r="I20" s="28">
        <f>IF(I19&gt;0, VLOOKUP(I19-I$5-(INT($M19/9)+(MOD($M19,9)&gt;=I$6)), '[1]Point System'!$A$4:$B$15, 2),"")</f>
        <v>2</v>
      </c>
      <c r="J20" s="28">
        <f>IF(J19&gt;0, VLOOKUP(J19-J$5-(INT($M19/9)+(MOD($M19,9)&gt;=J$6)), '[1]Point System'!$A$4:$B$15, 2),"")</f>
        <v>1</v>
      </c>
      <c r="K20" s="64">
        <f>IF(K19&gt;0, VLOOKUP(K19-K$5-(INT($M19/9)+(MOD($M19,9)&gt;=K$6)), '[1]Point System'!$A$4:$B$15, 2),"")</f>
        <v>1</v>
      </c>
      <c r="L20" s="29">
        <f t="shared" ref="L20" si="7">IF(SUM(C20:K20)&gt;0, SUM(C20:K20),"")</f>
        <v>14</v>
      </c>
      <c r="M20" s="28"/>
      <c r="N20" s="28"/>
      <c r="O20" s="30">
        <f>IF(L20&lt;&gt;"", L20, "")</f>
        <v>14</v>
      </c>
      <c r="P20" s="12"/>
      <c r="Q20" s="12"/>
      <c r="R20" s="52"/>
      <c r="T20" s="62"/>
    </row>
    <row r="21" spans="1:26" ht="15" customHeight="1">
      <c r="E21" s="46"/>
      <c r="G21" s="46"/>
      <c r="H21" s="46"/>
      <c r="J21" s="47"/>
      <c r="K21" s="46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19" sqref="J19"/>
    </sheetView>
  </sheetViews>
  <sheetFormatPr defaultColWidth="14.25" defaultRowHeight="15" customHeight="1"/>
  <cols>
    <col min="1" max="1" width="12.25" style="143" bestFit="1" customWidth="1"/>
    <col min="2" max="2" width="9.125" style="143" bestFit="1" customWidth="1"/>
    <col min="3" max="11" width="5" style="143" customWidth="1"/>
    <col min="12" max="12" width="5.25" style="143" bestFit="1" customWidth="1"/>
    <col min="13" max="13" width="6.125" style="143" bestFit="1" customWidth="1"/>
    <col min="14" max="14" width="5" style="143" bestFit="1" customWidth="1"/>
    <col min="15" max="15" width="14.25" style="143" bestFit="1" customWidth="1"/>
    <col min="16" max="16" width="8.75" style="143" customWidth="1"/>
    <col min="17" max="17" width="15.125" style="143" customWidth="1"/>
    <col min="18" max="18" width="13.75" style="143" customWidth="1"/>
    <col min="19" max="19" width="8.75" style="143" customWidth="1"/>
    <col min="20" max="20" width="8.75" style="55" customWidth="1"/>
    <col min="21" max="26" width="8.75" style="143" customWidth="1"/>
    <col min="27" max="16384" width="14.25" style="143"/>
  </cols>
  <sheetData>
    <row r="1" spans="1:26" ht="26.25">
      <c r="A1" s="155" t="s">
        <v>56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57" t="s">
        <v>57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/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23" t="s">
        <v>77</v>
      </c>
      <c r="B7" s="24" t="s">
        <v>90</v>
      </c>
      <c r="C7" s="24">
        <v>4</v>
      </c>
      <c r="D7" s="24">
        <v>5</v>
      </c>
      <c r="E7" s="24">
        <v>4</v>
      </c>
      <c r="F7" s="24">
        <v>4</v>
      </c>
      <c r="G7" s="24">
        <v>5</v>
      </c>
      <c r="H7" s="24">
        <v>5</v>
      </c>
      <c r="I7" s="24">
        <v>3</v>
      </c>
      <c r="J7" s="24">
        <v>5</v>
      </c>
      <c r="K7" s="24">
        <v>3</v>
      </c>
      <c r="L7" s="25">
        <f t="shared" ref="L7:L17" si="0">IF(SUM(C7:K7)&gt;0, SUM(C7:K7),"")</f>
        <v>38</v>
      </c>
      <c r="M7" s="24">
        <v>2</v>
      </c>
      <c r="N7" s="24">
        <f>IF(L7&lt;&gt;"",L7- M7, "")</f>
        <v>36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3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1</v>
      </c>
      <c r="G8" s="28">
        <f>IF(G7&gt;0, VLOOKUP(G7-G$5-(INT($M7/9)+(MOD($M7,9)&gt;=G$6)), '[1]Point System'!$A$4:$B$15, 2),"")</f>
        <v>1</v>
      </c>
      <c r="H8" s="28">
        <f>IF(H7&gt;0, VLOOKUP(H7-H$5-(INT($M7/9)+(MOD($M7,9)&gt;=H$6)), '[1]Point System'!$A$4:$B$15, 2),"")</f>
        <v>1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1</v>
      </c>
      <c r="K8" s="64">
        <f>IF(K7&gt;0, VLOOKUP(K7-K$5-(INT($M7/9)+(MOD($M7,9)&gt;=K$6)), '[1]Point System'!$A$4:$B$15, 2),"")</f>
        <v>5</v>
      </c>
      <c r="L8" s="29">
        <f t="shared" si="0"/>
        <v>18</v>
      </c>
      <c r="M8" s="28"/>
      <c r="N8" s="28"/>
      <c r="O8" s="30">
        <f>IF(L8&lt;&gt;"", L8, "")</f>
        <v>18</v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23" t="s">
        <v>81</v>
      </c>
      <c r="B9" s="24"/>
      <c r="C9" s="24">
        <v>5</v>
      </c>
      <c r="D9" s="24">
        <v>7</v>
      </c>
      <c r="E9" s="24">
        <v>3</v>
      </c>
      <c r="F9" s="24">
        <v>4</v>
      </c>
      <c r="G9" s="24">
        <v>4</v>
      </c>
      <c r="H9" s="24">
        <v>4</v>
      </c>
      <c r="I9" s="24">
        <v>4</v>
      </c>
      <c r="J9" s="24">
        <v>4</v>
      </c>
      <c r="K9" s="24">
        <v>6</v>
      </c>
      <c r="L9" s="25">
        <f t="shared" si="0"/>
        <v>41</v>
      </c>
      <c r="M9" s="24">
        <v>12</v>
      </c>
      <c r="N9" s="24">
        <f>IF(L9&lt;&gt;"",L9- M9, "")</f>
        <v>29</v>
      </c>
      <c r="O9" s="26"/>
      <c r="P9" s="12"/>
      <c r="Q9" s="12"/>
      <c r="R9" s="52"/>
      <c r="T9" s="143"/>
    </row>
    <row r="10" spans="1:26" ht="19.5" thickBot="1">
      <c r="A10" s="27"/>
      <c r="B10" s="28"/>
      <c r="C10" s="28">
        <f>IF(C9&gt;0, VLOOKUP(C9-C$5-(INT($M9/9)+(MOD($M9,9)&gt;=C$6)), '[1]Point System'!$A$4:$B$15, 2),"")</f>
        <v>2</v>
      </c>
      <c r="D10" s="28">
        <f>IF(D9&gt;0, VLOOKUP(D9-D$5-(INT($M9/9)+(MOD($M9,9)&gt;=D$6)), '[1]Point System'!$A$4:$B$15, 2),"")</f>
        <v>2</v>
      </c>
      <c r="E10" s="28">
        <f>IF(E9&gt;0, VLOOKUP(E9-E$5-(INT($M9/9)+(MOD($M9,9)&gt;=E$6)), '[1]Point System'!$A$4:$B$15, 2),"")</f>
        <v>5</v>
      </c>
      <c r="F10" s="28">
        <f>IF(F9&gt;0, VLOOKUP(F9-F$5-(INT($M9/9)+(MOD($M9,9)&gt;=F$6)), '[1]Point System'!$A$4:$B$15, 2),"")</f>
        <v>2</v>
      </c>
      <c r="G10" s="28">
        <f>IF(G9&gt;0, VLOOKUP(G9-G$5-(INT($M9/9)+(MOD($M9,9)&gt;=G$6)), '[1]Point System'!$A$4:$B$15, 2),"")</f>
        <v>3</v>
      </c>
      <c r="H10" s="28">
        <f>IF(H9&gt;0, VLOOKUP(H9-H$5-(INT($M9/9)+(MOD($M9,9)&gt;=H$6)), '[1]Point System'!$A$4:$B$15, 2),"")</f>
        <v>3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3</v>
      </c>
      <c r="K10" s="64">
        <f>IF(K9&gt;0, VLOOKUP(K9-K$5-(INT($M9/9)+(MOD($M9,9)&gt;=K$6)), '[1]Point System'!$A$4:$B$15, 2),"")</f>
        <v>3</v>
      </c>
      <c r="L10" s="29">
        <f t="shared" ref="L10" si="1">IF(SUM(C10:K10)&gt;0, SUM(C10:K10),"")</f>
        <v>25</v>
      </c>
      <c r="M10" s="28"/>
      <c r="N10" s="28"/>
      <c r="O10" s="30">
        <f>IF(L10&lt;&gt;"", L10, "")</f>
        <v>25</v>
      </c>
      <c r="P10" s="12"/>
      <c r="Q10" s="12"/>
      <c r="R10" s="52"/>
      <c r="T10" s="143"/>
    </row>
    <row r="11" spans="1:26" ht="18.75">
      <c r="A11" s="23" t="s">
        <v>69</v>
      </c>
      <c r="B11" s="24"/>
      <c r="C11" s="24">
        <v>4</v>
      </c>
      <c r="D11" s="24">
        <v>8</v>
      </c>
      <c r="E11" s="24">
        <v>5</v>
      </c>
      <c r="F11" s="24">
        <v>5</v>
      </c>
      <c r="G11" s="24">
        <v>5</v>
      </c>
      <c r="H11" s="24">
        <v>5</v>
      </c>
      <c r="I11" s="24">
        <v>5</v>
      </c>
      <c r="J11" s="24">
        <v>4</v>
      </c>
      <c r="K11" s="24">
        <v>10</v>
      </c>
      <c r="L11" s="25">
        <f t="shared" si="0"/>
        <v>51</v>
      </c>
      <c r="M11" s="24">
        <v>13</v>
      </c>
      <c r="N11" s="24">
        <f>IF(L11&lt;&gt;"",L11- M11, "")</f>
        <v>38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4</v>
      </c>
      <c r="D12" s="28">
        <f>IF(D11&gt;0, VLOOKUP(D11-D$5-(INT($M11/9)+(MOD($M11,9)&gt;=D$6)), '[1]Point System'!$A$4:$B$15, 2),"")</f>
        <v>1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2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3</v>
      </c>
      <c r="K12" s="28">
        <f>IF(K11&gt;0, VLOOKUP(K11-K$5-(INT($M11/9)+(MOD($M11,9)&gt;=K$6)), '[1]Point System'!$A$4:$B$15, 2),"")</f>
        <v>0</v>
      </c>
      <c r="L12" s="29">
        <f t="shared" ref="L12" si="2">IF(SUM(C12:K12)&gt;0, SUM(C12:K12),"")</f>
        <v>17</v>
      </c>
      <c r="M12" s="28"/>
      <c r="N12" s="28"/>
      <c r="O12" s="30">
        <f>IF(L12&lt;&gt;"", L12, "")</f>
        <v>17</v>
      </c>
      <c r="P12" s="58"/>
      <c r="Q12" s="58"/>
      <c r="R12" s="52"/>
      <c r="S12" s="12"/>
      <c r="T12" s="12"/>
    </row>
    <row r="13" spans="1:26" ht="18.75">
      <c r="A13" s="23" t="s">
        <v>70</v>
      </c>
      <c r="B13" s="24"/>
      <c r="C13" s="24">
        <v>8</v>
      </c>
      <c r="D13" s="24">
        <v>7</v>
      </c>
      <c r="E13" s="24">
        <v>6</v>
      </c>
      <c r="F13" s="24">
        <v>4</v>
      </c>
      <c r="G13" s="24">
        <v>6</v>
      </c>
      <c r="H13" s="24">
        <v>7</v>
      </c>
      <c r="I13" s="24">
        <v>6</v>
      </c>
      <c r="J13" s="24">
        <v>7</v>
      </c>
      <c r="K13" s="24">
        <v>5</v>
      </c>
      <c r="L13" s="25">
        <f t="shared" si="0"/>
        <v>56</v>
      </c>
      <c r="M13" s="24">
        <v>22</v>
      </c>
      <c r="N13" s="24">
        <f>IF(L13&lt;&gt;"",L13- M13, "")</f>
        <v>34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1</v>
      </c>
      <c r="D14" s="28">
        <f>IF(D13&gt;0, VLOOKUP(D13-D$5-(INT($M13/9)+(MOD($M13,9)&gt;=D$6)), '[1]Point System'!$A$4:$B$15, 2),"")</f>
        <v>3</v>
      </c>
      <c r="E14" s="28">
        <f>IF(E13&gt;0, VLOOKUP(E13-E$5-(INT($M13/9)+(MOD($M13,9)&gt;=E$6)), '[1]Point System'!$A$4:$B$15, 2),"")</f>
        <v>3</v>
      </c>
      <c r="F14" s="28">
        <f>IF(F13&gt;0, VLOOKUP(F13-F$5-(INT($M13/9)+(MOD($M13,9)&gt;=F$6)), '[1]Point System'!$A$4:$B$15, 2),"")</f>
        <v>3</v>
      </c>
      <c r="G14" s="28">
        <f>IF(G13&gt;0, VLOOKUP(G13-G$5-(INT($M13/9)+(MOD($M13,9)&gt;=G$6)), '[1]Point System'!$A$4:$B$15, 2),"")</f>
        <v>2</v>
      </c>
      <c r="H14" s="28">
        <f>IF(H13&gt;0, VLOOKUP(H13-H$5-(INT($M13/9)+(MOD($M13,9)&gt;=H$6)), '[1]Point System'!$A$4:$B$15, 2),"")</f>
        <v>1</v>
      </c>
      <c r="I14" s="28">
        <f>IF(I13&gt;0, VLOOKUP(I13-I$5-(INT($M13/9)+(MOD($M13,9)&gt;=I$6)), '[1]Point System'!$A$4:$B$15, 2),"")</f>
        <v>1</v>
      </c>
      <c r="J14" s="28">
        <f>IF(J13&gt;0, VLOOKUP(J13-J$5-(INT($M13/9)+(MOD($M13,9)&gt;=J$6)), '[1]Point System'!$A$4:$B$15, 2),"")</f>
        <v>1</v>
      </c>
      <c r="K14" s="28">
        <f>IF(K13&gt;0, VLOOKUP(K13-K$5-(INT($M13/9)+(MOD($M13,9)&gt;=K$6)), '[1]Point System'!$A$4:$B$15, 2),"")</f>
        <v>5</v>
      </c>
      <c r="L14" s="29">
        <f t="shared" ref="L14" si="3">IF(SUM(C14:K14)&gt;0, SUM(C14:K14),"")</f>
        <v>20</v>
      </c>
      <c r="M14" s="28"/>
      <c r="N14" s="28"/>
      <c r="O14" s="30">
        <f>IF(L14&lt;&gt;"", L14, "")</f>
        <v>20</v>
      </c>
      <c r="P14" s="58"/>
      <c r="Q14" s="58"/>
      <c r="R14" s="52"/>
      <c r="S14" s="12"/>
      <c r="T14" s="12"/>
    </row>
    <row r="15" spans="1:26" ht="18.75">
      <c r="A15" s="23" t="s">
        <v>67</v>
      </c>
      <c r="B15" s="24"/>
      <c r="C15" s="24">
        <v>6</v>
      </c>
      <c r="D15" s="24">
        <v>6</v>
      </c>
      <c r="E15" s="24">
        <v>5</v>
      </c>
      <c r="F15" s="24">
        <v>6</v>
      </c>
      <c r="G15" s="24">
        <v>5</v>
      </c>
      <c r="H15" s="24">
        <v>5</v>
      </c>
      <c r="I15" s="24">
        <v>3</v>
      </c>
      <c r="J15" s="24">
        <v>6</v>
      </c>
      <c r="K15" s="24">
        <v>4</v>
      </c>
      <c r="L15" s="25">
        <f t="shared" si="0"/>
        <v>46</v>
      </c>
      <c r="M15" s="24">
        <v>15</v>
      </c>
      <c r="N15" s="24">
        <f>IF(L15&lt;&gt;"",L15- M15, "")</f>
        <v>31</v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3</v>
      </c>
      <c r="F16" s="28">
        <f>IF(F15&gt;0, VLOOKUP(F15-F$5-(INT($M15/9)+(MOD($M15,9)&gt;=F$6)), '[1]Point System'!$A$4:$B$15, 2),"")</f>
        <v>0</v>
      </c>
      <c r="G16" s="28">
        <f>IF(G15&gt;0, VLOOKUP(G15-G$5-(INT($M15/9)+(MOD($M15,9)&gt;=G$6)), '[1]Point System'!$A$4:$B$15, 2),"")</f>
        <v>3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3</v>
      </c>
      <c r="J16" s="28">
        <f>IF(J15&gt;0, VLOOKUP(J15-J$5-(INT($M15/9)+(MOD($M15,9)&gt;=J$6)), '[1]Point System'!$A$4:$B$15, 2),"")</f>
        <v>2</v>
      </c>
      <c r="K16" s="28">
        <f>IF(K15&gt;0, VLOOKUP(K15-K$5-(INT($M15/9)+(MOD($M15,9)&gt;=K$6)), '[1]Point System'!$A$4:$B$15, 2),"")</f>
        <v>5</v>
      </c>
      <c r="L16" s="29">
        <f t="shared" ref="L16" si="4">IF(SUM(C16:K16)&gt;0, SUM(C16:K16),"")</f>
        <v>23</v>
      </c>
      <c r="M16" s="28"/>
      <c r="N16" s="28"/>
      <c r="O16" s="30">
        <f>IF(L16&lt;&gt;"", L16, "")</f>
        <v>23</v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23" t="s">
        <v>78</v>
      </c>
      <c r="B17" s="24"/>
      <c r="C17" s="24">
        <v>6</v>
      </c>
      <c r="D17" s="24">
        <v>6</v>
      </c>
      <c r="E17" s="24">
        <v>6</v>
      </c>
      <c r="F17" s="24">
        <v>4</v>
      </c>
      <c r="G17" s="24">
        <v>6</v>
      </c>
      <c r="H17" s="24">
        <v>7</v>
      </c>
      <c r="I17" s="24">
        <v>4</v>
      </c>
      <c r="J17" s="24">
        <v>7</v>
      </c>
      <c r="K17" s="24">
        <v>6</v>
      </c>
      <c r="L17" s="25">
        <f t="shared" si="0"/>
        <v>52</v>
      </c>
      <c r="M17" s="24">
        <v>12</v>
      </c>
      <c r="N17" s="24"/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1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2</v>
      </c>
      <c r="G18" s="28">
        <f>IF(G17&gt;0, VLOOKUP(G17-G$5-(INT($M17/9)+(MOD($M17,9)&gt;=G$6)), '[1]Point System'!$A$4:$B$15, 2),"")</f>
        <v>1</v>
      </c>
      <c r="H18" s="28">
        <f>IF(H17&gt;0, VLOOKUP(H17-H$5-(INT($M17/9)+(MOD($M17,9)&gt;=H$6)), '[1]Point System'!$A$4:$B$15, 2),"")</f>
        <v>0</v>
      </c>
      <c r="I18" s="28">
        <f>IF(I17&gt;0, VLOOKUP(I17-I$5-(INT($M17/9)+(MOD($M17,9)&gt;=I$6)), '[1]Point System'!$A$4:$B$15, 2),"")</f>
        <v>2</v>
      </c>
      <c r="J18" s="28">
        <f>IF(J17&gt;0, VLOOKUP(J17-J$5-(INT($M17/9)+(MOD($M17,9)&gt;=J$6)), '[1]Point System'!$A$4:$B$15, 2),"")</f>
        <v>0</v>
      </c>
      <c r="K18" s="64">
        <f>IF(K17&gt;0, VLOOKUP(K17-K$5-(INT($M17/9)+(MOD($M17,9)&gt;=K$6)), '[1]Point System'!$A$4:$B$15, 2),"")</f>
        <v>3</v>
      </c>
      <c r="L18" s="29">
        <f t="shared" ref="L18" si="5">IF(SUM(C18:K18)&gt;0, SUM(C18:K18),"")</f>
        <v>14</v>
      </c>
      <c r="M18" s="28"/>
      <c r="N18" s="28"/>
      <c r="O18" s="30">
        <f>IF(L18&lt;&gt;"", L18, "")</f>
        <v>14</v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23" t="s">
        <v>71</v>
      </c>
      <c r="B19" s="24"/>
      <c r="C19" s="24">
        <v>6</v>
      </c>
      <c r="D19" s="24">
        <v>7</v>
      </c>
      <c r="E19" s="24">
        <v>6</v>
      </c>
      <c r="F19" s="24">
        <v>4</v>
      </c>
      <c r="G19" s="24">
        <v>6</v>
      </c>
      <c r="H19" s="24">
        <v>5</v>
      </c>
      <c r="I19" s="24">
        <v>4</v>
      </c>
      <c r="J19" s="24">
        <v>6</v>
      </c>
      <c r="K19" s="24">
        <v>6</v>
      </c>
      <c r="L19" s="25">
        <f t="shared" ref="L19" si="6">IF(SUM(C19:K19)&gt;0, SUM(C19:K19),"")</f>
        <v>50</v>
      </c>
      <c r="M19" s="24">
        <v>16</v>
      </c>
      <c r="N19" s="24">
        <f>IF(L19&lt;&gt;"",L19- M19, "")</f>
        <v>34</v>
      </c>
      <c r="O19" s="26"/>
      <c r="P19" s="12"/>
      <c r="Q19" s="12"/>
      <c r="R19" s="52"/>
      <c r="T19" s="143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2</v>
      </c>
      <c r="E20" s="28">
        <f>IF(E19&gt;0, VLOOKUP(E19-E$5-(INT($M19/9)+(MOD($M19,9)&gt;=E$6)), '[1]Point System'!$A$4:$B$15, 2),"")</f>
        <v>2</v>
      </c>
      <c r="F20" s="28">
        <f>IF(F19&gt;0, VLOOKUP(F19-F$5-(INT($M19/9)+(MOD($M19,9)&gt;=F$6)), '[1]Point System'!$A$4:$B$15, 2),"")</f>
        <v>2</v>
      </c>
      <c r="G20" s="28">
        <f>IF(G19&gt;0, VLOOKUP(G19-G$5-(INT($M19/9)+(MOD($M19,9)&gt;=G$6)), '[1]Point System'!$A$4:$B$15, 2),"")</f>
        <v>2</v>
      </c>
      <c r="H20" s="28">
        <f>IF(H19&gt;0, VLOOKUP(H19-H$5-(INT($M19/9)+(MOD($M19,9)&gt;=H$6)), '[1]Point System'!$A$4:$B$15, 2),"")</f>
        <v>3</v>
      </c>
      <c r="I20" s="28">
        <f>IF(I19&gt;0, VLOOKUP(I19-I$5-(INT($M19/9)+(MOD($M19,9)&gt;=I$6)), '[1]Point System'!$A$4:$B$15, 2),"")</f>
        <v>2</v>
      </c>
      <c r="J20" s="28">
        <f>IF(J19&gt;0, VLOOKUP(J19-J$5-(INT($M19/9)+(MOD($M19,9)&gt;=J$6)), '[1]Point System'!$A$4:$B$15, 2),"")</f>
        <v>2</v>
      </c>
      <c r="K20" s="64">
        <f>IF(K19&gt;0, VLOOKUP(K19-K$5-(INT($M19/9)+(MOD($M19,9)&gt;=K$6)), '[1]Point System'!$A$4:$B$15, 2),"")</f>
        <v>3</v>
      </c>
      <c r="L20" s="29">
        <f t="shared" ref="L20" si="7">IF(SUM(C20:K20)&gt;0, SUM(C20:K20),"")</f>
        <v>20</v>
      </c>
      <c r="M20" s="28"/>
      <c r="N20" s="28"/>
      <c r="O20" s="30">
        <f>IF(L20&lt;&gt;"", L20, "")</f>
        <v>20</v>
      </c>
      <c r="P20" s="12"/>
      <c r="Q20" s="12"/>
      <c r="R20" s="52"/>
      <c r="T20" s="143"/>
    </row>
    <row r="21" spans="1:26" ht="15" customHeight="1">
      <c r="E21" s="46"/>
      <c r="G21" s="46"/>
      <c r="H21" s="46"/>
      <c r="J21" s="47"/>
      <c r="K21" s="46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A2" sqref="A2:Q2"/>
      <selection pane="bottomLeft" activeCell="T27" sqref="T27"/>
    </sheetView>
  </sheetViews>
  <sheetFormatPr defaultColWidth="14.25" defaultRowHeight="15" customHeight="1"/>
  <cols>
    <col min="1" max="1" width="15" style="148" customWidth="1"/>
    <col min="2" max="2" width="9.125" style="148" bestFit="1" customWidth="1"/>
    <col min="3" max="11" width="5" style="148" customWidth="1"/>
    <col min="12" max="12" width="5.25" style="148" bestFit="1" customWidth="1"/>
    <col min="13" max="13" width="6.125" style="148" bestFit="1" customWidth="1"/>
    <col min="14" max="14" width="5" style="148" bestFit="1" customWidth="1"/>
    <col min="15" max="15" width="14.25" style="148" bestFit="1" customWidth="1"/>
    <col min="16" max="16" width="8.75" style="148" customWidth="1"/>
    <col min="17" max="17" width="15.125" style="148" customWidth="1"/>
    <col min="18" max="18" width="13.75" style="148" customWidth="1"/>
    <col min="19" max="19" width="8.75" style="148" customWidth="1"/>
    <col min="20" max="20" width="8.75" style="55" customWidth="1"/>
    <col min="21" max="26" width="8.75" style="148" customWidth="1"/>
    <col min="27" max="16384" width="14.25" style="148"/>
  </cols>
  <sheetData>
    <row r="1" spans="1:26" ht="26.25">
      <c r="A1" s="155" t="s">
        <v>56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57" t="s">
        <v>57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/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23" t="s">
        <v>79</v>
      </c>
      <c r="B7" s="24" t="s">
        <v>90</v>
      </c>
      <c r="C7" s="24">
        <v>7</v>
      </c>
      <c r="D7" s="24">
        <v>8</v>
      </c>
      <c r="E7" s="24">
        <v>6</v>
      </c>
      <c r="F7" s="24">
        <v>5</v>
      </c>
      <c r="G7" s="24">
        <v>7</v>
      </c>
      <c r="H7" s="24">
        <v>6</v>
      </c>
      <c r="I7" s="24">
        <v>6</v>
      </c>
      <c r="J7" s="24">
        <v>8</v>
      </c>
      <c r="K7" s="24">
        <v>8</v>
      </c>
      <c r="L7" s="25">
        <f t="shared" ref="L7:L17" si="0">IF(SUM(C7:K7)&gt;0, SUM(C7:K7),"")</f>
        <v>61</v>
      </c>
      <c r="M7" s="24">
        <v>21</v>
      </c>
      <c r="N7" s="24">
        <f>IF(L7&lt;&gt;"",L7- M7, "")</f>
        <v>40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1</v>
      </c>
      <c r="D8" s="28">
        <f>IF(D7&gt;0, VLOOKUP(D7-D$5-(INT($M7/9)+(MOD($M7,9)&gt;=D$6)), '[1]Point System'!$A$4:$B$15, 2),"")</f>
        <v>2</v>
      </c>
      <c r="E8" s="28">
        <f>IF(E7&gt;0, VLOOKUP(E7-E$5-(INT($M7/9)+(MOD($M7,9)&gt;=E$6)), '[1]Point System'!$A$4:$B$15, 2),"")</f>
        <v>3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1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1</v>
      </c>
      <c r="J8" s="28">
        <f>IF(J7&gt;0, VLOOKUP(J7-J$5-(INT($M7/9)+(MOD($M7,9)&gt;=J$6)), '[1]Point System'!$A$4:$B$15, 2),"")</f>
        <v>0</v>
      </c>
      <c r="K8" s="64">
        <f>IF(K7&gt;0, VLOOKUP(K7-K$5-(INT($M7/9)+(MOD($M7,9)&gt;=K$6)), '[1]Point System'!$A$4:$B$15, 2),"")</f>
        <v>2</v>
      </c>
      <c r="L8" s="29">
        <f t="shared" si="0"/>
        <v>14</v>
      </c>
      <c r="M8" s="28"/>
      <c r="N8" s="28"/>
      <c r="O8" s="30">
        <f>IF(L8&lt;&gt;"", L8, "")</f>
        <v>14</v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23" t="s">
        <v>115</v>
      </c>
      <c r="B9" s="24"/>
      <c r="C9" s="24">
        <v>7</v>
      </c>
      <c r="D9" s="24">
        <v>9</v>
      </c>
      <c r="E9" s="24">
        <v>5</v>
      </c>
      <c r="F9" s="24">
        <v>5</v>
      </c>
      <c r="G9" s="24">
        <v>5</v>
      </c>
      <c r="H9" s="24">
        <v>5</v>
      </c>
      <c r="I9" s="24">
        <v>6</v>
      </c>
      <c r="J9" s="24">
        <v>4</v>
      </c>
      <c r="K9" s="24">
        <v>6</v>
      </c>
      <c r="L9" s="25">
        <f t="shared" si="0"/>
        <v>52</v>
      </c>
      <c r="M9" s="24" t="s">
        <v>86</v>
      </c>
      <c r="N9" s="24"/>
      <c r="O9" s="26"/>
      <c r="P9" s="12"/>
      <c r="Q9" s="12"/>
      <c r="R9" s="52"/>
      <c r="T9" s="148"/>
    </row>
    <row r="10" spans="1:26" ht="19.5" thickBot="1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64"/>
      <c r="L10" s="29"/>
      <c r="M10" s="28"/>
      <c r="N10" s="28"/>
      <c r="O10" s="30" t="str">
        <f>IF(L10&lt;&gt;"", L10, "")</f>
        <v/>
      </c>
      <c r="P10" s="12"/>
      <c r="Q10" s="12"/>
      <c r="R10" s="52"/>
      <c r="T10" s="148"/>
    </row>
    <row r="11" spans="1:26" ht="18.75">
      <c r="A11" s="23" t="s">
        <v>71</v>
      </c>
      <c r="B11" s="24"/>
      <c r="C11" s="24">
        <v>7</v>
      </c>
      <c r="D11" s="24">
        <v>7</v>
      </c>
      <c r="E11" s="24">
        <v>5</v>
      </c>
      <c r="F11" s="24">
        <v>4</v>
      </c>
      <c r="G11" s="24">
        <v>7</v>
      </c>
      <c r="H11" s="24">
        <v>5</v>
      </c>
      <c r="I11" s="24">
        <v>5</v>
      </c>
      <c r="J11" s="24">
        <v>5</v>
      </c>
      <c r="K11" s="24">
        <v>8</v>
      </c>
      <c r="L11" s="25">
        <f t="shared" si="0"/>
        <v>53</v>
      </c>
      <c r="M11" s="24">
        <v>16</v>
      </c>
      <c r="N11" s="24">
        <f>IF(L11&lt;&gt;"",L11- M11, "")</f>
        <v>37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1</v>
      </c>
      <c r="D12" s="28">
        <f>IF(D11&gt;0, VLOOKUP(D11-D$5-(INT($M11/9)+(MOD($M11,9)&gt;=D$6)), '[1]Point System'!$A$4:$B$15, 2),"")</f>
        <v>2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2</v>
      </c>
      <c r="G12" s="28">
        <f>IF(G11&gt;0, VLOOKUP(G11-G$5-(INT($M11/9)+(MOD($M11,9)&gt;=G$6)), '[1]Point System'!$A$4:$B$15, 2),"")</f>
        <v>1</v>
      </c>
      <c r="H12" s="28">
        <f>IF(H11&gt;0, VLOOKUP(H11-H$5-(INT($M11/9)+(MOD($M11,9)&gt;=H$6)), '[1]Point System'!$A$4:$B$15, 2),"")</f>
        <v>3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3</v>
      </c>
      <c r="K12" s="28">
        <f>IF(K11&gt;0, VLOOKUP(K11-K$5-(INT($M11/9)+(MOD($M11,9)&gt;=K$6)), '[1]Point System'!$A$4:$B$15, 2),"")</f>
        <v>1</v>
      </c>
      <c r="L12" s="29">
        <f t="shared" ref="L12" si="1">IF(SUM(C12:K12)&gt;0, SUM(C12:K12),"")</f>
        <v>17</v>
      </c>
      <c r="M12" s="28"/>
      <c r="N12" s="28"/>
      <c r="O12" s="30">
        <f>IF(L12&lt;&gt;"", L12, "")</f>
        <v>17</v>
      </c>
      <c r="P12" s="58"/>
      <c r="Q12" s="58"/>
      <c r="R12" s="52"/>
      <c r="S12" s="12"/>
      <c r="T12" s="12"/>
    </row>
    <row r="13" spans="1:26" ht="18.75">
      <c r="A13" s="23" t="s">
        <v>68</v>
      </c>
      <c r="B13" s="24"/>
      <c r="C13" s="24">
        <v>5</v>
      </c>
      <c r="D13" s="24">
        <v>7</v>
      </c>
      <c r="E13" s="24">
        <v>6</v>
      </c>
      <c r="F13" s="24">
        <v>5</v>
      </c>
      <c r="G13" s="24">
        <v>6</v>
      </c>
      <c r="H13" s="24">
        <v>6</v>
      </c>
      <c r="I13" s="24">
        <v>4</v>
      </c>
      <c r="J13" s="24">
        <v>6</v>
      </c>
      <c r="K13" s="24">
        <v>7</v>
      </c>
      <c r="L13" s="25">
        <f t="shared" si="0"/>
        <v>52</v>
      </c>
      <c r="M13" s="24">
        <v>16</v>
      </c>
      <c r="N13" s="24">
        <f>IF(L13&lt;&gt;"",L13- M13, "")</f>
        <v>36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3</v>
      </c>
      <c r="D14" s="28">
        <f>IF(D13&gt;0, VLOOKUP(D13-D$5-(INT($M13/9)+(MOD($M13,9)&gt;=D$6)), '[1]Point System'!$A$4:$B$15, 2),"")</f>
        <v>2</v>
      </c>
      <c r="E14" s="28">
        <f>IF(E13&gt;0, VLOOKUP(E13-E$5-(INT($M13/9)+(MOD($M13,9)&gt;=E$6)), '[1]Point System'!$A$4:$B$15, 2),"")</f>
        <v>2</v>
      </c>
      <c r="F14" s="28">
        <f>IF(F13&gt;0, VLOOKUP(F13-F$5-(INT($M13/9)+(MOD($M13,9)&gt;=F$6)), '[1]Point System'!$A$4:$B$15, 2),"")</f>
        <v>1</v>
      </c>
      <c r="G14" s="28">
        <f>IF(G13&gt;0, VLOOKUP(G13-G$5-(INT($M13/9)+(MOD($M13,9)&gt;=G$6)), '[1]Point System'!$A$4:$B$15, 2),"")</f>
        <v>2</v>
      </c>
      <c r="H14" s="28">
        <f>IF(H13&gt;0, VLOOKUP(H13-H$5-(INT($M13/9)+(MOD($M13,9)&gt;=H$6)), '[1]Point System'!$A$4:$B$15, 2),"")</f>
        <v>2</v>
      </c>
      <c r="I14" s="28">
        <f>IF(I13&gt;0, VLOOKUP(I13-I$5-(INT($M13/9)+(MOD($M13,9)&gt;=I$6)), '[1]Point System'!$A$4:$B$15, 2),"")</f>
        <v>2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ref="L14" si="2">IF(SUM(C14:K14)&gt;0, SUM(C14:K14),"")</f>
        <v>18</v>
      </c>
      <c r="M14" s="28"/>
      <c r="N14" s="28"/>
      <c r="O14" s="30">
        <f>IF(L14&lt;&gt;"", L14, "")</f>
        <v>18</v>
      </c>
      <c r="P14" s="58"/>
      <c r="Q14" s="58"/>
      <c r="R14" s="52"/>
      <c r="S14" s="12"/>
      <c r="T14" s="12"/>
    </row>
    <row r="15" spans="1:26" ht="18.75">
      <c r="A15" s="23" t="s">
        <v>65</v>
      </c>
      <c r="B15" s="24"/>
      <c r="C15" s="24">
        <v>4</v>
      </c>
      <c r="D15" s="24">
        <v>5</v>
      </c>
      <c r="E15" s="24">
        <v>6</v>
      </c>
      <c r="F15" s="24">
        <v>4</v>
      </c>
      <c r="G15" s="24">
        <v>5</v>
      </c>
      <c r="H15" s="24">
        <v>4</v>
      </c>
      <c r="I15" s="24">
        <v>4</v>
      </c>
      <c r="J15" s="24">
        <v>4</v>
      </c>
      <c r="K15" s="24">
        <v>8</v>
      </c>
      <c r="L15" s="25">
        <f t="shared" si="0"/>
        <v>44</v>
      </c>
      <c r="M15" s="24">
        <v>9</v>
      </c>
      <c r="N15" s="24">
        <f>IF(L15&lt;&gt;"",L15- M15, "")</f>
        <v>35</v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3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1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3</v>
      </c>
      <c r="I16" s="28">
        <f>IF(I15&gt;0, VLOOKUP(I15-I$5-(INT($M15/9)+(MOD($M15,9)&gt;=I$6)), '[1]Point System'!$A$4:$B$15, 2),"")</f>
        <v>2</v>
      </c>
      <c r="J16" s="28">
        <f>IF(J15&gt;0, VLOOKUP(J15-J$5-(INT($M15/9)+(MOD($M15,9)&gt;=J$6)), '[1]Point System'!$A$4:$B$15, 2),"")</f>
        <v>3</v>
      </c>
      <c r="K16" s="28">
        <f>IF(K15&gt;0, VLOOKUP(K15-K$5-(INT($M15/9)+(MOD($M15,9)&gt;=K$6)), '[1]Point System'!$A$4:$B$15, 2),"")</f>
        <v>0</v>
      </c>
      <c r="L16" s="29">
        <f t="shared" ref="L16" si="3">IF(SUM(C16:K16)&gt;0, SUM(C16:K16),"")</f>
        <v>19</v>
      </c>
      <c r="M16" s="28"/>
      <c r="N16" s="28"/>
      <c r="O16" s="30">
        <f>IF(L16&lt;&gt;"", L16, "")</f>
        <v>19</v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23" t="s">
        <v>82</v>
      </c>
      <c r="B17" s="24"/>
      <c r="C17" s="24">
        <v>5</v>
      </c>
      <c r="D17" s="24">
        <v>9</v>
      </c>
      <c r="E17" s="24">
        <v>5</v>
      </c>
      <c r="F17" s="24">
        <v>5</v>
      </c>
      <c r="G17" s="24">
        <v>4</v>
      </c>
      <c r="H17" s="24">
        <v>5</v>
      </c>
      <c r="I17" s="24">
        <v>5</v>
      </c>
      <c r="J17" s="24">
        <v>6</v>
      </c>
      <c r="K17" s="24">
        <v>6</v>
      </c>
      <c r="L17" s="25">
        <f t="shared" si="0"/>
        <v>50</v>
      </c>
      <c r="M17" s="24">
        <v>15</v>
      </c>
      <c r="N17" s="24"/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3</v>
      </c>
      <c r="D18" s="28">
        <f>IF(D17&gt;0, VLOOKUP(D17-D$5-(INT($M17/9)+(MOD($M17,9)&gt;=D$6)), '[1]Point System'!$A$4:$B$15, 2),"")</f>
        <v>0</v>
      </c>
      <c r="E18" s="28">
        <f>IF(E17&gt;0, VLOOKUP(E17-E$5-(INT($M17/9)+(MOD($M17,9)&gt;=E$6)), '[1]Point System'!$A$4:$B$15, 2),"")</f>
        <v>3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4</v>
      </c>
      <c r="H18" s="28">
        <f>IF(H17&gt;0, VLOOKUP(H17-H$5-(INT($M17/9)+(MOD($M17,9)&gt;=H$6)), '[1]Point System'!$A$4:$B$15, 2),"")</f>
        <v>2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2</v>
      </c>
      <c r="K18" s="64">
        <f>IF(K17&gt;0, VLOOKUP(K17-K$5-(INT($M17/9)+(MOD($M17,9)&gt;=K$6)), '[1]Point System'!$A$4:$B$15, 2),"")</f>
        <v>3</v>
      </c>
      <c r="L18" s="29">
        <f t="shared" ref="L18" si="4">IF(SUM(C18:K18)&gt;0, SUM(C18:K18),"")</f>
        <v>19</v>
      </c>
      <c r="M18" s="28"/>
      <c r="N18" s="28"/>
      <c r="O18" s="30">
        <f>IF(L18&lt;&gt;"", L18, "")</f>
        <v>19</v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23" t="s">
        <v>69</v>
      </c>
      <c r="B19" s="24"/>
      <c r="C19" s="24">
        <v>6</v>
      </c>
      <c r="D19" s="24">
        <v>6</v>
      </c>
      <c r="E19" s="24">
        <v>5</v>
      </c>
      <c r="F19" s="24">
        <v>5</v>
      </c>
      <c r="G19" s="24">
        <v>6</v>
      </c>
      <c r="H19" s="24">
        <v>6</v>
      </c>
      <c r="I19" s="24">
        <v>4</v>
      </c>
      <c r="J19" s="24">
        <v>6</v>
      </c>
      <c r="K19" s="24">
        <v>6</v>
      </c>
      <c r="L19" s="25">
        <f t="shared" ref="L19" si="5">IF(SUM(C19:K19)&gt;0, SUM(C19:K19),"")</f>
        <v>50</v>
      </c>
      <c r="M19" s="24">
        <v>13</v>
      </c>
      <c r="N19" s="24">
        <f>IF(L19&lt;&gt;"",L19- M19, "")</f>
        <v>37</v>
      </c>
      <c r="O19" s="26"/>
      <c r="P19" s="12"/>
      <c r="Q19" s="12"/>
      <c r="R19" s="52"/>
      <c r="T19" s="148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3</v>
      </c>
      <c r="F20" s="28">
        <f>IF(F19&gt;0, VLOOKUP(F19-F$5-(INT($M19/9)+(MOD($M19,9)&gt;=F$6)), '[1]Point System'!$A$4:$B$15, 2),"")</f>
        <v>1</v>
      </c>
      <c r="G20" s="28">
        <f>IF(G19&gt;0, VLOOKUP(G19-G$5-(INT($M19/9)+(MOD($M19,9)&gt;=G$6)), '[1]Point System'!$A$4:$B$15, 2),"")</f>
        <v>1</v>
      </c>
      <c r="H20" s="28">
        <f>IF(H19&gt;0, VLOOKUP(H19-H$5-(INT($M19/9)+(MOD($M19,9)&gt;=H$6)), '[1]Point System'!$A$4:$B$15, 2),"")</f>
        <v>1</v>
      </c>
      <c r="I20" s="28">
        <f>IF(I19&gt;0, VLOOKUP(I19-I$5-(INT($M19/9)+(MOD($M19,9)&gt;=I$6)), '[1]Point System'!$A$4:$B$15, 2),"")</f>
        <v>2</v>
      </c>
      <c r="J20" s="28">
        <f>IF(J19&gt;0, VLOOKUP(J19-J$5-(INT($M19/9)+(MOD($M19,9)&gt;=J$6)), '[1]Point System'!$A$4:$B$15, 2),"")</f>
        <v>1</v>
      </c>
      <c r="K20" s="64">
        <f>IF(K19&gt;0, VLOOKUP(K19-K$5-(INT($M19/9)+(MOD($M19,9)&gt;=K$6)), '[1]Point System'!$A$4:$B$15, 2),"")</f>
        <v>3</v>
      </c>
      <c r="L20" s="29">
        <f t="shared" ref="L20" si="6">IF(SUM(C20:K20)&gt;0, SUM(C20:K20),"")</f>
        <v>17</v>
      </c>
      <c r="M20" s="28"/>
      <c r="N20" s="28"/>
      <c r="O20" s="30">
        <f>IF(L20&lt;&gt;"", L20, "")</f>
        <v>17</v>
      </c>
      <c r="P20" s="12"/>
      <c r="Q20" s="12"/>
      <c r="R20" s="52"/>
      <c r="T20" s="148"/>
    </row>
    <row r="21" spans="1:26" ht="18.75">
      <c r="A21" s="23" t="s">
        <v>67</v>
      </c>
      <c r="B21" s="24"/>
      <c r="C21" s="24">
        <v>5</v>
      </c>
      <c r="D21" s="24">
        <v>8</v>
      </c>
      <c r="E21" s="24">
        <v>6</v>
      </c>
      <c r="F21" s="24">
        <v>3</v>
      </c>
      <c r="G21" s="24">
        <v>4</v>
      </c>
      <c r="H21" s="24">
        <v>5</v>
      </c>
      <c r="I21" s="24">
        <v>5</v>
      </c>
      <c r="J21" s="24">
        <v>7</v>
      </c>
      <c r="K21" s="24">
        <v>8</v>
      </c>
      <c r="L21" s="25">
        <f t="shared" ref="L21" si="7">IF(SUM(C21:K21)&gt;0, SUM(C21:K21),"")</f>
        <v>51</v>
      </c>
      <c r="M21" s="24">
        <v>14</v>
      </c>
      <c r="N21" s="24">
        <f>IF(L21&lt;&gt;"",L21- M21, "")</f>
        <v>37</v>
      </c>
      <c r="O21" s="26"/>
      <c r="P21" s="12"/>
      <c r="Q21" s="58"/>
      <c r="R21" s="5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3</v>
      </c>
      <c r="D22" s="28">
        <f>IF(D21&gt;0, VLOOKUP(D21-D$5-(INT($M21/9)+(MOD($M21,9)&gt;=D$6)), '[1]Point System'!$A$4:$B$15, 2),"")</f>
        <v>1</v>
      </c>
      <c r="E22" s="28">
        <f>IF(E21&gt;0, VLOOKUP(E21-E$5-(INT($M21/9)+(MOD($M21,9)&gt;=E$6)), '[1]Point System'!$A$4:$B$15, 2),"")</f>
        <v>2</v>
      </c>
      <c r="F22" s="28">
        <f>IF(F21&gt;0, VLOOKUP(F21-F$5-(INT($M21/9)+(MOD($M21,9)&gt;=F$6)), '[1]Point System'!$A$4:$B$15, 2),"")</f>
        <v>3</v>
      </c>
      <c r="G22" s="28">
        <f>IF(G21&gt;0, VLOOKUP(G21-G$5-(INT($M21/9)+(MOD($M21,9)&gt;=G$6)), '[1]Point System'!$A$4:$B$15, 2),"")</f>
        <v>4</v>
      </c>
      <c r="H22" s="28">
        <f>IF(H21&gt;0, VLOOKUP(H21-H$5-(INT($M21/9)+(MOD($M21,9)&gt;=H$6)), '[1]Point System'!$A$4:$B$15, 2),"")</f>
        <v>2</v>
      </c>
      <c r="I22" s="28">
        <f>IF(I21&gt;0, VLOOKUP(I21-I$5-(INT($M21/9)+(MOD($M21,9)&gt;=I$6)), '[1]Point System'!$A$4:$B$15, 2),"")</f>
        <v>1</v>
      </c>
      <c r="J22" s="28">
        <f>IF(J21&gt;0, VLOOKUP(J21-J$5-(INT($M21/9)+(MOD($M21,9)&gt;=J$6)), '[1]Point System'!$A$4:$B$15, 2),"")</f>
        <v>0</v>
      </c>
      <c r="K22" s="28">
        <f>IF(K21&gt;0, VLOOKUP(K21-K$5-(INT($M21/9)+(MOD($M21,9)&gt;=K$6)), '[1]Point System'!$A$4:$B$15, 2),"")</f>
        <v>1</v>
      </c>
      <c r="L22" s="29">
        <f t="shared" ref="L22" si="8">IF(SUM(C22:K22)&gt;0, SUM(C22:K22),"")</f>
        <v>17</v>
      </c>
      <c r="M22" s="28"/>
      <c r="N22" s="28"/>
      <c r="O22" s="30">
        <f>IF(L22&lt;&gt;"", L22, "")</f>
        <v>17</v>
      </c>
      <c r="P22" s="58"/>
      <c r="Q22" s="58"/>
      <c r="R22" s="52"/>
      <c r="V22" s="12"/>
      <c r="W22" s="12"/>
      <c r="X22" s="12"/>
      <c r="Y22" s="12"/>
      <c r="Z22" s="12"/>
    </row>
    <row r="23" spans="1:26" ht="18.75">
      <c r="A23" s="23" t="s">
        <v>78</v>
      </c>
      <c r="B23" s="24"/>
      <c r="C23" s="24">
        <v>6</v>
      </c>
      <c r="D23" s="24">
        <v>6</v>
      </c>
      <c r="E23" s="24">
        <v>7</v>
      </c>
      <c r="F23" s="24">
        <v>4</v>
      </c>
      <c r="G23" s="24">
        <v>5</v>
      </c>
      <c r="H23" s="24">
        <v>4</v>
      </c>
      <c r="I23" s="24">
        <v>6</v>
      </c>
      <c r="J23" s="24">
        <v>6</v>
      </c>
      <c r="K23" s="24">
        <v>7</v>
      </c>
      <c r="L23" s="25">
        <f t="shared" ref="L23" si="9">IF(SUM(C23:K23)&gt;0, SUM(C23:K23),"")</f>
        <v>51</v>
      </c>
      <c r="M23" s="24">
        <v>12</v>
      </c>
      <c r="N23" s="24"/>
      <c r="O23" s="26"/>
      <c r="P23" s="12"/>
      <c r="Q23" s="58"/>
      <c r="R23" s="5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1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2</v>
      </c>
      <c r="H24" s="28">
        <f>IF(H23&gt;0, VLOOKUP(H23-H$5-(INT($M23/9)+(MOD($M23,9)&gt;=H$6)), '[1]Point System'!$A$4:$B$15, 2),"")</f>
        <v>3</v>
      </c>
      <c r="I24" s="28">
        <f>IF(I23&gt;0, VLOOKUP(I23-I$5-(INT($M23/9)+(MOD($M23,9)&gt;=I$6)), '[1]Point System'!$A$4:$B$15, 2),"")</f>
        <v>0</v>
      </c>
      <c r="J24" s="28">
        <f>IF(J23&gt;0, VLOOKUP(J23-J$5-(INT($M23/9)+(MOD($M23,9)&gt;=J$6)), '[1]Point System'!$A$4:$B$15, 2),"")</f>
        <v>1</v>
      </c>
      <c r="K24" s="64">
        <f>IF(K23&gt;0, VLOOKUP(K23-K$5-(INT($M23/9)+(MOD($M23,9)&gt;=K$6)), '[1]Point System'!$A$4:$B$15, 2),"")</f>
        <v>2</v>
      </c>
      <c r="L24" s="29">
        <f t="shared" ref="L24" si="10">IF(SUM(C24:K24)&gt;0, SUM(C24:K24),"")</f>
        <v>15</v>
      </c>
      <c r="M24" s="28"/>
      <c r="N24" s="28"/>
      <c r="O24" s="30">
        <f>IF(L24&lt;&gt;"", L24, "")</f>
        <v>15</v>
      </c>
      <c r="P24" s="58"/>
      <c r="Q24" s="58"/>
      <c r="R24" s="52"/>
      <c r="V24" s="12"/>
      <c r="W24" s="12"/>
      <c r="X24" s="12"/>
      <c r="Y24" s="12"/>
      <c r="Z24" s="12"/>
    </row>
    <row r="25" spans="1:26" ht="18.75">
      <c r="A25" s="23" t="s">
        <v>70</v>
      </c>
      <c r="B25" s="24"/>
      <c r="C25" s="24">
        <v>6</v>
      </c>
      <c r="D25" s="24">
        <v>6</v>
      </c>
      <c r="E25" s="24">
        <v>5</v>
      </c>
      <c r="F25" s="24">
        <v>4</v>
      </c>
      <c r="G25" s="24">
        <v>8</v>
      </c>
      <c r="H25" s="24">
        <v>7</v>
      </c>
      <c r="I25" s="24">
        <v>3</v>
      </c>
      <c r="J25" s="24">
        <v>6</v>
      </c>
      <c r="K25" s="24">
        <v>10</v>
      </c>
      <c r="L25" s="25">
        <f t="shared" ref="L25" si="11">IF(SUM(C25:K25)&gt;0, SUM(C25:K25),"")</f>
        <v>55</v>
      </c>
      <c r="M25" s="24">
        <v>22</v>
      </c>
      <c r="N25" s="24">
        <f>IF(L25&lt;&gt;"",L25- M25, "")</f>
        <v>33</v>
      </c>
      <c r="O25" s="26"/>
      <c r="P25" s="12"/>
      <c r="Q25" s="12"/>
      <c r="R25" s="52"/>
      <c r="T25" s="148"/>
    </row>
    <row r="26" spans="1:26" ht="19.5" thickBot="1">
      <c r="A26" s="27"/>
      <c r="B26" s="28"/>
      <c r="C26" s="28">
        <f>IF(C25&gt;0, VLOOKUP(C25-C$5-(INT($M25/9)+(MOD($M25,9)&gt;=C$6)), '[1]Point System'!$A$4:$B$15, 2),"")</f>
        <v>3</v>
      </c>
      <c r="D26" s="28">
        <f>IF(D25&gt;0, VLOOKUP(D25-D$5-(INT($M25/9)+(MOD($M25,9)&gt;=D$6)), '[1]Point System'!$A$4:$B$15, 2),"")</f>
        <v>4</v>
      </c>
      <c r="E26" s="28">
        <f>IF(E25&gt;0, VLOOKUP(E25-E$5-(INT($M25/9)+(MOD($M25,9)&gt;=E$6)), '[1]Point System'!$A$4:$B$15, 2),"")</f>
        <v>4</v>
      </c>
      <c r="F26" s="28">
        <f>IF(F25&gt;0, VLOOKUP(F25-F$5-(INT($M25/9)+(MOD($M25,9)&gt;=F$6)), '[1]Point System'!$A$4:$B$15, 2),"")</f>
        <v>3</v>
      </c>
      <c r="G26" s="28">
        <f>IF(G25&gt;0, VLOOKUP(G25-G$5-(INT($M25/9)+(MOD($M25,9)&gt;=G$6)), '[1]Point System'!$A$4:$B$15, 2),"")</f>
        <v>0</v>
      </c>
      <c r="H26" s="28">
        <f>IF(H25&gt;0, VLOOKUP(H25-H$5-(INT($M25/9)+(MOD($M25,9)&gt;=H$6)), '[1]Point System'!$A$4:$B$15, 2),"")</f>
        <v>1</v>
      </c>
      <c r="I26" s="28">
        <f>IF(I25&gt;0, VLOOKUP(I25-I$5-(INT($M25/9)+(MOD($M25,9)&gt;=I$6)), '[1]Point System'!$A$4:$B$15, 2),"")</f>
        <v>4</v>
      </c>
      <c r="J26" s="28">
        <f>IF(J25&gt;0, VLOOKUP(J25-J$5-(INT($M25/9)+(MOD($M25,9)&gt;=J$6)), '[1]Point System'!$A$4:$B$15, 2),"")</f>
        <v>2</v>
      </c>
      <c r="K26" s="64">
        <f>IF(K25&gt;0, VLOOKUP(K25-K$5-(INT($M25/9)+(MOD($M25,9)&gt;=K$6)), '[1]Point System'!$A$4:$B$15, 2),"")</f>
        <v>0</v>
      </c>
      <c r="L26" s="29">
        <f t="shared" ref="L26" si="12">IF(SUM(C26:K26)&gt;0, SUM(C26:K26),"")</f>
        <v>21</v>
      </c>
      <c r="M26" s="28"/>
      <c r="N26" s="28"/>
      <c r="O26" s="30">
        <f>IF(L26&lt;&gt;"", L26, "")</f>
        <v>21</v>
      </c>
      <c r="P26" s="12"/>
      <c r="Q26" s="12"/>
      <c r="R26" s="52"/>
      <c r="T26" s="148"/>
    </row>
    <row r="27" spans="1:26" ht="18.75">
      <c r="A27" s="23" t="s">
        <v>77</v>
      </c>
      <c r="B27" s="24"/>
      <c r="C27" s="24">
        <v>5</v>
      </c>
      <c r="D27" s="24">
        <v>4</v>
      </c>
      <c r="E27" s="24">
        <v>6</v>
      </c>
      <c r="F27" s="24">
        <v>3</v>
      </c>
      <c r="G27" s="24">
        <v>4</v>
      </c>
      <c r="H27" s="24">
        <v>5</v>
      </c>
      <c r="I27" s="24">
        <v>3</v>
      </c>
      <c r="J27" s="24">
        <v>4</v>
      </c>
      <c r="K27" s="24">
        <v>5</v>
      </c>
      <c r="L27" s="25">
        <f t="shared" ref="L27" si="13">IF(SUM(C27:K27)&gt;0, SUM(C27:K27),"")</f>
        <v>39</v>
      </c>
      <c r="M27" s="24">
        <v>2</v>
      </c>
      <c r="N27" s="24">
        <f>IF(L27&lt;&gt;"",L27- M27, "")</f>
        <v>37</v>
      </c>
      <c r="O27" s="26"/>
      <c r="P27" s="12"/>
      <c r="Q27" s="12"/>
      <c r="R27" s="52"/>
      <c r="T27" s="148"/>
    </row>
    <row r="28" spans="1:26" ht="19.5" thickBot="1">
      <c r="A28" s="27"/>
      <c r="B28" s="28"/>
      <c r="C28" s="28">
        <f>IF(C27&gt;0, VLOOKUP(C27-C$5-(INT($M27/9)+(MOD($M27,9)&gt;=C$6)), '[1]Point System'!$A$4:$B$15, 2),"")</f>
        <v>1</v>
      </c>
      <c r="D28" s="28">
        <f>IF(D27&gt;0, VLOOKUP(D27-D$5-(INT($M27/9)+(MOD($M27,9)&gt;=D$6)), '[1]Point System'!$A$4:$B$15, 2),"")</f>
        <v>4</v>
      </c>
      <c r="E28" s="28">
        <f>IF(E27&gt;0, VLOOKUP(E27-E$5-(INT($M27/9)+(MOD($M27,9)&gt;=E$6)), '[1]Point System'!$A$4:$B$15, 2),"")</f>
        <v>0</v>
      </c>
      <c r="F28" s="28">
        <f>IF(F27&gt;0, VLOOKUP(F27-F$5-(INT($M27/9)+(MOD($M27,9)&gt;=F$6)), '[1]Point System'!$A$4:$B$15, 2),"")</f>
        <v>2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1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64">
        <f>IF(K27&gt;0, VLOOKUP(K27-K$5-(INT($M27/9)+(MOD($M27,9)&gt;=K$6)), '[1]Point System'!$A$4:$B$15, 2),"")</f>
        <v>3</v>
      </c>
      <c r="L28" s="29">
        <f t="shared" ref="L28" si="14">IF(SUM(C28:K28)&gt;0, SUM(C28:K28),"")</f>
        <v>17</v>
      </c>
      <c r="M28" s="28"/>
      <c r="N28" s="28"/>
      <c r="O28" s="30">
        <f>IF(L28&lt;&gt;"", L28, "")</f>
        <v>17</v>
      </c>
      <c r="P28" s="12"/>
      <c r="Q28" s="12"/>
      <c r="R28" s="52"/>
      <c r="T28" s="148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AB27"/>
  <sheetViews>
    <sheetView tabSelected="1" workbookViewId="0">
      <selection activeCell="AD7" sqref="AD7"/>
    </sheetView>
  </sheetViews>
  <sheetFormatPr defaultColWidth="9.125" defaultRowHeight="14.25"/>
  <cols>
    <col min="1" max="1" width="7.625" style="69" customWidth="1"/>
    <col min="2" max="2" width="8" style="69" customWidth="1"/>
    <col min="3" max="3" width="4.125" style="69" customWidth="1"/>
    <col min="4" max="4" width="10.75" style="69" customWidth="1"/>
    <col min="5" max="5" width="5.625" style="69" hidden="1" customWidth="1"/>
    <col min="6" max="6" width="6" style="69" hidden="1" customWidth="1"/>
    <col min="7" max="7" width="5.625" style="69" hidden="1" customWidth="1"/>
    <col min="8" max="8" width="6" style="69" hidden="1" customWidth="1"/>
    <col min="9" max="9" width="5.625" style="69" hidden="1" customWidth="1"/>
    <col min="10" max="10" width="6" style="69" hidden="1" customWidth="1"/>
    <col min="11" max="11" width="5.625" style="69" hidden="1" customWidth="1"/>
    <col min="12" max="12" width="6" style="69" hidden="1" customWidth="1"/>
    <col min="13" max="13" width="5.625" style="69" hidden="1" customWidth="1"/>
    <col min="14" max="14" width="6" style="69" hidden="1" customWidth="1"/>
    <col min="15" max="15" width="5.625" style="69" bestFit="1" customWidth="1"/>
    <col min="16" max="16" width="6" style="69" bestFit="1" customWidth="1"/>
    <col min="17" max="17" width="5.625" style="69" bestFit="1" customWidth="1"/>
    <col min="18" max="18" width="6" style="69" bestFit="1" customWidth="1"/>
    <col min="19" max="19" width="5.625" style="69" bestFit="1" customWidth="1"/>
    <col min="20" max="20" width="6" style="69" bestFit="1" customWidth="1"/>
    <col min="21" max="21" width="5.625" style="69" bestFit="1" customWidth="1"/>
    <col min="22" max="22" width="6" style="69" bestFit="1" customWidth="1"/>
    <col min="23" max="24" width="7.25" style="69" customWidth="1"/>
    <col min="25" max="25" width="9.125" style="139" customWidth="1"/>
    <col min="26" max="26" width="7.125" style="69" customWidth="1"/>
    <col min="27" max="27" width="7.75" style="69" customWidth="1"/>
    <col min="28" max="28" width="10.25" style="69" customWidth="1"/>
    <col min="29" max="16384" width="9.125" style="69"/>
  </cols>
  <sheetData>
    <row r="1" spans="1:28" s="1" customFormat="1" thickBot="1">
      <c r="A1" s="176" t="s">
        <v>39</v>
      </c>
      <c r="B1" s="177"/>
      <c r="C1" s="182"/>
      <c r="D1" s="185" t="s">
        <v>102</v>
      </c>
      <c r="E1" s="166" t="s">
        <v>51</v>
      </c>
      <c r="F1" s="167"/>
      <c r="G1" s="166" t="s">
        <v>52</v>
      </c>
      <c r="H1" s="167"/>
      <c r="I1" s="166" t="s">
        <v>53</v>
      </c>
      <c r="J1" s="167"/>
      <c r="K1" s="166" t="s">
        <v>54</v>
      </c>
      <c r="L1" s="167"/>
      <c r="M1" s="166" t="s">
        <v>87</v>
      </c>
      <c r="N1" s="167"/>
      <c r="O1" s="166" t="s">
        <v>101</v>
      </c>
      <c r="P1" s="167"/>
      <c r="Q1" s="166" t="s">
        <v>106</v>
      </c>
      <c r="R1" s="167"/>
      <c r="S1" s="166" t="s">
        <v>110</v>
      </c>
      <c r="T1" s="167"/>
      <c r="U1" s="166" t="s">
        <v>114</v>
      </c>
      <c r="V1" s="167"/>
      <c r="W1" s="168" t="s">
        <v>46</v>
      </c>
      <c r="X1" s="161" t="s">
        <v>105</v>
      </c>
      <c r="Y1" s="171" t="s">
        <v>47</v>
      </c>
      <c r="Z1" s="168" t="s">
        <v>116</v>
      </c>
      <c r="AA1" s="158" t="s">
        <v>48</v>
      </c>
      <c r="AB1" s="161" t="s">
        <v>76</v>
      </c>
    </row>
    <row r="2" spans="1:28" s="1" customFormat="1" ht="12.75">
      <c r="A2" s="178"/>
      <c r="B2" s="179"/>
      <c r="C2" s="183"/>
      <c r="D2" s="186"/>
      <c r="E2" s="163">
        <v>45418</v>
      </c>
      <c r="F2" s="164"/>
      <c r="G2" s="163">
        <v>45425</v>
      </c>
      <c r="H2" s="164"/>
      <c r="I2" s="163">
        <v>45432</v>
      </c>
      <c r="J2" s="164"/>
      <c r="K2" s="163">
        <v>45439</v>
      </c>
      <c r="L2" s="164"/>
      <c r="M2" s="163">
        <v>45446</v>
      </c>
      <c r="N2" s="164"/>
      <c r="O2" s="163">
        <v>45453</v>
      </c>
      <c r="P2" s="164"/>
      <c r="Q2" s="163">
        <v>45460</v>
      </c>
      <c r="R2" s="164"/>
      <c r="S2" s="163">
        <v>45467</v>
      </c>
      <c r="T2" s="164"/>
      <c r="U2" s="163">
        <v>45474</v>
      </c>
      <c r="V2" s="164"/>
      <c r="W2" s="169"/>
      <c r="X2" s="162"/>
      <c r="Y2" s="172"/>
      <c r="Z2" s="169"/>
      <c r="AA2" s="159"/>
      <c r="AB2" s="162"/>
    </row>
    <row r="3" spans="1:28" s="1" customFormat="1" ht="13.5" thickBot="1">
      <c r="A3" s="180"/>
      <c r="B3" s="181"/>
      <c r="C3" s="184"/>
      <c r="D3" s="186"/>
      <c r="E3" s="65" t="s">
        <v>28</v>
      </c>
      <c r="F3" s="66" t="s">
        <v>29</v>
      </c>
      <c r="G3" s="65" t="s">
        <v>28</v>
      </c>
      <c r="H3" s="66" t="s">
        <v>29</v>
      </c>
      <c r="I3" s="65" t="s">
        <v>28</v>
      </c>
      <c r="J3" s="66" t="s">
        <v>29</v>
      </c>
      <c r="K3" s="65" t="s">
        <v>28</v>
      </c>
      <c r="L3" s="66" t="s">
        <v>29</v>
      </c>
      <c r="M3" s="67" t="s">
        <v>28</v>
      </c>
      <c r="N3" s="68" t="s">
        <v>29</v>
      </c>
      <c r="O3" s="67" t="s">
        <v>28</v>
      </c>
      <c r="P3" s="68" t="s">
        <v>29</v>
      </c>
      <c r="Q3" s="67" t="s">
        <v>28</v>
      </c>
      <c r="R3" s="68" t="s">
        <v>29</v>
      </c>
      <c r="S3" s="67" t="s">
        <v>28</v>
      </c>
      <c r="T3" s="68" t="s">
        <v>29</v>
      </c>
      <c r="U3" s="67" t="s">
        <v>28</v>
      </c>
      <c r="V3" s="68" t="s">
        <v>29</v>
      </c>
      <c r="W3" s="170"/>
      <c r="X3" s="165"/>
      <c r="Y3" s="173"/>
      <c r="Z3" s="169"/>
      <c r="AA3" s="160"/>
      <c r="AB3" s="162"/>
    </row>
    <row r="4" spans="1:28" ht="15">
      <c r="A4" s="70" t="s">
        <v>22</v>
      </c>
      <c r="B4" s="71" t="s">
        <v>23</v>
      </c>
      <c r="C4" s="72" t="s">
        <v>40</v>
      </c>
      <c r="D4" s="73">
        <f t="shared" ref="D4:D16" si="0">ROUND(Y4-36,2)</f>
        <v>14.13</v>
      </c>
      <c r="E4" s="74">
        <v>52</v>
      </c>
      <c r="F4" s="75">
        <v>16</v>
      </c>
      <c r="G4" s="74">
        <v>49</v>
      </c>
      <c r="H4" s="75">
        <v>19</v>
      </c>
      <c r="I4" s="76">
        <v>48</v>
      </c>
      <c r="J4" s="75">
        <v>22</v>
      </c>
      <c r="K4" s="77"/>
      <c r="L4" s="78"/>
      <c r="M4" s="79">
        <v>56</v>
      </c>
      <c r="N4" s="80">
        <v>13</v>
      </c>
      <c r="O4" s="79">
        <v>55</v>
      </c>
      <c r="P4" s="80">
        <v>16</v>
      </c>
      <c r="Q4" s="79">
        <v>44</v>
      </c>
      <c r="R4" s="80">
        <v>26</v>
      </c>
      <c r="S4" s="145">
        <v>46</v>
      </c>
      <c r="T4" s="146">
        <v>23</v>
      </c>
      <c r="U4" s="145">
        <v>51</v>
      </c>
      <c r="V4" s="146">
        <v>17</v>
      </c>
      <c r="W4" s="81">
        <f t="shared" ref="W4:W19" si="1">SUMIF(E4:U4,"&gt;30")</f>
        <v>401</v>
      </c>
      <c r="X4" s="144">
        <f>COUNTIF(E4:U4,"&gt;30")</f>
        <v>8</v>
      </c>
      <c r="Y4" s="82">
        <f t="shared" ref="Y4:Y19" si="2">AVERAGEIF(E4:U4,"&gt;30")</f>
        <v>50.125</v>
      </c>
      <c r="Z4" s="83">
        <v>1</v>
      </c>
      <c r="AA4" s="84">
        <f t="shared" ref="AA4:AA19" si="3">SUMIF(E4:V4,"&lt;30")+Z4</f>
        <v>153</v>
      </c>
      <c r="AB4" s="85">
        <f t="shared" ref="AB4:AB19" si="4">(AA4)/X4</f>
        <v>19.125</v>
      </c>
    </row>
    <row r="5" spans="1:28" ht="15">
      <c r="A5" s="86" t="s">
        <v>20</v>
      </c>
      <c r="B5" s="87" t="s">
        <v>21</v>
      </c>
      <c r="C5" s="88" t="s">
        <v>40</v>
      </c>
      <c r="D5" s="89">
        <f t="shared" si="0"/>
        <v>10.6</v>
      </c>
      <c r="E5" s="92"/>
      <c r="F5" s="93"/>
      <c r="G5" s="103">
        <v>48</v>
      </c>
      <c r="H5" s="91">
        <v>17</v>
      </c>
      <c r="I5" s="92"/>
      <c r="J5" s="93"/>
      <c r="K5" s="109">
        <v>49</v>
      </c>
      <c r="L5" s="110">
        <v>16</v>
      </c>
      <c r="M5" s="95"/>
      <c r="N5" s="93"/>
      <c r="O5" s="107">
        <v>45</v>
      </c>
      <c r="P5" s="97">
        <v>20</v>
      </c>
      <c r="Q5" s="107">
        <v>50</v>
      </c>
      <c r="R5" s="97">
        <v>15</v>
      </c>
      <c r="S5" s="147">
        <v>41</v>
      </c>
      <c r="T5" s="110">
        <v>25</v>
      </c>
      <c r="U5" s="95"/>
      <c r="V5" s="93"/>
      <c r="W5" s="81">
        <f t="shared" si="1"/>
        <v>233</v>
      </c>
      <c r="X5" s="144">
        <f>COUNTIF(E5:U5,"&gt;30")</f>
        <v>5</v>
      </c>
      <c r="Y5" s="82">
        <f t="shared" si="2"/>
        <v>46.6</v>
      </c>
      <c r="Z5" s="98">
        <v>2</v>
      </c>
      <c r="AA5" s="84">
        <f t="shared" si="3"/>
        <v>95</v>
      </c>
      <c r="AB5" s="99">
        <f t="shared" si="4"/>
        <v>19</v>
      </c>
    </row>
    <row r="6" spans="1:28" ht="15">
      <c r="A6" s="86" t="s">
        <v>13</v>
      </c>
      <c r="B6" s="87" t="s">
        <v>14</v>
      </c>
      <c r="C6" s="88" t="s">
        <v>40</v>
      </c>
      <c r="D6" s="89">
        <f t="shared" si="0"/>
        <v>8.7100000000000009</v>
      </c>
      <c r="E6" s="90">
        <f>'Week 1'!L7</f>
        <v>49</v>
      </c>
      <c r="F6" s="91">
        <f>'Week 1'!O8</f>
        <v>17</v>
      </c>
      <c r="G6" s="90">
        <f>'Week 2'!L7</f>
        <v>43</v>
      </c>
      <c r="H6" s="91">
        <f>'Week 2'!O8</f>
        <v>21</v>
      </c>
      <c r="I6" s="100">
        <f>'Week 3'!L7</f>
        <v>45</v>
      </c>
      <c r="J6" s="91">
        <f>'Week 3'!O8</f>
        <v>19</v>
      </c>
      <c r="K6" s="95"/>
      <c r="L6" s="93"/>
      <c r="M6" s="101">
        <v>43</v>
      </c>
      <c r="N6" s="97">
        <v>19</v>
      </c>
      <c r="O6" s="101">
        <v>40</v>
      </c>
      <c r="P6" s="97">
        <v>21</v>
      </c>
      <c r="Q6" s="101">
        <v>49</v>
      </c>
      <c r="R6" s="97">
        <v>14</v>
      </c>
      <c r="S6" s="95"/>
      <c r="T6" s="93"/>
      <c r="U6" s="147">
        <v>44</v>
      </c>
      <c r="V6" s="110">
        <v>19</v>
      </c>
      <c r="W6" s="81">
        <f t="shared" si="1"/>
        <v>313</v>
      </c>
      <c r="X6" s="144">
        <f>COUNTIF(E6:U6,"&gt;30")</f>
        <v>7</v>
      </c>
      <c r="Y6" s="82">
        <f t="shared" si="2"/>
        <v>44.714285714285715</v>
      </c>
      <c r="Z6" s="98">
        <v>1</v>
      </c>
      <c r="AA6" s="84">
        <f t="shared" si="3"/>
        <v>131</v>
      </c>
      <c r="AB6" s="99">
        <f t="shared" si="4"/>
        <v>18.714285714285715</v>
      </c>
    </row>
    <row r="7" spans="1:28" ht="15">
      <c r="A7" s="86" t="s">
        <v>19</v>
      </c>
      <c r="B7" s="87" t="s">
        <v>18</v>
      </c>
      <c r="C7" s="88" t="s">
        <v>40</v>
      </c>
      <c r="D7" s="89">
        <f t="shared" si="0"/>
        <v>21.25</v>
      </c>
      <c r="E7" s="90">
        <v>64</v>
      </c>
      <c r="F7" s="91">
        <v>13</v>
      </c>
      <c r="G7" s="90">
        <v>59</v>
      </c>
      <c r="H7" s="91">
        <v>18</v>
      </c>
      <c r="I7" s="90">
        <v>53</v>
      </c>
      <c r="J7" s="91">
        <v>24</v>
      </c>
      <c r="K7" s="94">
        <v>57</v>
      </c>
      <c r="L7" s="91">
        <v>17</v>
      </c>
      <c r="M7" s="101">
        <v>59</v>
      </c>
      <c r="N7" s="97">
        <v>15</v>
      </c>
      <c r="O7" s="101">
        <v>55</v>
      </c>
      <c r="P7" s="97">
        <v>20</v>
      </c>
      <c r="Q7" s="95"/>
      <c r="R7" s="93"/>
      <c r="S7" s="153">
        <v>56</v>
      </c>
      <c r="T7" s="154">
        <v>20</v>
      </c>
      <c r="U7" s="147">
        <v>55</v>
      </c>
      <c r="V7" s="110">
        <v>21</v>
      </c>
      <c r="W7" s="81">
        <f t="shared" si="1"/>
        <v>458</v>
      </c>
      <c r="X7" s="144">
        <f>COUNTIF(E7:U7,"&gt;30")</f>
        <v>8</v>
      </c>
      <c r="Y7" s="82">
        <f t="shared" si="2"/>
        <v>57.25</v>
      </c>
      <c r="Z7" s="98">
        <v>0</v>
      </c>
      <c r="AA7" s="84">
        <f t="shared" si="3"/>
        <v>148</v>
      </c>
      <c r="AB7" s="99">
        <f t="shared" si="4"/>
        <v>18.5</v>
      </c>
    </row>
    <row r="8" spans="1:28" ht="15">
      <c r="A8" s="86" t="s">
        <v>17</v>
      </c>
      <c r="B8" s="87" t="s">
        <v>18</v>
      </c>
      <c r="C8" s="88" t="s">
        <v>40</v>
      </c>
      <c r="D8" s="89">
        <f t="shared" si="0"/>
        <v>16</v>
      </c>
      <c r="E8" s="90">
        <v>51</v>
      </c>
      <c r="F8" s="91">
        <v>20</v>
      </c>
      <c r="G8" s="90">
        <v>52</v>
      </c>
      <c r="H8" s="91">
        <v>19</v>
      </c>
      <c r="I8" s="90">
        <v>55</v>
      </c>
      <c r="J8" s="91">
        <v>16</v>
      </c>
      <c r="K8" s="95"/>
      <c r="L8" s="93"/>
      <c r="M8" s="101">
        <v>49</v>
      </c>
      <c r="N8" s="97">
        <v>21</v>
      </c>
      <c r="O8" s="101">
        <v>53</v>
      </c>
      <c r="P8" s="97">
        <v>17</v>
      </c>
      <c r="Q8" s="95"/>
      <c r="R8" s="93"/>
      <c r="S8" s="95"/>
      <c r="T8" s="93"/>
      <c r="U8" s="147">
        <v>52</v>
      </c>
      <c r="V8" s="110">
        <v>18</v>
      </c>
      <c r="W8" s="81">
        <f t="shared" si="1"/>
        <v>312</v>
      </c>
      <c r="X8" s="144">
        <f>COUNTIF(E8:U8,"&gt;30")</f>
        <v>6</v>
      </c>
      <c r="Y8" s="82">
        <f t="shared" si="2"/>
        <v>52</v>
      </c>
      <c r="Z8" s="98">
        <v>0</v>
      </c>
      <c r="AA8" s="84">
        <f t="shared" si="3"/>
        <v>111</v>
      </c>
      <c r="AB8" s="99">
        <f t="shared" si="4"/>
        <v>18.5</v>
      </c>
    </row>
    <row r="9" spans="1:28" ht="15">
      <c r="A9" s="86" t="s">
        <v>4</v>
      </c>
      <c r="B9" s="87" t="s">
        <v>3</v>
      </c>
      <c r="C9" s="88" t="s">
        <v>40</v>
      </c>
      <c r="D9" s="89">
        <f t="shared" si="0"/>
        <v>15.88</v>
      </c>
      <c r="E9" s="90">
        <v>49</v>
      </c>
      <c r="F9" s="91">
        <v>21</v>
      </c>
      <c r="G9" s="90">
        <v>52</v>
      </c>
      <c r="H9" s="91">
        <v>18</v>
      </c>
      <c r="I9" s="90">
        <v>54</v>
      </c>
      <c r="J9" s="91">
        <v>16</v>
      </c>
      <c r="K9" s="95"/>
      <c r="L9" s="93"/>
      <c r="M9" s="101">
        <v>50</v>
      </c>
      <c r="N9" s="97">
        <v>20</v>
      </c>
      <c r="O9" s="101">
        <v>56</v>
      </c>
      <c r="P9" s="97">
        <v>15</v>
      </c>
      <c r="Q9" s="101">
        <v>51</v>
      </c>
      <c r="R9" s="97">
        <v>19</v>
      </c>
      <c r="S9" s="109">
        <v>50</v>
      </c>
      <c r="T9" s="110">
        <v>20</v>
      </c>
      <c r="U9" s="147">
        <v>53</v>
      </c>
      <c r="V9" s="110">
        <v>17</v>
      </c>
      <c r="W9" s="81">
        <f t="shared" si="1"/>
        <v>415</v>
      </c>
      <c r="X9" s="144">
        <f t="shared" ref="X9:X19" si="5">COUNTIF(E9:U9,"&gt;30")</f>
        <v>8</v>
      </c>
      <c r="Y9" s="82">
        <f t="shared" si="2"/>
        <v>51.875</v>
      </c>
      <c r="Z9" s="98">
        <v>0</v>
      </c>
      <c r="AA9" s="84">
        <f t="shared" si="3"/>
        <v>146</v>
      </c>
      <c r="AB9" s="99">
        <f t="shared" si="4"/>
        <v>18.25</v>
      </c>
    </row>
    <row r="10" spans="1:28" ht="15">
      <c r="A10" s="86" t="s">
        <v>9</v>
      </c>
      <c r="B10" s="87" t="s">
        <v>24</v>
      </c>
      <c r="C10" s="88" t="s">
        <v>40</v>
      </c>
      <c r="D10" s="89">
        <f t="shared" si="0"/>
        <v>13.33</v>
      </c>
      <c r="E10" s="102">
        <v>49</v>
      </c>
      <c r="F10" s="91">
        <v>18</v>
      </c>
      <c r="G10" s="103">
        <v>44</v>
      </c>
      <c r="H10" s="91">
        <v>23</v>
      </c>
      <c r="I10" s="104">
        <v>53</v>
      </c>
      <c r="J10" s="91">
        <v>14</v>
      </c>
      <c r="K10" s="105">
        <v>49</v>
      </c>
      <c r="L10" s="91">
        <v>18</v>
      </c>
      <c r="M10" s="96">
        <v>53</v>
      </c>
      <c r="N10" s="97">
        <v>17</v>
      </c>
      <c r="O10" s="96">
        <v>45</v>
      </c>
      <c r="P10" s="97">
        <v>22</v>
      </c>
      <c r="Q10" s="96">
        <v>50</v>
      </c>
      <c r="R10" s="97">
        <v>17</v>
      </c>
      <c r="S10" s="147">
        <v>51</v>
      </c>
      <c r="T10" s="110">
        <v>17</v>
      </c>
      <c r="U10" s="147">
        <v>50</v>
      </c>
      <c r="V10" s="110">
        <v>17</v>
      </c>
      <c r="W10" s="81">
        <f t="shared" si="1"/>
        <v>444</v>
      </c>
      <c r="X10" s="144">
        <f t="shared" si="5"/>
        <v>9</v>
      </c>
      <c r="Y10" s="82">
        <f t="shared" si="2"/>
        <v>49.333333333333336</v>
      </c>
      <c r="Z10" s="98">
        <v>1</v>
      </c>
      <c r="AA10" s="84">
        <f t="shared" si="3"/>
        <v>164</v>
      </c>
      <c r="AB10" s="99">
        <f t="shared" si="4"/>
        <v>18.222222222222221</v>
      </c>
    </row>
    <row r="11" spans="1:28" ht="15">
      <c r="A11" s="86" t="s">
        <v>7</v>
      </c>
      <c r="B11" s="87" t="s">
        <v>8</v>
      </c>
      <c r="C11" s="88" t="s">
        <v>40</v>
      </c>
      <c r="D11" s="89">
        <f t="shared" si="0"/>
        <v>2</v>
      </c>
      <c r="E11" s="90">
        <v>39</v>
      </c>
      <c r="F11" s="91">
        <v>16</v>
      </c>
      <c r="G11" s="100">
        <v>38</v>
      </c>
      <c r="H11" s="91">
        <v>17</v>
      </c>
      <c r="I11" s="92"/>
      <c r="J11" s="93"/>
      <c r="K11" s="106">
        <v>35</v>
      </c>
      <c r="L11" s="91">
        <v>20</v>
      </c>
      <c r="M11" s="107">
        <v>40</v>
      </c>
      <c r="N11" s="97">
        <v>16</v>
      </c>
      <c r="O11" s="96">
        <v>37</v>
      </c>
      <c r="P11" s="97">
        <v>18</v>
      </c>
      <c r="Q11" s="95"/>
      <c r="R11" s="93"/>
      <c r="S11" s="149">
        <v>38</v>
      </c>
      <c r="T11" s="110">
        <v>18</v>
      </c>
      <c r="U11" s="147">
        <v>39</v>
      </c>
      <c r="V11" s="110">
        <v>17</v>
      </c>
      <c r="W11" s="81">
        <f t="shared" si="1"/>
        <v>266</v>
      </c>
      <c r="X11" s="144">
        <f t="shared" si="5"/>
        <v>7</v>
      </c>
      <c r="Y11" s="82">
        <f t="shared" si="2"/>
        <v>38</v>
      </c>
      <c r="Z11" s="98">
        <v>5</v>
      </c>
      <c r="AA11" s="84">
        <f t="shared" si="3"/>
        <v>127</v>
      </c>
      <c r="AB11" s="99">
        <f t="shared" si="4"/>
        <v>18.142857142857142</v>
      </c>
    </row>
    <row r="12" spans="1:28" ht="15">
      <c r="A12" s="86" t="s">
        <v>9</v>
      </c>
      <c r="B12" s="87" t="s">
        <v>10</v>
      </c>
      <c r="C12" s="88" t="s">
        <v>40</v>
      </c>
      <c r="D12" s="89">
        <f t="shared" si="0"/>
        <v>9</v>
      </c>
      <c r="E12" s="90">
        <v>49</v>
      </c>
      <c r="F12" s="91">
        <v>15</v>
      </c>
      <c r="G12" s="102">
        <v>41</v>
      </c>
      <c r="H12" s="91">
        <v>23</v>
      </c>
      <c r="I12" s="90">
        <v>47</v>
      </c>
      <c r="J12" s="91">
        <v>17</v>
      </c>
      <c r="K12" s="94">
        <v>41</v>
      </c>
      <c r="L12" s="91">
        <v>20</v>
      </c>
      <c r="M12" s="101">
        <v>44</v>
      </c>
      <c r="N12" s="97">
        <v>18</v>
      </c>
      <c r="O12" s="95"/>
      <c r="P12" s="93"/>
      <c r="Q12" s="96">
        <v>48</v>
      </c>
      <c r="R12" s="97">
        <v>14</v>
      </c>
      <c r="S12" s="95"/>
      <c r="T12" s="93"/>
      <c r="U12" s="95"/>
      <c r="V12" s="93"/>
      <c r="W12" s="81">
        <f t="shared" si="1"/>
        <v>270</v>
      </c>
      <c r="X12" s="144">
        <f t="shared" si="5"/>
        <v>6</v>
      </c>
      <c r="Y12" s="82">
        <f t="shared" si="2"/>
        <v>45</v>
      </c>
      <c r="Z12" s="98">
        <v>1</v>
      </c>
      <c r="AA12" s="84">
        <f t="shared" si="3"/>
        <v>108</v>
      </c>
      <c r="AB12" s="99">
        <f t="shared" si="4"/>
        <v>18</v>
      </c>
    </row>
    <row r="13" spans="1:28" ht="15">
      <c r="A13" s="86" t="s">
        <v>0</v>
      </c>
      <c r="B13" s="87" t="s">
        <v>1</v>
      </c>
      <c r="C13" s="88" t="s">
        <v>40</v>
      </c>
      <c r="D13" s="89">
        <f t="shared" si="0"/>
        <v>18.25</v>
      </c>
      <c r="E13" s="90">
        <v>52</v>
      </c>
      <c r="F13" s="91">
        <v>20</v>
      </c>
      <c r="G13" s="90">
        <v>54</v>
      </c>
      <c r="H13" s="91">
        <v>18</v>
      </c>
      <c r="I13" s="92"/>
      <c r="J13" s="93"/>
      <c r="K13" s="95"/>
      <c r="L13" s="93"/>
      <c r="M13" s="101">
        <v>57</v>
      </c>
      <c r="N13" s="97">
        <v>15</v>
      </c>
      <c r="O13" s="101">
        <v>54</v>
      </c>
      <c r="P13" s="97">
        <v>19</v>
      </c>
      <c r="Q13" s="95"/>
      <c r="R13" s="93"/>
      <c r="S13" s="95"/>
      <c r="T13" s="93"/>
      <c r="U13" s="95"/>
      <c r="V13" s="93"/>
      <c r="W13" s="81">
        <f t="shared" si="1"/>
        <v>217</v>
      </c>
      <c r="X13" s="144">
        <f t="shared" si="5"/>
        <v>4</v>
      </c>
      <c r="Y13" s="82">
        <f t="shared" si="2"/>
        <v>54.25</v>
      </c>
      <c r="Z13" s="98">
        <v>0</v>
      </c>
      <c r="AA13" s="84">
        <f t="shared" si="3"/>
        <v>72</v>
      </c>
      <c r="AB13" s="99">
        <f t="shared" si="4"/>
        <v>18</v>
      </c>
    </row>
    <row r="14" spans="1:28" ht="15">
      <c r="A14" s="86" t="s">
        <v>15</v>
      </c>
      <c r="B14" s="87" t="s">
        <v>16</v>
      </c>
      <c r="C14" s="88" t="s">
        <v>42</v>
      </c>
      <c r="D14" s="89">
        <f t="shared" si="0"/>
        <v>15</v>
      </c>
      <c r="E14" s="92"/>
      <c r="F14" s="93"/>
      <c r="G14" s="103">
        <v>48</v>
      </c>
      <c r="H14" s="91">
        <v>20</v>
      </c>
      <c r="I14" s="103">
        <v>47</v>
      </c>
      <c r="J14" s="110">
        <v>21</v>
      </c>
      <c r="K14" s="95"/>
      <c r="L14" s="93"/>
      <c r="M14" s="101">
        <v>56</v>
      </c>
      <c r="N14" s="97">
        <v>12</v>
      </c>
      <c r="O14" s="101">
        <v>54</v>
      </c>
      <c r="P14" s="97">
        <v>16</v>
      </c>
      <c r="Q14" s="95"/>
      <c r="R14" s="93"/>
      <c r="S14" s="95"/>
      <c r="T14" s="93"/>
      <c r="U14" s="147">
        <v>50</v>
      </c>
      <c r="V14" s="110">
        <v>19</v>
      </c>
      <c r="W14" s="81">
        <f t="shared" si="1"/>
        <v>255</v>
      </c>
      <c r="X14" s="144">
        <f t="shared" si="5"/>
        <v>5</v>
      </c>
      <c r="Y14" s="82">
        <f t="shared" si="2"/>
        <v>51</v>
      </c>
      <c r="Z14" s="98">
        <v>0</v>
      </c>
      <c r="AA14" s="84">
        <f t="shared" si="3"/>
        <v>88</v>
      </c>
      <c r="AB14" s="99">
        <f t="shared" si="4"/>
        <v>17.600000000000001</v>
      </c>
    </row>
    <row r="15" spans="1:28" ht="15">
      <c r="A15" s="86" t="s">
        <v>5</v>
      </c>
      <c r="B15" s="87" t="s">
        <v>6</v>
      </c>
      <c r="C15" s="88" t="s">
        <v>40</v>
      </c>
      <c r="D15" s="89">
        <f t="shared" si="0"/>
        <v>12.83</v>
      </c>
      <c r="E15" s="90">
        <v>44</v>
      </c>
      <c r="F15" s="91">
        <v>22</v>
      </c>
      <c r="G15" s="92"/>
      <c r="H15" s="93"/>
      <c r="I15" s="90">
        <v>46</v>
      </c>
      <c r="J15" s="91">
        <v>20</v>
      </c>
      <c r="K15" s="94">
        <v>54</v>
      </c>
      <c r="L15" s="91">
        <v>12</v>
      </c>
      <c r="M15" s="95"/>
      <c r="N15" s="93"/>
      <c r="O15" s="96">
        <v>46</v>
      </c>
      <c r="P15" s="97">
        <v>21</v>
      </c>
      <c r="Q15" s="95"/>
      <c r="R15" s="93"/>
      <c r="S15" s="109">
        <v>52</v>
      </c>
      <c r="T15" s="110">
        <v>14</v>
      </c>
      <c r="U15" s="152">
        <v>51</v>
      </c>
      <c r="V15" s="110">
        <v>15</v>
      </c>
      <c r="W15" s="81">
        <f t="shared" si="1"/>
        <v>293</v>
      </c>
      <c r="X15" s="144">
        <f t="shared" si="5"/>
        <v>6</v>
      </c>
      <c r="Y15" s="82">
        <f t="shared" si="2"/>
        <v>48.833333333333336</v>
      </c>
      <c r="Z15" s="98">
        <v>1</v>
      </c>
      <c r="AA15" s="84">
        <f t="shared" si="3"/>
        <v>105</v>
      </c>
      <c r="AB15" s="99">
        <f t="shared" si="4"/>
        <v>17.5</v>
      </c>
    </row>
    <row r="16" spans="1:28" ht="15">
      <c r="A16" s="86" t="s">
        <v>2</v>
      </c>
      <c r="B16" s="87" t="s">
        <v>3</v>
      </c>
      <c r="C16" s="88" t="s">
        <v>40</v>
      </c>
      <c r="D16" s="89">
        <f t="shared" si="0"/>
        <v>21.5</v>
      </c>
      <c r="E16" s="90">
        <v>53</v>
      </c>
      <c r="F16" s="91">
        <v>21</v>
      </c>
      <c r="G16" s="90">
        <v>55</v>
      </c>
      <c r="H16" s="91">
        <v>19</v>
      </c>
      <c r="I16" s="92"/>
      <c r="J16" s="93"/>
      <c r="K16" s="95"/>
      <c r="L16" s="93"/>
      <c r="M16" s="111">
        <v>61</v>
      </c>
      <c r="N16" s="112">
        <v>13</v>
      </c>
      <c r="O16" s="108">
        <v>54</v>
      </c>
      <c r="P16" s="97">
        <v>21</v>
      </c>
      <c r="Q16" s="96">
        <v>61</v>
      </c>
      <c r="R16" s="97">
        <v>13</v>
      </c>
      <c r="S16" s="95"/>
      <c r="T16" s="93"/>
      <c r="U16" s="147">
        <v>61</v>
      </c>
      <c r="V16" s="110">
        <v>14</v>
      </c>
      <c r="W16" s="81">
        <f t="shared" si="1"/>
        <v>345</v>
      </c>
      <c r="X16" s="144">
        <f t="shared" si="5"/>
        <v>6</v>
      </c>
      <c r="Y16" s="82">
        <f t="shared" si="2"/>
        <v>57.5</v>
      </c>
      <c r="Z16" s="98">
        <v>1</v>
      </c>
      <c r="AA16" s="84">
        <f t="shared" si="3"/>
        <v>102</v>
      </c>
      <c r="AB16" s="99">
        <f t="shared" si="4"/>
        <v>17</v>
      </c>
    </row>
    <row r="17" spans="1:28" ht="15">
      <c r="A17" s="86" t="s">
        <v>11</v>
      </c>
      <c r="B17" s="87" t="s">
        <v>12</v>
      </c>
      <c r="C17" s="88" t="s">
        <v>41</v>
      </c>
      <c r="D17" s="89" t="s">
        <v>34</v>
      </c>
      <c r="E17" s="92"/>
      <c r="F17" s="93"/>
      <c r="G17" s="92"/>
      <c r="H17" s="93"/>
      <c r="I17" s="92"/>
      <c r="J17" s="93"/>
      <c r="K17" s="95"/>
      <c r="L17" s="93"/>
      <c r="M17" s="95"/>
      <c r="N17" s="93"/>
      <c r="O17" s="95"/>
      <c r="P17" s="93"/>
      <c r="Q17" s="95"/>
      <c r="R17" s="93"/>
      <c r="S17" s="95"/>
      <c r="T17" s="93"/>
      <c r="U17" s="109">
        <v>52</v>
      </c>
      <c r="V17" s="110" t="s">
        <v>34</v>
      </c>
      <c r="W17" s="81">
        <f t="shared" si="1"/>
        <v>52</v>
      </c>
      <c r="X17" s="144">
        <f t="shared" si="5"/>
        <v>1</v>
      </c>
      <c r="Y17" s="82">
        <f t="shared" si="2"/>
        <v>52</v>
      </c>
      <c r="Z17" s="151">
        <v>0</v>
      </c>
      <c r="AA17" s="84">
        <f t="shared" si="3"/>
        <v>0</v>
      </c>
      <c r="AB17" s="99">
        <f t="shared" si="4"/>
        <v>0</v>
      </c>
    </row>
    <row r="18" spans="1:28" ht="15">
      <c r="A18" s="86" t="s">
        <v>25</v>
      </c>
      <c r="B18" s="87" t="s">
        <v>10</v>
      </c>
      <c r="C18" s="88" t="s">
        <v>49</v>
      </c>
      <c r="D18" s="89" t="s">
        <v>34</v>
      </c>
      <c r="E18" s="92"/>
      <c r="F18" s="93"/>
      <c r="G18" s="92"/>
      <c r="H18" s="93"/>
      <c r="I18" s="92"/>
      <c r="J18" s="93"/>
      <c r="K18" s="101">
        <v>64</v>
      </c>
      <c r="L18" s="97">
        <v>0</v>
      </c>
      <c r="M18" s="113"/>
      <c r="N18" s="114"/>
      <c r="O18" s="113"/>
      <c r="P18" s="114"/>
      <c r="Q18" s="113"/>
      <c r="R18" s="114"/>
      <c r="S18" s="113"/>
      <c r="T18" s="114"/>
      <c r="U18" s="113"/>
      <c r="V18" s="114"/>
      <c r="W18" s="81">
        <f t="shared" si="1"/>
        <v>64</v>
      </c>
      <c r="X18" s="144">
        <f t="shared" si="5"/>
        <v>1</v>
      </c>
      <c r="Y18" s="82">
        <f t="shared" si="2"/>
        <v>64</v>
      </c>
      <c r="Z18" s="98">
        <v>0</v>
      </c>
      <c r="AA18" s="84">
        <f t="shared" si="3"/>
        <v>0</v>
      </c>
      <c r="AB18" s="99">
        <f t="shared" si="4"/>
        <v>0</v>
      </c>
    </row>
    <row r="19" spans="1:28" ht="15">
      <c r="A19" s="115" t="s">
        <v>88</v>
      </c>
      <c r="B19" s="116" t="s">
        <v>6</v>
      </c>
      <c r="C19" s="117" t="s">
        <v>85</v>
      </c>
      <c r="D19" s="89" t="s">
        <v>34</v>
      </c>
      <c r="E19" s="118"/>
      <c r="F19" s="114"/>
      <c r="G19" s="118"/>
      <c r="H19" s="114"/>
      <c r="I19" s="118"/>
      <c r="J19" s="114"/>
      <c r="K19" s="153">
        <v>50</v>
      </c>
      <c r="L19" s="154">
        <v>0</v>
      </c>
      <c r="M19" s="95"/>
      <c r="N19" s="93"/>
      <c r="O19" s="95"/>
      <c r="P19" s="93"/>
      <c r="Q19" s="95"/>
      <c r="R19" s="93"/>
      <c r="S19" s="95"/>
      <c r="T19" s="93"/>
      <c r="U19" s="95"/>
      <c r="V19" s="93"/>
      <c r="W19" s="81">
        <f t="shared" si="1"/>
        <v>50</v>
      </c>
      <c r="X19" s="144">
        <f t="shared" si="5"/>
        <v>1</v>
      </c>
      <c r="Y19" s="82">
        <f t="shared" si="2"/>
        <v>50</v>
      </c>
      <c r="Z19" s="98">
        <v>0</v>
      </c>
      <c r="AA19" s="84">
        <f t="shared" si="3"/>
        <v>0</v>
      </c>
      <c r="AB19" s="99">
        <f t="shared" si="4"/>
        <v>0</v>
      </c>
    </row>
    <row r="20" spans="1:28">
      <c r="A20" s="115" t="s">
        <v>26</v>
      </c>
      <c r="B20" s="116" t="s">
        <v>27</v>
      </c>
      <c r="C20" s="117" t="s">
        <v>43</v>
      </c>
      <c r="D20" s="125" t="s">
        <v>34</v>
      </c>
      <c r="E20" s="118"/>
      <c r="F20" s="114"/>
      <c r="G20" s="118"/>
      <c r="H20" s="114"/>
      <c r="I20" s="118"/>
      <c r="J20" s="114"/>
      <c r="K20" s="95"/>
      <c r="L20" s="93"/>
      <c r="M20" s="95"/>
      <c r="N20" s="93"/>
      <c r="O20" s="95"/>
      <c r="P20" s="93"/>
      <c r="Q20" s="95"/>
      <c r="R20" s="93"/>
      <c r="S20" s="95"/>
      <c r="T20" s="93"/>
      <c r="U20" s="95"/>
      <c r="V20" s="93"/>
      <c r="W20" s="119"/>
      <c r="X20" s="120"/>
      <c r="Y20" s="121"/>
      <c r="Z20" s="122"/>
      <c r="AA20" s="123"/>
      <c r="AB20" s="124"/>
    </row>
    <row r="21" spans="1:28" ht="15" thickBot="1">
      <c r="A21" s="126" t="s">
        <v>15</v>
      </c>
      <c r="B21" s="127" t="s">
        <v>21</v>
      </c>
      <c r="C21" s="128" t="s">
        <v>44</v>
      </c>
      <c r="D21" s="129" t="s">
        <v>34</v>
      </c>
      <c r="E21" s="130"/>
      <c r="F21" s="131"/>
      <c r="G21" s="130"/>
      <c r="H21" s="131"/>
      <c r="I21" s="130"/>
      <c r="J21" s="131"/>
      <c r="K21" s="132"/>
      <c r="L21" s="131"/>
      <c r="M21" s="132"/>
      <c r="N21" s="131"/>
      <c r="O21" s="132"/>
      <c r="P21" s="131"/>
      <c r="Q21" s="132"/>
      <c r="R21" s="131"/>
      <c r="S21" s="132"/>
      <c r="T21" s="131"/>
      <c r="U21" s="132"/>
      <c r="V21" s="131"/>
      <c r="W21" s="133"/>
      <c r="X21" s="134"/>
      <c r="Y21" s="135"/>
      <c r="Z21" s="136"/>
      <c r="AA21" s="137"/>
      <c r="AB21" s="138"/>
    </row>
    <row r="22" spans="1:28">
      <c r="E22" s="139">
        <f>AVERAGEIF(E4:E21,"&gt;0")</f>
        <v>50.090909090909093</v>
      </c>
      <c r="F22" s="139"/>
      <c r="G22" s="139">
        <f>AVERAGEIF(G4:G21,"&gt;0")</f>
        <v>48.583333333333336</v>
      </c>
      <c r="H22" s="139"/>
      <c r="I22" s="139">
        <f>AVERAGEIF(I4:I21,"&gt;0")</f>
        <v>49.777777777777779</v>
      </c>
      <c r="J22" s="139"/>
      <c r="K22" s="139">
        <f>AVERAGEIF(K4:K21,"&gt;0")</f>
        <v>49.875</v>
      </c>
      <c r="L22" s="139"/>
      <c r="M22" s="139">
        <f>AVERAGEIF(M4:M21,"&gt;0")</f>
        <v>51.636363636363633</v>
      </c>
      <c r="N22" s="139"/>
      <c r="O22" s="139">
        <f>AVERAGEIF(O4:O21,"&gt;0")</f>
        <v>49.5</v>
      </c>
      <c r="P22" s="139"/>
      <c r="Q22" s="139">
        <f>AVERAGEIF(Q4:Q21,"&gt;0")</f>
        <v>50.428571428571431</v>
      </c>
      <c r="R22" s="139"/>
      <c r="S22" s="139">
        <f>AVERAGEIF(S4:S21,"&gt;0")</f>
        <v>47.714285714285715</v>
      </c>
      <c r="T22" s="139"/>
      <c r="U22" s="139">
        <f>AVERAGEIF(U4:U21,"&gt;0")</f>
        <v>50.727272727272727</v>
      </c>
      <c r="V22" s="139"/>
    </row>
    <row r="24" spans="1:28">
      <c r="W24" s="139"/>
      <c r="Y24" s="69"/>
    </row>
    <row r="25" spans="1:28" ht="14.25" customHeight="1">
      <c r="B25" s="63"/>
      <c r="C25" s="63"/>
      <c r="F25" s="174" t="s">
        <v>30</v>
      </c>
      <c r="G25" s="174"/>
      <c r="H25" s="140" t="s">
        <v>32</v>
      </c>
      <c r="W25" s="139"/>
      <c r="Y25" s="69"/>
    </row>
    <row r="26" spans="1:28" ht="14.25" customHeight="1">
      <c r="B26" s="63"/>
      <c r="C26" s="63"/>
      <c r="F26" s="174" t="s">
        <v>31</v>
      </c>
      <c r="G26" s="174"/>
      <c r="H26" s="141" t="s">
        <v>33</v>
      </c>
      <c r="W26" s="139"/>
      <c r="Y26" s="69"/>
    </row>
    <row r="27" spans="1:28" ht="15">
      <c r="F27" s="175" t="s">
        <v>111</v>
      </c>
      <c r="G27" s="175"/>
      <c r="H27" s="150" t="s">
        <v>112</v>
      </c>
    </row>
  </sheetData>
  <sortState xmlns:xlrd2="http://schemas.microsoft.com/office/spreadsheetml/2017/richdata2" ref="A4:AB21">
    <sortCondition descending="1" ref="AB4:AB21"/>
    <sortCondition ref="C4:C21"/>
  </sortState>
  <mergeCells count="30">
    <mergeCell ref="F27:G27"/>
    <mergeCell ref="F26:G26"/>
    <mergeCell ref="A1:B3"/>
    <mergeCell ref="C1:C3"/>
    <mergeCell ref="D1:D3"/>
    <mergeCell ref="E1:F1"/>
    <mergeCell ref="G1:H1"/>
    <mergeCell ref="Z1:Z3"/>
    <mergeCell ref="I1:J1"/>
    <mergeCell ref="Q1:R1"/>
    <mergeCell ref="Q2:R2"/>
    <mergeCell ref="F25:G25"/>
    <mergeCell ref="S1:T1"/>
    <mergeCell ref="S2:T2"/>
    <mergeCell ref="AA1:AA3"/>
    <mergeCell ref="AB1:AB3"/>
    <mergeCell ref="E2:F2"/>
    <mergeCell ref="G2:H2"/>
    <mergeCell ref="I2:J2"/>
    <mergeCell ref="K2:L2"/>
    <mergeCell ref="M2:N2"/>
    <mergeCell ref="O2:P2"/>
    <mergeCell ref="X1:X3"/>
    <mergeCell ref="K1:L1"/>
    <mergeCell ref="M1:N1"/>
    <mergeCell ref="O1:P1"/>
    <mergeCell ref="W1:W3"/>
    <mergeCell ref="Y1:Y3"/>
    <mergeCell ref="U1:V1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J25" sqref="J25"/>
    </sheetView>
  </sheetViews>
  <sheetFormatPr defaultColWidth="9.125" defaultRowHeight="12.75"/>
  <cols>
    <col min="1" max="2" width="9.125" style="1"/>
    <col min="3" max="3" width="14.875" style="3" customWidth="1"/>
    <col min="4" max="4" width="14.25" style="2" customWidth="1"/>
    <col min="5" max="5" width="14.625" style="2" customWidth="1"/>
    <col min="6" max="10" width="14" style="2" customWidth="1"/>
    <col min="11" max="11" width="14" style="1" customWidth="1"/>
    <col min="12" max="16384" width="9.125" style="1"/>
  </cols>
  <sheetData>
    <row r="1" spans="1:11" s="11" customFormat="1">
      <c r="A1" s="8"/>
      <c r="B1" s="8"/>
      <c r="C1" s="9" t="s">
        <v>50</v>
      </c>
      <c r="D1" s="10" t="s">
        <v>38</v>
      </c>
      <c r="E1" s="10" t="s">
        <v>45</v>
      </c>
      <c r="F1" s="10" t="s">
        <v>55</v>
      </c>
      <c r="G1" s="10" t="s">
        <v>84</v>
      </c>
      <c r="H1" s="10" t="s">
        <v>107</v>
      </c>
      <c r="I1" s="10" t="s">
        <v>108</v>
      </c>
      <c r="J1" s="10" t="s">
        <v>109</v>
      </c>
      <c r="K1" s="10" t="s">
        <v>113</v>
      </c>
    </row>
    <row r="2" spans="1:11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142"/>
      <c r="I2" s="142"/>
      <c r="J2" s="7"/>
      <c r="K2" s="142"/>
    </row>
    <row r="3" spans="1:11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142"/>
      <c r="I3" s="142"/>
      <c r="J3" s="7"/>
      <c r="K3" s="142"/>
    </row>
    <row r="4" spans="1:11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142"/>
      <c r="I4" s="142"/>
      <c r="J4" s="142" t="s">
        <v>37</v>
      </c>
      <c r="K4" s="142"/>
    </row>
    <row r="5" spans="1:11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142"/>
      <c r="I5" s="142"/>
      <c r="J5" s="142" t="s">
        <v>37</v>
      </c>
      <c r="K5" s="142"/>
    </row>
    <row r="6" spans="1:11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142"/>
      <c r="I6" s="142"/>
      <c r="J6" s="7"/>
      <c r="K6" s="142"/>
    </row>
    <row r="7" spans="1:11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142"/>
      <c r="I7" s="142"/>
      <c r="J7" s="142" t="s">
        <v>37</v>
      </c>
      <c r="K7" s="142"/>
    </row>
    <row r="8" spans="1:11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142"/>
      <c r="I8" s="142"/>
      <c r="J8" s="142" t="s">
        <v>37</v>
      </c>
      <c r="K8" s="142"/>
    </row>
    <row r="9" spans="1:11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142"/>
      <c r="I9" s="142"/>
      <c r="J9" s="7"/>
      <c r="K9" s="142"/>
    </row>
    <row r="10" spans="1:11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142"/>
      <c r="I10" s="142"/>
      <c r="J10" s="7"/>
      <c r="K10" s="142"/>
    </row>
    <row r="11" spans="1:11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142"/>
      <c r="I11" s="142"/>
      <c r="J11" s="142" t="s">
        <v>37</v>
      </c>
      <c r="K11" s="142"/>
    </row>
    <row r="12" spans="1:11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142"/>
      <c r="I12" s="142"/>
      <c r="J12" s="142" t="s">
        <v>36</v>
      </c>
      <c r="K12" s="142"/>
    </row>
    <row r="13" spans="1:11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142"/>
      <c r="I13" s="142"/>
      <c r="J13" s="142" t="s">
        <v>37</v>
      </c>
      <c r="K13" s="142"/>
    </row>
    <row r="14" spans="1:11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142"/>
      <c r="I14" s="142"/>
      <c r="J14" s="7"/>
      <c r="K14" s="142"/>
    </row>
    <row r="15" spans="1:11">
      <c r="A15" s="4" t="s">
        <v>11</v>
      </c>
      <c r="B15" s="4" t="s">
        <v>12</v>
      </c>
      <c r="C15" s="5"/>
      <c r="D15" s="7"/>
      <c r="E15" s="7"/>
      <c r="F15" s="7"/>
      <c r="G15" s="7"/>
      <c r="H15" s="142"/>
      <c r="I15" s="142"/>
      <c r="J15" s="7"/>
      <c r="K15" s="142"/>
    </row>
    <row r="16" spans="1:11">
      <c r="A16" s="4" t="s">
        <v>26</v>
      </c>
      <c r="B16" s="4" t="s">
        <v>27</v>
      </c>
      <c r="C16" s="5"/>
      <c r="D16" s="7"/>
      <c r="E16" s="7"/>
      <c r="F16" s="7"/>
      <c r="G16" s="7"/>
      <c r="H16" s="142"/>
      <c r="I16" s="142"/>
      <c r="J16" s="7"/>
      <c r="K16" s="142"/>
    </row>
    <row r="17" spans="1:11">
      <c r="A17" s="4" t="s">
        <v>15</v>
      </c>
      <c r="B17" s="4" t="s">
        <v>21</v>
      </c>
      <c r="C17" s="5"/>
      <c r="D17" s="7"/>
      <c r="E17" s="7"/>
      <c r="F17" s="7"/>
      <c r="G17" s="7"/>
      <c r="H17" s="142"/>
      <c r="I17" s="142"/>
      <c r="J17" s="7"/>
      <c r="K17" s="142"/>
    </row>
    <row r="18" spans="1:11">
      <c r="A18" s="4" t="s">
        <v>6</v>
      </c>
      <c r="B18" s="4" t="s">
        <v>88</v>
      </c>
      <c r="C18" s="5"/>
      <c r="D18" s="7"/>
      <c r="E18" s="7"/>
      <c r="F18" s="7"/>
      <c r="G18" s="6" t="s">
        <v>36</v>
      </c>
      <c r="H18" s="142"/>
      <c r="I18" s="142"/>
      <c r="J18" s="7"/>
      <c r="K18" s="142"/>
    </row>
    <row r="19" spans="1:11">
      <c r="A19" s="4" t="s">
        <v>25</v>
      </c>
      <c r="B19" s="4" t="s">
        <v>10</v>
      </c>
      <c r="C19" s="5"/>
      <c r="D19" s="7"/>
      <c r="E19" s="7"/>
      <c r="F19" s="7"/>
      <c r="G19" s="6" t="s">
        <v>36</v>
      </c>
      <c r="H19" s="142"/>
      <c r="I19" s="142"/>
      <c r="J19" s="7"/>
      <c r="K19" s="1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625" defaultRowHeight="15" customHeight="1"/>
  <cols>
    <col min="1" max="1" width="20.375" style="13" customWidth="1"/>
    <col min="2" max="2" width="22.875" style="13" customWidth="1"/>
    <col min="3" max="26" width="7.625" style="13" customWidth="1"/>
    <col min="27" max="16384" width="12.625" style="13"/>
  </cols>
  <sheetData>
    <row r="1" spans="1:2">
      <c r="A1" s="12" t="s">
        <v>72</v>
      </c>
    </row>
    <row r="3" spans="1:2">
      <c r="A3" s="19" t="s">
        <v>73</v>
      </c>
      <c r="B3" s="19" t="s">
        <v>29</v>
      </c>
    </row>
    <row r="4" spans="1:2">
      <c r="A4" s="20">
        <v>-5</v>
      </c>
      <c r="B4" s="20">
        <v>6</v>
      </c>
    </row>
    <row r="5" spans="1:2">
      <c r="A5" s="20">
        <v>-4</v>
      </c>
      <c r="B5" s="20">
        <v>6</v>
      </c>
    </row>
    <row r="6" spans="1:2">
      <c r="A6" s="20">
        <v>-3</v>
      </c>
      <c r="B6" s="20">
        <v>5</v>
      </c>
    </row>
    <row r="7" spans="1:2">
      <c r="A7" s="20">
        <v>-2</v>
      </c>
      <c r="B7" s="20">
        <v>4</v>
      </c>
    </row>
    <row r="8" spans="1:2">
      <c r="A8" s="20">
        <v>-1</v>
      </c>
      <c r="B8" s="20">
        <v>3</v>
      </c>
    </row>
    <row r="9" spans="1:2">
      <c r="A9" s="20">
        <v>0</v>
      </c>
      <c r="B9" s="20">
        <v>2</v>
      </c>
    </row>
    <row r="10" spans="1:2">
      <c r="A10" s="20">
        <v>1</v>
      </c>
      <c r="B10" s="20">
        <v>1</v>
      </c>
    </row>
    <row r="11" spans="1:2">
      <c r="A11" s="20">
        <v>2</v>
      </c>
      <c r="B11" s="20">
        <v>0</v>
      </c>
    </row>
    <row r="12" spans="1:2">
      <c r="A12" s="20">
        <v>3</v>
      </c>
      <c r="B12" s="20">
        <v>0</v>
      </c>
    </row>
    <row r="13" spans="1:2">
      <c r="A13" s="20">
        <v>4</v>
      </c>
      <c r="B13" s="20">
        <v>0</v>
      </c>
    </row>
    <row r="14" spans="1:2">
      <c r="A14" s="20">
        <v>5</v>
      </c>
      <c r="B14" s="20">
        <v>0</v>
      </c>
    </row>
    <row r="15" spans="1:2">
      <c r="A15" s="20">
        <v>6</v>
      </c>
      <c r="B15" s="20">
        <v>0</v>
      </c>
    </row>
    <row r="17" spans="1:1">
      <c r="A17" s="12" t="s">
        <v>74</v>
      </c>
    </row>
    <row r="18" spans="1:1" ht="14.25">
      <c r="A18" s="21" t="s">
        <v>75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4.25"/>
  <cols>
    <col min="1" max="1" width="12.25" style="13" bestFit="1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5" style="13" bestFit="1" customWidth="1"/>
    <col min="15" max="15" width="14.25" style="13" bestFit="1" customWidth="1"/>
    <col min="16" max="26" width="8.75" style="13" customWidth="1"/>
    <col min="27" max="16384" width="14.25" style="13"/>
  </cols>
  <sheetData>
    <row r="1" spans="1:26" ht="26.25">
      <c r="A1" s="155" t="s">
        <v>56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>
      <c r="A2" s="157" t="s">
        <v>57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65</v>
      </c>
      <c r="B7" s="24" t="s">
        <v>90</v>
      </c>
      <c r="C7" s="24">
        <v>9</v>
      </c>
      <c r="D7" s="24">
        <v>6</v>
      </c>
      <c r="E7" s="24">
        <v>5</v>
      </c>
      <c r="F7" s="24">
        <v>3</v>
      </c>
      <c r="G7" s="24">
        <v>5</v>
      </c>
      <c r="H7" s="24">
        <v>5</v>
      </c>
      <c r="I7" s="24">
        <v>4</v>
      </c>
      <c r="J7" s="24">
        <v>6</v>
      </c>
      <c r="K7" s="24">
        <v>6</v>
      </c>
      <c r="L7" s="25">
        <f t="shared" ref="L7:L28" si="0">IF(SUM(C7:K7)&gt;0, SUM(C7:K7),"")</f>
        <v>49</v>
      </c>
      <c r="M7" s="24">
        <v>10</v>
      </c>
      <c r="N7" s="24">
        <f>IF(L7&lt;&gt;"",L7- M7, "")</f>
        <v>39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'Point System'!$A$4:$B$15, 2),"")</f>
        <v>0</v>
      </c>
      <c r="D8" s="28">
        <f>IF(D7&gt;0, VLOOKUP(D7-D$5-(INT($M7/9)+(MOD($M7,9)&gt;=D$6)), 'Point System'!$A$4:$B$15, 2),"")</f>
        <v>3</v>
      </c>
      <c r="E8" s="28">
        <f>IF(E7&gt;0, VLOOKUP(E7-E$5-(INT($M7/9)+(MOD($M7,9)&gt;=E$6)), 'Point System'!$A$4:$B$15, 2),"")</f>
        <v>2</v>
      </c>
      <c r="F8" s="28">
        <f>IF(F7&gt;0, VLOOKUP(F7-F$5-(INT($M7/9)+(MOD($M7,9)&gt;=F$6)), 'Point System'!$A$4:$B$15, 2),"")</f>
        <v>3</v>
      </c>
      <c r="G8" s="28">
        <f>IF(G7&gt;0, VLOOKUP(G7-G$5-(INT($M7/9)+(MOD($M7,9)&gt;=G$6)), 'Point System'!$A$4:$B$15, 2),"")</f>
        <v>2</v>
      </c>
      <c r="H8" s="28">
        <f>IF(H7&gt;0, VLOOKUP(H7-H$5-(INT($M7/9)+(MOD($M7,9)&gt;=H$6)), 'Point System'!$A$4:$B$15, 2),"")</f>
        <v>2</v>
      </c>
      <c r="I8" s="28">
        <f>IF(I7&gt;0, VLOOKUP(I7-I$5-(INT($M7/9)+(MOD($M7,9)&gt;=I$6)), 'Point System'!$A$4:$B$15, 2),"")</f>
        <v>2</v>
      </c>
      <c r="J8" s="28">
        <f>IF(J7&gt;0, VLOOKUP(J7-J$5-(INT($M7/9)+(MOD($M7,9)&gt;=J$6)), 'Point System'!$A$4:$B$15, 2),"")</f>
        <v>1</v>
      </c>
      <c r="K8" s="28">
        <f>IF(K7&gt;0, VLOOKUP(K7-K$5-(INT($M7/9)+(MOD($M7,9)&gt;=K$6)), 'Point System'!$A$4:$B$15, 2),"")</f>
        <v>2</v>
      </c>
      <c r="L8" s="29">
        <f t="shared" si="0"/>
        <v>17</v>
      </c>
      <c r="M8" s="28"/>
      <c r="N8" s="28"/>
      <c r="O8" s="30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s="22" customFormat="1" ht="18.75">
      <c r="A9" s="23" t="s">
        <v>66</v>
      </c>
      <c r="B9" s="24"/>
      <c r="C9" s="24">
        <v>7</v>
      </c>
      <c r="D9" s="24">
        <v>6</v>
      </c>
      <c r="E9" s="24">
        <v>5</v>
      </c>
      <c r="F9" s="24">
        <v>3</v>
      </c>
      <c r="G9" s="24">
        <v>5</v>
      </c>
      <c r="H9" s="24">
        <v>6</v>
      </c>
      <c r="I9" s="24">
        <v>5</v>
      </c>
      <c r="J9" s="24">
        <v>6</v>
      </c>
      <c r="K9" s="24">
        <v>6</v>
      </c>
      <c r="L9" s="25">
        <f t="shared" si="0"/>
        <v>49</v>
      </c>
      <c r="M9" s="24">
        <v>10</v>
      </c>
      <c r="N9" s="24">
        <f>IF(L9&lt;&gt;"",L9- M9, "")</f>
        <v>39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22" customFormat="1" ht="19.5" thickBot="1">
      <c r="A10" s="27"/>
      <c r="B10" s="28"/>
      <c r="C10" s="28">
        <f>IF(C9&gt;0, VLOOKUP(C9-C$5-(INT($M9/9)+(MOD($M9,9)&gt;=C$6)), 'Point System'!$A$4:$B$15, 2),"")</f>
        <v>0</v>
      </c>
      <c r="D10" s="28">
        <f>IF(D9&gt;0, VLOOKUP(D9-D$5-(INT($M9/9)+(MOD($M9,9)&gt;=D$6)), 'Point System'!$A$4:$B$15, 2),"")</f>
        <v>3</v>
      </c>
      <c r="E10" s="28">
        <f>IF(E9&gt;0, VLOOKUP(E9-E$5-(INT($M9/9)+(MOD($M9,9)&gt;=E$6)), 'Point System'!$A$4:$B$15, 2),"")</f>
        <v>2</v>
      </c>
      <c r="F10" s="28">
        <f>IF(F9&gt;0, VLOOKUP(F9-F$5-(INT($M9/9)+(MOD($M9,9)&gt;=F$6)), 'Point System'!$A$4:$B$15, 2),"")</f>
        <v>3</v>
      </c>
      <c r="G10" s="28">
        <f>IF(G9&gt;0, VLOOKUP(G9-G$5-(INT($M9/9)+(MOD($M9,9)&gt;=G$6)), 'Point System'!$A$4:$B$15, 2),"")</f>
        <v>2</v>
      </c>
      <c r="H10" s="28">
        <f>IF(H9&gt;0, VLOOKUP(H9-H$5-(INT($M9/9)+(MOD($M9,9)&gt;=H$6)), 'Point System'!$A$4:$B$15, 2),"")</f>
        <v>1</v>
      </c>
      <c r="I10" s="28">
        <f>IF(I9&gt;0, VLOOKUP(I9-I$5-(INT($M9/9)+(MOD($M9,9)&gt;=I$6)), 'Point System'!$A$4:$B$15, 2),"")</f>
        <v>1</v>
      </c>
      <c r="J10" s="28">
        <f>IF(J9&gt;0, VLOOKUP(J9-J$5-(INT($M9/9)+(MOD($M9,9)&gt;=J$6)), 'Point System'!$A$4:$B$15, 2),"")</f>
        <v>1</v>
      </c>
      <c r="K10" s="28">
        <f>IF(K9&gt;0, VLOOKUP(K9-K$5-(INT($M9/9)+(MOD($M9,9)&gt;=K$6)), 'Point System'!$A$4:$B$15, 2),"")</f>
        <v>2</v>
      </c>
      <c r="L10" s="29">
        <f t="shared" si="0"/>
        <v>15</v>
      </c>
      <c r="M10" s="28"/>
      <c r="N10" s="28"/>
      <c r="O10" s="30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s="22" customFormat="1" ht="18.75">
      <c r="A11" s="23" t="s">
        <v>67</v>
      </c>
      <c r="B11" s="24"/>
      <c r="C11" s="24">
        <v>6</v>
      </c>
      <c r="D11" s="24">
        <v>6</v>
      </c>
      <c r="E11" s="24">
        <v>6</v>
      </c>
      <c r="F11" s="24">
        <v>3</v>
      </c>
      <c r="G11" s="24">
        <v>5</v>
      </c>
      <c r="H11" s="24">
        <v>5</v>
      </c>
      <c r="I11" s="24">
        <v>6</v>
      </c>
      <c r="J11" s="24">
        <v>6</v>
      </c>
      <c r="K11" s="24">
        <v>9</v>
      </c>
      <c r="L11" s="25">
        <f t="shared" si="0"/>
        <v>52</v>
      </c>
      <c r="M11" s="24">
        <v>14</v>
      </c>
      <c r="N11" s="24">
        <f>IF(L11&lt;&gt;"",L11- M11, "")</f>
        <v>38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s="22" customFormat="1" ht="19.5" thickBot="1">
      <c r="A12" s="27"/>
      <c r="B12" s="28"/>
      <c r="C12" s="28">
        <f>IF(C11&gt;0, VLOOKUP(C11-C$5-(INT($M11/9)+(MOD($M11,9)&gt;=C$6)), 'Point System'!$A$4:$B$15, 2),"")</f>
        <v>2</v>
      </c>
      <c r="D12" s="28">
        <f>IF(D11&gt;0, VLOOKUP(D11-D$5-(INT($M11/9)+(MOD($M11,9)&gt;=D$6)), 'Point System'!$A$4:$B$15, 2),"")</f>
        <v>3</v>
      </c>
      <c r="E12" s="28">
        <f>IF(E11&gt;0, VLOOKUP(E11-E$5-(INT($M11/9)+(MOD($M11,9)&gt;=E$6)), 'Point System'!$A$4:$B$15, 2),"")</f>
        <v>2</v>
      </c>
      <c r="F12" s="28">
        <f>IF(F11&gt;0, VLOOKUP(F11-F$5-(INT($M11/9)+(MOD($M11,9)&gt;=F$6)), 'Point System'!$A$4:$B$15, 2),"")</f>
        <v>3</v>
      </c>
      <c r="G12" s="28">
        <f>IF(G11&gt;0, VLOOKUP(G11-G$5-(INT($M11/9)+(MOD($M11,9)&gt;=G$6)), 'Point System'!$A$4:$B$15, 2),"")</f>
        <v>3</v>
      </c>
      <c r="H12" s="28">
        <f>IF(H11&gt;0, VLOOKUP(H11-H$5-(INT($M11/9)+(MOD($M11,9)&gt;=H$6)), 'Point System'!$A$4:$B$15, 2),"")</f>
        <v>2</v>
      </c>
      <c r="I12" s="28">
        <f>IF(I11&gt;0, VLOOKUP(I11-I$5-(INT($M11/9)+(MOD($M11,9)&gt;=I$6)), 'Point System'!$A$4:$B$15, 2),"")</f>
        <v>0</v>
      </c>
      <c r="J12" s="28">
        <f>IF(J11&gt;0, VLOOKUP(J11-J$5-(INT($M11/9)+(MOD($M11,9)&gt;=J$6)), 'Point System'!$A$4:$B$15, 2),"")</f>
        <v>1</v>
      </c>
      <c r="K12" s="28">
        <f>IF(K11&gt;0, VLOOKUP(K11-K$5-(INT($M11/9)+(MOD($M11,9)&gt;=K$6)), 'Point System'!$A$4:$B$15, 2),"")</f>
        <v>0</v>
      </c>
      <c r="L12" s="29">
        <f t="shared" si="0"/>
        <v>16</v>
      </c>
      <c r="M12" s="28"/>
      <c r="N12" s="28"/>
      <c r="O12" s="30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s="22" customFormat="1" ht="18.75">
      <c r="A13" s="23" t="s">
        <v>68</v>
      </c>
      <c r="B13" s="24"/>
      <c r="C13" s="24">
        <v>6</v>
      </c>
      <c r="D13" s="24">
        <v>6</v>
      </c>
      <c r="E13" s="24">
        <v>5</v>
      </c>
      <c r="F13" s="24">
        <v>4</v>
      </c>
      <c r="G13" s="24">
        <v>6</v>
      </c>
      <c r="H13" s="24">
        <v>6</v>
      </c>
      <c r="I13" s="24">
        <v>6</v>
      </c>
      <c r="J13" s="24">
        <v>6</v>
      </c>
      <c r="K13" s="24">
        <v>6</v>
      </c>
      <c r="L13" s="25">
        <f t="shared" si="0"/>
        <v>51</v>
      </c>
      <c r="M13" s="24">
        <v>17</v>
      </c>
      <c r="N13" s="24">
        <f>IF(L13&lt;&gt;"",L13- M13, "")</f>
        <v>34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s="22" customFormat="1" ht="19.5" thickBot="1">
      <c r="A14" s="27"/>
      <c r="B14" s="28"/>
      <c r="C14" s="28">
        <f>IF(C13&gt;0, VLOOKUP(C13-C$5-(INT($M13/9)+(MOD($M13,9)&gt;=C$6)), 'Point System'!$A$4:$B$15, 2),"")</f>
        <v>2</v>
      </c>
      <c r="D14" s="28">
        <f>IF(D13&gt;0, VLOOKUP(D13-D$5-(INT($M13/9)+(MOD($M13,9)&gt;=D$6)), 'Point System'!$A$4:$B$15, 2),"")</f>
        <v>3</v>
      </c>
      <c r="E14" s="28">
        <f>IF(E13&gt;0, VLOOKUP(E13-E$5-(INT($M13/9)+(MOD($M13,9)&gt;=E$6)), 'Point System'!$A$4:$B$15, 2),"")</f>
        <v>3</v>
      </c>
      <c r="F14" s="28">
        <f>IF(F13&gt;0, VLOOKUP(F13-F$5-(INT($M13/9)+(MOD($M13,9)&gt;=F$6)), 'Point System'!$A$4:$B$15, 2),"")</f>
        <v>2</v>
      </c>
      <c r="G14" s="28">
        <f>IF(G13&gt;0, VLOOKUP(G13-G$5-(INT($M13/9)+(MOD($M13,9)&gt;=G$6)), 'Point System'!$A$4:$B$15, 2),"")</f>
        <v>2</v>
      </c>
      <c r="H14" s="28">
        <f>IF(H13&gt;0, VLOOKUP(H13-H$5-(INT($M13/9)+(MOD($M13,9)&gt;=H$6)), 'Point System'!$A$4:$B$15, 2),"")</f>
        <v>2</v>
      </c>
      <c r="I14" s="28">
        <f>IF(I13&gt;0, VLOOKUP(I13-I$5-(INT($M13/9)+(MOD($M13,9)&gt;=I$6)), 'Point System'!$A$4:$B$15, 2),"")</f>
        <v>1</v>
      </c>
      <c r="J14" s="28">
        <f>IF(J13&gt;0, VLOOKUP(J13-J$5-(INT($M13/9)+(MOD($M13,9)&gt;=J$6)), 'Point System'!$A$4:$B$15, 2),"")</f>
        <v>2</v>
      </c>
      <c r="K14" s="28">
        <f>IF(K13&gt;0, VLOOKUP(K13-K$5-(INT($M13/9)+(MOD($M13,9)&gt;=K$6)), 'Point System'!$A$4:$B$15, 2),"")</f>
        <v>3</v>
      </c>
      <c r="L14" s="29">
        <f t="shared" si="0"/>
        <v>20</v>
      </c>
      <c r="M14" s="28"/>
      <c r="N14" s="28"/>
      <c r="O14" s="30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s="22" customFormat="1" ht="18.75">
      <c r="A15" s="23" t="s">
        <v>69</v>
      </c>
      <c r="B15" s="24"/>
      <c r="C15" s="24">
        <v>6</v>
      </c>
      <c r="D15" s="24">
        <v>7</v>
      </c>
      <c r="E15" s="24">
        <v>4</v>
      </c>
      <c r="F15" s="24">
        <v>3</v>
      </c>
      <c r="G15" s="24">
        <v>4</v>
      </c>
      <c r="H15" s="24">
        <v>7</v>
      </c>
      <c r="I15" s="24">
        <v>6</v>
      </c>
      <c r="J15" s="24">
        <v>5</v>
      </c>
      <c r="K15" s="24">
        <v>7</v>
      </c>
      <c r="L15" s="25">
        <f t="shared" si="0"/>
        <v>49</v>
      </c>
      <c r="M15" s="24">
        <v>13</v>
      </c>
      <c r="N15" s="24">
        <f>IF(L15&lt;&gt;"",L15- M15, "")</f>
        <v>36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s="22" customFormat="1" ht="19.5" thickBot="1">
      <c r="A16" s="27"/>
      <c r="B16" s="28"/>
      <c r="C16" s="28">
        <f>IF(C15&gt;0, VLOOKUP(C15-C$5-(INT($M15/9)+(MOD($M15,9)&gt;=C$6)), 'Point System'!$A$4:$B$15, 2),"")</f>
        <v>2</v>
      </c>
      <c r="D16" s="28">
        <f>IF(D15&gt;0, VLOOKUP(D15-D$5-(INT($M15/9)+(MOD($M15,9)&gt;=D$6)), 'Point System'!$A$4:$B$15, 2),"")</f>
        <v>2</v>
      </c>
      <c r="E16" s="28">
        <f>IF(E15&gt;0, VLOOKUP(E15-E$5-(INT($M15/9)+(MOD($M15,9)&gt;=E$6)), 'Point System'!$A$4:$B$15, 2),"")</f>
        <v>4</v>
      </c>
      <c r="F16" s="28">
        <f>IF(F15&gt;0, VLOOKUP(F15-F$5-(INT($M15/9)+(MOD($M15,9)&gt;=F$6)), 'Point System'!$A$4:$B$15, 2),"")</f>
        <v>3</v>
      </c>
      <c r="G16" s="28">
        <f>IF(G15&gt;0, VLOOKUP(G15-G$5-(INT($M15/9)+(MOD($M15,9)&gt;=G$6)), 'Point System'!$A$4:$B$15, 2),"")</f>
        <v>3</v>
      </c>
      <c r="H16" s="28">
        <f>IF(H15&gt;0, VLOOKUP(H15-H$5-(INT($M15/9)+(MOD($M15,9)&gt;=H$6)), 'Point System'!$A$4:$B$15, 2),"")</f>
        <v>0</v>
      </c>
      <c r="I16" s="28">
        <f>IF(I15&gt;0, VLOOKUP(I15-I$5-(INT($M15/9)+(MOD($M15,9)&gt;=I$6)), 'Point System'!$A$4:$B$15, 2),"")</f>
        <v>0</v>
      </c>
      <c r="J16" s="28">
        <f>IF(J15&gt;0, VLOOKUP(J15-J$5-(INT($M15/9)+(MOD($M15,9)&gt;=J$6)), 'Point System'!$A$4:$B$15, 2),"")</f>
        <v>2</v>
      </c>
      <c r="K16" s="28">
        <f>IF(K15&gt;0, VLOOKUP(K15-K$5-(INT($M15/9)+(MOD($M15,9)&gt;=K$6)), 'Point System'!$A$4:$B$15, 2),"")</f>
        <v>2</v>
      </c>
      <c r="L16" s="29">
        <f t="shared" si="0"/>
        <v>18</v>
      </c>
      <c r="M16" s="28"/>
      <c r="N16" s="28"/>
      <c r="O16" s="30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s="22" customFormat="1" ht="18.75">
      <c r="A17" s="23" t="s">
        <v>70</v>
      </c>
      <c r="B17" s="24"/>
      <c r="C17" s="24">
        <v>6</v>
      </c>
      <c r="D17" s="24">
        <v>8</v>
      </c>
      <c r="E17" s="24">
        <v>6</v>
      </c>
      <c r="F17" s="24">
        <v>6</v>
      </c>
      <c r="G17" s="24">
        <v>7</v>
      </c>
      <c r="H17" s="24">
        <v>7</v>
      </c>
      <c r="I17" s="24">
        <v>7</v>
      </c>
      <c r="J17" s="24">
        <v>7</v>
      </c>
      <c r="K17" s="24">
        <v>10</v>
      </c>
      <c r="L17" s="25">
        <f t="shared" si="0"/>
        <v>64</v>
      </c>
      <c r="M17" s="24">
        <v>23</v>
      </c>
      <c r="N17" s="24">
        <f>IF(L17&lt;&gt;"",L17- M17, "")</f>
        <v>41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s="22" customFormat="1" ht="19.5" thickBot="1">
      <c r="A18" s="27"/>
      <c r="B18" s="28"/>
      <c r="C18" s="28">
        <f>IF(C17&gt;0, VLOOKUP(C17-C$5-(INT($M17/9)+(MOD($M17,9)&gt;=C$6)), 'Point System'!$A$4:$B$15, 2),"")</f>
        <v>3</v>
      </c>
      <c r="D18" s="28">
        <f>IF(D17&gt;0, VLOOKUP(D17-D$5-(INT($M17/9)+(MOD($M17,9)&gt;=D$6)), 'Point System'!$A$4:$B$15, 2),"")</f>
        <v>2</v>
      </c>
      <c r="E18" s="28">
        <f>IF(E17&gt;0, VLOOKUP(E17-E$5-(INT($M17/9)+(MOD($M17,9)&gt;=E$6)), 'Point System'!$A$4:$B$15, 2),"")</f>
        <v>3</v>
      </c>
      <c r="F18" s="28">
        <f>IF(F17&gt;0, VLOOKUP(F17-F$5-(INT($M17/9)+(MOD($M17,9)&gt;=F$6)), 'Point System'!$A$4:$B$15, 2),"")</f>
        <v>1</v>
      </c>
      <c r="G18" s="28">
        <f>IF(G17&gt;0, VLOOKUP(G17-G$5-(INT($M17/9)+(MOD($M17,9)&gt;=G$6)), 'Point System'!$A$4:$B$15, 2),"")</f>
        <v>2</v>
      </c>
      <c r="H18" s="28">
        <f>IF(H17&gt;0, VLOOKUP(H17-H$5-(INT($M17/9)+(MOD($M17,9)&gt;=H$6)), 'Point System'!$A$4:$B$15, 2),"")</f>
        <v>1</v>
      </c>
      <c r="I18" s="28">
        <f>IF(I17&gt;0, VLOOKUP(I17-I$5-(INT($M17/9)+(MOD($M17,9)&gt;=I$6)), 'Point System'!$A$4:$B$15, 2),"")</f>
        <v>0</v>
      </c>
      <c r="J18" s="28">
        <f>IF(J17&gt;0, VLOOKUP(J17-J$5-(INT($M17/9)+(MOD($M17,9)&gt;=J$6)), 'Point System'!$A$4:$B$15, 2),"")</f>
        <v>1</v>
      </c>
      <c r="K18" s="28">
        <f>IF(K17&gt;0, VLOOKUP(K17-K$5-(INT($M17/9)+(MOD($M17,9)&gt;=K$6)), 'Point System'!$A$4:$B$15, 2),"")</f>
        <v>0</v>
      </c>
      <c r="L18" s="29">
        <f t="shared" si="0"/>
        <v>13</v>
      </c>
      <c r="M18" s="28"/>
      <c r="N18" s="28"/>
      <c r="O18" s="30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s="22" customFormat="1" ht="18.75">
      <c r="A19" s="23" t="s">
        <v>71</v>
      </c>
      <c r="B19" s="24"/>
      <c r="C19" s="24">
        <v>5</v>
      </c>
      <c r="D19" s="24">
        <v>5</v>
      </c>
      <c r="E19" s="24">
        <v>6</v>
      </c>
      <c r="F19" s="24">
        <v>4</v>
      </c>
      <c r="G19" s="24">
        <v>5</v>
      </c>
      <c r="H19" s="24">
        <v>5</v>
      </c>
      <c r="I19" s="24">
        <v>5</v>
      </c>
      <c r="J19" s="24">
        <v>7</v>
      </c>
      <c r="K19" s="24">
        <v>7</v>
      </c>
      <c r="L19" s="25">
        <f t="shared" si="0"/>
        <v>49</v>
      </c>
      <c r="M19" s="24">
        <v>16</v>
      </c>
      <c r="N19" s="24">
        <f>IF(L19&lt;&gt;"",L19- M19, "")</f>
        <v>33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s="22" customFormat="1" ht="19.5" thickBot="1">
      <c r="A20" s="27"/>
      <c r="B20" s="28"/>
      <c r="C20" s="28">
        <f>IF(C19&gt;0, VLOOKUP(C19-C$5-(INT($M19/9)+(MOD($M19,9)&gt;=C$6)), 'Point System'!$A$4:$B$15, 2),"")</f>
        <v>3</v>
      </c>
      <c r="D20" s="28">
        <f>IF(D19&gt;0, VLOOKUP(D19-D$5-(INT($M19/9)+(MOD($M19,9)&gt;=D$6)), 'Point System'!$A$4:$B$15, 2),"")</f>
        <v>4</v>
      </c>
      <c r="E20" s="28">
        <f>IF(E19&gt;0, VLOOKUP(E19-E$5-(INT($M19/9)+(MOD($M19,9)&gt;=E$6)), 'Point System'!$A$4:$B$15, 2),"")</f>
        <v>2</v>
      </c>
      <c r="F20" s="28">
        <f>IF(F19&gt;0, VLOOKUP(F19-F$5-(INT($M19/9)+(MOD($M19,9)&gt;=F$6)), 'Point System'!$A$4:$B$15, 2),"")</f>
        <v>2</v>
      </c>
      <c r="G20" s="28">
        <f>IF(G19&gt;0, VLOOKUP(G19-G$5-(INT($M19/9)+(MOD($M19,9)&gt;=G$6)), 'Point System'!$A$4:$B$15, 2),"")</f>
        <v>3</v>
      </c>
      <c r="H20" s="28">
        <f>IF(H19&gt;0, VLOOKUP(H19-H$5-(INT($M19/9)+(MOD($M19,9)&gt;=H$6)), 'Point System'!$A$4:$B$15, 2),"")</f>
        <v>3</v>
      </c>
      <c r="I20" s="28">
        <f>IF(I19&gt;0, VLOOKUP(I19-I$5-(INT($M19/9)+(MOD($M19,9)&gt;=I$6)), 'Point System'!$A$4:$B$15, 2),"")</f>
        <v>1</v>
      </c>
      <c r="J20" s="28">
        <f>IF(J19&gt;0, VLOOKUP(J19-J$5-(INT($M19/9)+(MOD($M19,9)&gt;=J$6)), 'Point System'!$A$4:$B$15, 2),"")</f>
        <v>1</v>
      </c>
      <c r="K20" s="28">
        <f>IF(K19&gt;0, VLOOKUP(K19-K$5-(INT($M19/9)+(MOD($M19,9)&gt;=K$6)), 'Point System'!$A$4:$B$15, 2),"")</f>
        <v>2</v>
      </c>
      <c r="L20" s="29">
        <f t="shared" si="0"/>
        <v>21</v>
      </c>
      <c r="M20" s="28"/>
      <c r="N20" s="28"/>
      <c r="O20" s="30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s="22" customFormat="1" ht="18.75">
      <c r="A21" s="23" t="s">
        <v>79</v>
      </c>
      <c r="B21" s="24"/>
      <c r="C21" s="24">
        <v>8</v>
      </c>
      <c r="D21" s="24">
        <v>7</v>
      </c>
      <c r="E21" s="24">
        <v>6</v>
      </c>
      <c r="F21" s="24">
        <v>4</v>
      </c>
      <c r="G21" s="24">
        <v>5</v>
      </c>
      <c r="H21" s="24">
        <v>5</v>
      </c>
      <c r="I21" s="24">
        <v>5</v>
      </c>
      <c r="J21" s="24">
        <v>6</v>
      </c>
      <c r="K21" s="24">
        <v>7</v>
      </c>
      <c r="L21" s="25">
        <f t="shared" si="0"/>
        <v>53</v>
      </c>
      <c r="M21" s="24">
        <v>20</v>
      </c>
      <c r="N21" s="24">
        <f>IF(L21&lt;&gt;"",L21- M21, "")</f>
        <v>33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s="22" customFormat="1" ht="19.5" thickBot="1">
      <c r="A22" s="27"/>
      <c r="B22" s="28"/>
      <c r="C22" s="28">
        <f>IF(C21&gt;0, VLOOKUP(C21-C$5-(INT($M21/9)+(MOD($M21,9)&gt;=C$6)), '[1]Point System'!$A$4:$B$15, 2),"")</f>
        <v>0</v>
      </c>
      <c r="D22" s="28">
        <f>IF(D21&gt;0, VLOOKUP(D21-D$5-(INT($M21/9)+(MOD($M21,9)&gt;=D$6)), '[1]Point System'!$A$4:$B$15, 2),"")</f>
        <v>3</v>
      </c>
      <c r="E22" s="28">
        <f>IF(E21&gt;0, VLOOKUP(E21-E$5-(INT($M21/9)+(MOD($M21,9)&gt;=E$6)), '[1]Point System'!$A$4:$B$15, 2),"")</f>
        <v>2</v>
      </c>
      <c r="F22" s="28">
        <f>IF(F21&gt;0, VLOOKUP(F21-F$5-(INT($M21/9)+(MOD($M21,9)&gt;=F$6)), '[1]Point System'!$A$4:$B$15, 2),"")</f>
        <v>3</v>
      </c>
      <c r="G22" s="28">
        <f>IF(G21&gt;0, VLOOKUP(G21-G$5-(INT($M21/9)+(MOD($M21,9)&gt;=G$6)), '[1]Point System'!$A$4:$B$15, 2),"")</f>
        <v>3</v>
      </c>
      <c r="H22" s="28">
        <f>IF(H21&gt;0, VLOOKUP(H21-H$5-(INT($M21/9)+(MOD($M21,9)&gt;=H$6)), '[1]Point System'!$A$4:$B$15, 2),"")</f>
        <v>3</v>
      </c>
      <c r="I22" s="28">
        <f>IF(I21&gt;0, VLOOKUP(I21-I$5-(INT($M21/9)+(MOD($M21,9)&gt;=I$6)), '[1]Point System'!$A$4:$B$15, 2),"")</f>
        <v>2</v>
      </c>
      <c r="J22" s="28">
        <f>IF(J21&gt;0, VLOOKUP(J21-J$5-(INT($M21/9)+(MOD($M21,9)&gt;=J$6)), '[1]Point System'!$A$4:$B$15, 2),"")</f>
        <v>2</v>
      </c>
      <c r="K22" s="28">
        <f>IF(K21&gt;0, VLOOKUP(K21-K$5-(INT($M21/9)+(MOD($M21,9)&gt;=K$6)), '[1]Point System'!$A$4:$B$15, 2),"")</f>
        <v>3</v>
      </c>
      <c r="L22" s="29">
        <f t="shared" si="0"/>
        <v>21</v>
      </c>
      <c r="M22" s="28"/>
      <c r="N22" s="28"/>
      <c r="O22" s="30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s="22" customFormat="1" ht="18.75">
      <c r="A23" s="23" t="s">
        <v>80</v>
      </c>
      <c r="B23" s="24"/>
      <c r="C23" s="24">
        <v>7</v>
      </c>
      <c r="D23" s="24">
        <v>8</v>
      </c>
      <c r="E23" s="24">
        <v>5</v>
      </c>
      <c r="F23" s="24">
        <v>4</v>
      </c>
      <c r="G23" s="24">
        <v>4</v>
      </c>
      <c r="H23" s="24">
        <v>7</v>
      </c>
      <c r="I23" s="24">
        <v>4</v>
      </c>
      <c r="J23" s="24">
        <v>6</v>
      </c>
      <c r="K23" s="24">
        <v>7</v>
      </c>
      <c r="L23" s="25">
        <f t="shared" si="0"/>
        <v>52</v>
      </c>
      <c r="M23" s="24">
        <v>18</v>
      </c>
      <c r="N23" s="24">
        <f>IF(L23&lt;&gt;"",L23- M23, "")</f>
        <v>34</v>
      </c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s="22" customFormat="1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1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3</v>
      </c>
      <c r="G24" s="28">
        <f>IF(G23&gt;0, VLOOKUP(G23-G$5-(INT($M23/9)+(MOD($M23,9)&gt;=G$6)), '[1]Point System'!$A$4:$B$15, 2),"")</f>
        <v>4</v>
      </c>
      <c r="H24" s="28">
        <f>IF(H23&gt;0, VLOOKUP(H23-H$5-(INT($M23/9)+(MOD($M23,9)&gt;=H$6)), '[1]Point System'!$A$4:$B$15, 2),"")</f>
        <v>1</v>
      </c>
      <c r="I24" s="28">
        <f>IF(I23&gt;0, VLOOKUP(I23-I$5-(INT($M23/9)+(MOD($M23,9)&gt;=I$6)), '[1]Point System'!$A$4:$B$15, 2),"")</f>
        <v>3</v>
      </c>
      <c r="J24" s="28">
        <f>IF(J23&gt;0, VLOOKUP(J23-J$5-(INT($M23/9)+(MOD($M23,9)&gt;=J$6)), '[1]Point System'!$A$4:$B$15, 2),"")</f>
        <v>2</v>
      </c>
      <c r="K24" s="28">
        <f>IF(K23&gt;0, VLOOKUP(K23-K$5-(INT($M23/9)+(MOD($M23,9)&gt;=K$6)), '[1]Point System'!$A$4:$B$15, 2),"")</f>
        <v>2</v>
      </c>
      <c r="L24" s="29">
        <f t="shared" si="0"/>
        <v>20</v>
      </c>
      <c r="M24" s="28"/>
      <c r="N24" s="28"/>
      <c r="O24" s="30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s="22" customFormat="1" ht="18.75">
      <c r="A25" s="23" t="s">
        <v>78</v>
      </c>
      <c r="B25" s="24"/>
      <c r="C25" s="24">
        <v>5</v>
      </c>
      <c r="D25" s="24">
        <v>5</v>
      </c>
      <c r="E25" s="24">
        <v>4</v>
      </c>
      <c r="F25" s="24">
        <v>5</v>
      </c>
      <c r="G25" s="24">
        <v>6</v>
      </c>
      <c r="H25" s="24">
        <v>4</v>
      </c>
      <c r="I25" s="24">
        <v>5</v>
      </c>
      <c r="J25" s="24">
        <v>5</v>
      </c>
      <c r="K25" s="24">
        <v>5</v>
      </c>
      <c r="L25" s="25">
        <f t="shared" si="0"/>
        <v>44</v>
      </c>
      <c r="M25" s="24">
        <v>12</v>
      </c>
      <c r="N25" s="24">
        <f>IF(L25&lt;&gt;"",L25- M25, "")</f>
        <v>32</v>
      </c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s="22" customFormat="1" ht="19.5" thickBot="1">
      <c r="A26" s="27"/>
      <c r="B26" s="28"/>
      <c r="C26" s="28">
        <f>IF(C25&gt;0, VLOOKUP(C25-C$5-(INT($M25/9)+(MOD($M25,9)&gt;=C$6)), '[1]Point System'!$A$4:$B$15, 2),"")</f>
        <v>2</v>
      </c>
      <c r="D26" s="28">
        <f>IF(D25&gt;0, VLOOKUP(D25-D$5-(INT($M25/9)+(MOD($M25,9)&gt;=D$6)), '[1]Point System'!$A$4:$B$15, 2),"")</f>
        <v>4</v>
      </c>
      <c r="E26" s="28">
        <f>IF(E25&gt;0, VLOOKUP(E25-E$5-(INT($M25/9)+(MOD($M25,9)&gt;=E$6)), '[1]Point System'!$A$4:$B$15, 2),"")</f>
        <v>4</v>
      </c>
      <c r="F26" s="28">
        <f>IF(F25&gt;0, VLOOKUP(F25-F$5-(INT($M25/9)+(MOD($M25,9)&gt;=F$6)), '[1]Point System'!$A$4:$B$15, 2),"")</f>
        <v>1</v>
      </c>
      <c r="G26" s="28">
        <f>IF(G25&gt;0, VLOOKUP(G25-G$5-(INT($M25/9)+(MOD($M25,9)&gt;=G$6)), '[1]Point System'!$A$4:$B$15, 2),"")</f>
        <v>1</v>
      </c>
      <c r="H26" s="28">
        <f>IF(H25&gt;0, VLOOKUP(H25-H$5-(INT($M25/9)+(MOD($M25,9)&gt;=H$6)), '[1]Point System'!$A$4:$B$15, 2),"")</f>
        <v>3</v>
      </c>
      <c r="I26" s="28">
        <f>IF(I25&gt;0, VLOOKUP(I25-I$5-(INT($M25/9)+(MOD($M25,9)&gt;=I$6)), '[1]Point System'!$A$4:$B$15, 2),"")</f>
        <v>1</v>
      </c>
      <c r="J26" s="28">
        <f>IF(J25&gt;0, VLOOKUP(J25-J$5-(INT($M25/9)+(MOD($M25,9)&gt;=J$6)), '[1]Point System'!$A$4:$B$15, 2),"")</f>
        <v>2</v>
      </c>
      <c r="K26" s="28">
        <f>IF(K25&gt;0, VLOOKUP(K25-K$5-(INT($M25/9)+(MOD($M25,9)&gt;=K$6)), '[1]Point System'!$A$4:$B$15, 2),"")</f>
        <v>4</v>
      </c>
      <c r="L26" s="29">
        <f t="shared" si="0"/>
        <v>22</v>
      </c>
      <c r="M26" s="28"/>
      <c r="N26" s="28"/>
      <c r="O26" s="30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s="22" customFormat="1" ht="18.75">
      <c r="A27" s="23" t="s">
        <v>77</v>
      </c>
      <c r="B27" s="24"/>
      <c r="C27" s="24">
        <v>5</v>
      </c>
      <c r="D27" s="24">
        <v>6</v>
      </c>
      <c r="E27" s="24">
        <v>4</v>
      </c>
      <c r="F27" s="24">
        <v>3</v>
      </c>
      <c r="G27" s="24">
        <v>4</v>
      </c>
      <c r="H27" s="24">
        <v>5</v>
      </c>
      <c r="I27" s="24">
        <v>3</v>
      </c>
      <c r="J27" s="24">
        <v>4</v>
      </c>
      <c r="K27" s="24">
        <v>5</v>
      </c>
      <c r="L27" s="25">
        <f t="shared" si="0"/>
        <v>39</v>
      </c>
      <c r="M27" s="24">
        <v>1</v>
      </c>
      <c r="N27" s="24">
        <f>IF(L27&lt;&gt;"",L27- M27, "")</f>
        <v>38</v>
      </c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s="22" customFormat="1" ht="19.5" thickBot="1">
      <c r="A28" s="27"/>
      <c r="B28" s="28"/>
      <c r="C28" s="28">
        <f>IF(C27&gt;0, VLOOKUP(C27-C$5-(INT($M27/9)+(MOD($M27,9)&gt;=C$6)), '[1]Point System'!$A$4:$B$15, 2),"")</f>
        <v>1</v>
      </c>
      <c r="D28" s="28">
        <f>IF(D27&gt;0, VLOOKUP(D27-D$5-(INT($M27/9)+(MOD($M27,9)&gt;=D$6)), '[1]Point System'!$A$4:$B$15, 2),"")</f>
        <v>2</v>
      </c>
      <c r="E28" s="28">
        <f>IF(E27&gt;0, VLOOKUP(E27-E$5-(INT($M27/9)+(MOD($M27,9)&gt;=E$6)), '[1]Point System'!$A$4:$B$15, 2),"")</f>
        <v>2</v>
      </c>
      <c r="F28" s="28">
        <f>IF(F27&gt;0, VLOOKUP(F27-F$5-(INT($M27/9)+(MOD($M27,9)&gt;=F$6)), '[1]Point System'!$A$4:$B$15, 2),"")</f>
        <v>2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1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28">
        <f>IF(K27&gt;0, VLOOKUP(K27-K$5-(INT($M27/9)+(MOD($M27,9)&gt;=K$6)), '[1]Point System'!$A$4:$B$15, 2),"")</f>
        <v>2</v>
      </c>
      <c r="L28" s="29">
        <f t="shared" si="0"/>
        <v>16</v>
      </c>
      <c r="M28" s="28"/>
      <c r="N28" s="28"/>
      <c r="O28" s="30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5" style="22" bestFit="1" customWidth="1"/>
    <col min="15" max="15" width="14.25" style="22" bestFit="1" customWidth="1"/>
    <col min="16" max="26" width="8.75" style="22" customWidth="1"/>
    <col min="27" max="16384" width="14.25" style="22"/>
  </cols>
  <sheetData>
    <row r="1" spans="1:26" ht="26.25">
      <c r="A1" s="155" t="s">
        <v>56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57" t="s">
        <v>57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65</v>
      </c>
      <c r="B7" s="24" t="s">
        <v>90</v>
      </c>
      <c r="C7" s="24">
        <v>4</v>
      </c>
      <c r="D7" s="24">
        <v>5</v>
      </c>
      <c r="E7" s="24">
        <v>5</v>
      </c>
      <c r="F7" s="24">
        <v>3</v>
      </c>
      <c r="G7" s="24">
        <v>5</v>
      </c>
      <c r="H7" s="24">
        <v>5</v>
      </c>
      <c r="I7" s="24">
        <v>4</v>
      </c>
      <c r="J7" s="24">
        <v>5</v>
      </c>
      <c r="K7" s="24">
        <v>7</v>
      </c>
      <c r="L7" s="25">
        <f t="shared" ref="L7:L28" si="0">IF(SUM(C7:K7)&gt;0, SUM(C7:K7),"")</f>
        <v>43</v>
      </c>
      <c r="M7" s="24">
        <v>10</v>
      </c>
      <c r="N7" s="24">
        <f>IF(L7&lt;&gt;"",L7- M7, "")</f>
        <v>33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3</v>
      </c>
      <c r="D8" s="28">
        <f>IF(D7&gt;0, VLOOKUP(D7-D$5-(INT($M7/9)+(MOD($M7,9)&gt;=D$6)), '[1]Point System'!$A$4:$B$15, 2),"")</f>
        <v>4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3</v>
      </c>
      <c r="G8" s="28">
        <f>IF(G7&gt;0, VLOOKUP(G7-G$5-(INT($M7/9)+(MOD($M7,9)&gt;=G$6)), '[1]Point System'!$A$4:$B$15, 2),"")</f>
        <v>2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2</v>
      </c>
      <c r="K8" s="28">
        <f>IF(K7&gt;0, VLOOKUP(K7-K$5-(INT($M7/9)+(MOD($M7,9)&gt;=K$6)), '[1]Point System'!$A$4:$B$15, 2),"")</f>
        <v>1</v>
      </c>
      <c r="L8" s="29">
        <f t="shared" si="0"/>
        <v>21</v>
      </c>
      <c r="M8" s="28"/>
      <c r="N8" s="28"/>
      <c r="O8" s="30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3" t="s">
        <v>66</v>
      </c>
      <c r="B9" s="24"/>
      <c r="C9" s="24">
        <v>4</v>
      </c>
      <c r="D9" s="24">
        <v>5</v>
      </c>
      <c r="E9" s="24">
        <v>5</v>
      </c>
      <c r="F9" s="24">
        <v>3</v>
      </c>
      <c r="G9" s="24">
        <v>6</v>
      </c>
      <c r="H9" s="24">
        <v>4</v>
      </c>
      <c r="I9" s="24">
        <v>4</v>
      </c>
      <c r="J9" s="24">
        <v>5</v>
      </c>
      <c r="K9" s="24">
        <v>5</v>
      </c>
      <c r="L9" s="25">
        <f t="shared" si="0"/>
        <v>41</v>
      </c>
      <c r="M9" s="24">
        <v>10</v>
      </c>
      <c r="N9" s="24">
        <f>IF(L9&lt;&gt;"",L9- M9, "")</f>
        <v>31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3</v>
      </c>
      <c r="D10" s="28">
        <f>IF(D9&gt;0, VLOOKUP(D9-D$5-(INT($M9/9)+(MOD($M9,9)&gt;=D$6)), '[1]Point System'!$A$4:$B$15, 2),"")</f>
        <v>4</v>
      </c>
      <c r="E10" s="28">
        <f>IF(E9&gt;0, VLOOKUP(E9-E$5-(INT($M9/9)+(MOD($M9,9)&gt;=E$6)), '[1]Point System'!$A$4:$B$15, 2),"")</f>
        <v>2</v>
      </c>
      <c r="F10" s="28">
        <f>IF(F9&gt;0, VLOOKUP(F9-F$5-(INT($M9/9)+(MOD($M9,9)&gt;=F$6)), '[1]Point System'!$A$4:$B$15, 2),"")</f>
        <v>3</v>
      </c>
      <c r="G10" s="28">
        <f>IF(G9&gt;0, VLOOKUP(G9-G$5-(INT($M9/9)+(MOD($M9,9)&gt;=G$6)), '[1]Point System'!$A$4:$B$15, 2),"")</f>
        <v>1</v>
      </c>
      <c r="H10" s="28">
        <f>IF(H9&gt;0, VLOOKUP(H9-H$5-(INT($M9/9)+(MOD($M9,9)&gt;=H$6)), '[1]Point System'!$A$4:$B$15, 2),"")</f>
        <v>3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2</v>
      </c>
      <c r="K10" s="28">
        <f>IF(K9&gt;0, VLOOKUP(K9-K$5-(INT($M9/9)+(MOD($M9,9)&gt;=K$6)), '[1]Point System'!$A$4:$B$15, 2),"")</f>
        <v>3</v>
      </c>
      <c r="L10" s="29">
        <f t="shared" si="0"/>
        <v>23</v>
      </c>
      <c r="M10" s="28"/>
      <c r="N10" s="28"/>
      <c r="O10" s="30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3" t="s">
        <v>67</v>
      </c>
      <c r="B11" s="24"/>
      <c r="C11" s="24">
        <v>4</v>
      </c>
      <c r="D11" s="24">
        <v>8</v>
      </c>
      <c r="E11" s="24">
        <v>5</v>
      </c>
      <c r="F11" s="24">
        <v>5</v>
      </c>
      <c r="G11" s="24">
        <v>5</v>
      </c>
      <c r="H11" s="24">
        <v>5</v>
      </c>
      <c r="I11" s="24">
        <v>5</v>
      </c>
      <c r="J11" s="24">
        <v>6</v>
      </c>
      <c r="K11" s="24">
        <v>6</v>
      </c>
      <c r="L11" s="25">
        <f t="shared" si="0"/>
        <v>49</v>
      </c>
      <c r="M11" s="24">
        <v>14</v>
      </c>
      <c r="N11" s="24">
        <f>IF(L11&lt;&gt;"",L11- M11, "")</f>
        <v>35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4</v>
      </c>
      <c r="D12" s="28">
        <f>IF(D11&gt;0, VLOOKUP(D11-D$5-(INT($M11/9)+(MOD($M11,9)&gt;=D$6)), '[1]Point System'!$A$4:$B$15, 2),"")</f>
        <v>1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3</v>
      </c>
      <c r="H12" s="28">
        <f>IF(H11&gt;0, VLOOKUP(H11-H$5-(INT($M11/9)+(MOD($M11,9)&gt;=H$6)), '[1]Point System'!$A$4:$B$15, 2),"")</f>
        <v>2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1</v>
      </c>
      <c r="K12" s="28">
        <f>IF(K11&gt;0, VLOOKUP(K11-K$5-(INT($M11/9)+(MOD($M11,9)&gt;=K$6)), '[1]Point System'!$A$4:$B$15, 2),"")</f>
        <v>3</v>
      </c>
      <c r="L12" s="29">
        <f t="shared" si="0"/>
        <v>19</v>
      </c>
      <c r="M12" s="28"/>
      <c r="N12" s="28"/>
      <c r="O12" s="30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3" t="s">
        <v>68</v>
      </c>
      <c r="B13" s="24"/>
      <c r="C13" s="24">
        <v>5</v>
      </c>
      <c r="D13" s="24">
        <v>7</v>
      </c>
      <c r="E13" s="24">
        <v>7</v>
      </c>
      <c r="F13" s="24">
        <v>3</v>
      </c>
      <c r="G13" s="24">
        <v>7</v>
      </c>
      <c r="H13" s="24">
        <v>5</v>
      </c>
      <c r="I13" s="24">
        <v>5</v>
      </c>
      <c r="J13" s="24">
        <v>6</v>
      </c>
      <c r="K13" s="24">
        <v>7</v>
      </c>
      <c r="L13" s="25">
        <f t="shared" si="0"/>
        <v>52</v>
      </c>
      <c r="M13" s="24">
        <v>17</v>
      </c>
      <c r="N13" s="24">
        <f>IF(L13&lt;&gt;"",L13- M13, "")</f>
        <v>35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3</v>
      </c>
      <c r="D14" s="28">
        <f>IF(D13&gt;0, VLOOKUP(D13-D$5-(INT($M13/9)+(MOD($M13,9)&gt;=D$6)), '[1]Point System'!$A$4:$B$15, 2),"")</f>
        <v>2</v>
      </c>
      <c r="E14" s="28">
        <f>IF(E13&gt;0, VLOOKUP(E13-E$5-(INT($M13/9)+(MOD($M13,9)&gt;=E$6)), '[1]Point System'!$A$4:$B$15, 2),"")</f>
        <v>1</v>
      </c>
      <c r="F14" s="28">
        <f>IF(F13&gt;0, VLOOKUP(F13-F$5-(INT($M13/9)+(MOD($M13,9)&gt;=F$6)), '[1]Point System'!$A$4:$B$15, 2),"")</f>
        <v>3</v>
      </c>
      <c r="G14" s="28">
        <f>IF(G13&gt;0, VLOOKUP(G13-G$5-(INT($M13/9)+(MOD($M13,9)&gt;=G$6)), '[1]Point System'!$A$4:$B$15, 2),"")</f>
        <v>1</v>
      </c>
      <c r="H14" s="28">
        <f>IF(H13&gt;0, VLOOKUP(H13-H$5-(INT($M13/9)+(MOD($M13,9)&gt;=H$6)), '[1]Point System'!$A$4:$B$15, 2),"")</f>
        <v>3</v>
      </c>
      <c r="I14" s="28">
        <f>IF(I13&gt;0, VLOOKUP(I13-I$5-(INT($M13/9)+(MOD($M13,9)&gt;=I$6)), '[1]Point System'!$A$4:$B$15, 2),"")</f>
        <v>2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si="0"/>
        <v>19</v>
      </c>
      <c r="M14" s="28"/>
      <c r="N14" s="28"/>
      <c r="O14" s="30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3" t="s">
        <v>69</v>
      </c>
      <c r="B15" s="24"/>
      <c r="C15" s="24">
        <v>5</v>
      </c>
      <c r="D15" s="24">
        <v>6</v>
      </c>
      <c r="E15" s="24">
        <v>5</v>
      </c>
      <c r="F15" s="24">
        <v>5</v>
      </c>
      <c r="G15" s="24">
        <v>6</v>
      </c>
      <c r="H15" s="24">
        <v>5</v>
      </c>
      <c r="I15" s="24">
        <v>4</v>
      </c>
      <c r="J15" s="24">
        <v>4</v>
      </c>
      <c r="K15" s="24">
        <v>4</v>
      </c>
      <c r="L15" s="25">
        <f t="shared" si="0"/>
        <v>44</v>
      </c>
      <c r="M15" s="24">
        <v>13</v>
      </c>
      <c r="N15" s="24">
        <f>IF(L15&lt;&gt;"",L15- M15, "")</f>
        <v>31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3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3</v>
      </c>
      <c r="F16" s="28">
        <f>IF(F15&gt;0, VLOOKUP(F15-F$5-(INT($M15/9)+(MOD($M15,9)&gt;=F$6)), '[1]Point System'!$A$4:$B$15, 2),"")</f>
        <v>1</v>
      </c>
      <c r="G16" s="28">
        <f>IF(G15&gt;0, VLOOKUP(G15-G$5-(INT($M15/9)+(MOD($M15,9)&gt;=G$6)), '[1]Point System'!$A$4:$B$15, 2),"")</f>
        <v>1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2</v>
      </c>
      <c r="J16" s="28">
        <f>IF(J15&gt;0, VLOOKUP(J15-J$5-(INT($M15/9)+(MOD($M15,9)&gt;=J$6)), '[1]Point System'!$A$4:$B$15, 2),"")</f>
        <v>3</v>
      </c>
      <c r="K16" s="28">
        <f>IF(K15&gt;0, VLOOKUP(K15-K$5-(INT($M15/9)+(MOD($M15,9)&gt;=K$6)), '[1]Point System'!$A$4:$B$15, 2),"")</f>
        <v>5</v>
      </c>
      <c r="L16" s="29">
        <f t="shared" si="0"/>
        <v>23</v>
      </c>
      <c r="M16" s="28"/>
      <c r="N16" s="28"/>
      <c r="O16" s="30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3" t="s">
        <v>70</v>
      </c>
      <c r="B17" s="24"/>
      <c r="C17" s="24">
        <v>8</v>
      </c>
      <c r="D17" s="24">
        <v>7</v>
      </c>
      <c r="E17" s="24">
        <v>6</v>
      </c>
      <c r="F17" s="24">
        <v>6</v>
      </c>
      <c r="G17" s="24">
        <v>6</v>
      </c>
      <c r="H17" s="24">
        <v>7</v>
      </c>
      <c r="I17" s="24">
        <v>6</v>
      </c>
      <c r="J17" s="24">
        <v>6</v>
      </c>
      <c r="K17" s="24">
        <v>7</v>
      </c>
      <c r="L17" s="25">
        <f t="shared" si="0"/>
        <v>59</v>
      </c>
      <c r="M17" s="24">
        <v>23</v>
      </c>
      <c r="N17" s="24">
        <f>IF(L17&lt;&gt;"",L17- M17, "")</f>
        <v>36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1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3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3</v>
      </c>
      <c r="H18" s="28">
        <f>IF(H17&gt;0, VLOOKUP(H17-H$5-(INT($M17/9)+(MOD($M17,9)&gt;=H$6)), '[1]Point System'!$A$4:$B$15, 2),"")</f>
        <v>1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2</v>
      </c>
      <c r="K18" s="28">
        <f>IF(K17&gt;0, VLOOKUP(K17-K$5-(INT($M17/9)+(MOD($M17,9)&gt;=K$6)), '[1]Point System'!$A$4:$B$15, 2),"")</f>
        <v>3</v>
      </c>
      <c r="L18" s="29">
        <f t="shared" si="0"/>
        <v>18</v>
      </c>
      <c r="M18" s="28"/>
      <c r="N18" s="28"/>
      <c r="O18" s="30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3" t="s">
        <v>71</v>
      </c>
      <c r="B19" s="24"/>
      <c r="C19" s="24">
        <v>5</v>
      </c>
      <c r="D19" s="24">
        <v>6</v>
      </c>
      <c r="E19" s="24">
        <v>6</v>
      </c>
      <c r="F19" s="24">
        <v>6</v>
      </c>
      <c r="G19" s="24">
        <v>7</v>
      </c>
      <c r="H19" s="24">
        <v>6</v>
      </c>
      <c r="I19" s="24">
        <v>5</v>
      </c>
      <c r="J19" s="24">
        <v>5</v>
      </c>
      <c r="K19" s="24">
        <v>6</v>
      </c>
      <c r="L19" s="25">
        <f t="shared" si="0"/>
        <v>52</v>
      </c>
      <c r="M19" s="24">
        <v>16</v>
      </c>
      <c r="N19" s="24">
        <f>IF(L19&lt;&gt;"",L19- M19, "")</f>
        <v>36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3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2</v>
      </c>
      <c r="F20" s="28">
        <f>IF(F19&gt;0, VLOOKUP(F19-F$5-(INT($M19/9)+(MOD($M19,9)&gt;=F$6)), '[1]Point System'!$A$4:$B$15, 2),"")</f>
        <v>0</v>
      </c>
      <c r="G20" s="28">
        <f>IF(G19&gt;0, VLOOKUP(G19-G$5-(INT($M19/9)+(MOD($M19,9)&gt;=G$6)), '[1]Point System'!$A$4:$B$15, 2),"")</f>
        <v>1</v>
      </c>
      <c r="H20" s="28">
        <f>IF(H19&gt;0, VLOOKUP(H19-H$5-(INT($M19/9)+(MOD($M19,9)&gt;=H$6)), '[1]Point System'!$A$4:$B$15, 2),"")</f>
        <v>2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3</v>
      </c>
      <c r="K20" s="28">
        <f>IF(K19&gt;0, VLOOKUP(K19-K$5-(INT($M19/9)+(MOD($M19,9)&gt;=K$6)), '[1]Point System'!$A$4:$B$15, 2),"")</f>
        <v>3</v>
      </c>
      <c r="L20" s="29">
        <f t="shared" si="0"/>
        <v>18</v>
      </c>
      <c r="M20" s="28"/>
      <c r="N20" s="28"/>
      <c r="O20" s="30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3" t="s">
        <v>79</v>
      </c>
      <c r="B21" s="24"/>
      <c r="C21" s="24">
        <v>7</v>
      </c>
      <c r="D21" s="24">
        <v>7</v>
      </c>
      <c r="E21" s="24">
        <v>5</v>
      </c>
      <c r="F21" s="24">
        <v>5</v>
      </c>
      <c r="G21" s="24">
        <v>5</v>
      </c>
      <c r="H21" s="24">
        <v>5</v>
      </c>
      <c r="I21" s="24">
        <v>6</v>
      </c>
      <c r="J21" s="24">
        <v>7</v>
      </c>
      <c r="K21" s="24">
        <v>8</v>
      </c>
      <c r="L21" s="25">
        <f t="shared" si="0"/>
        <v>55</v>
      </c>
      <c r="M21" s="24">
        <v>20</v>
      </c>
      <c r="N21" s="24">
        <f>IF(L21&lt;&gt;"",L21- M21, "")</f>
        <v>35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1</v>
      </c>
      <c r="D22" s="28">
        <f>IF(D21&gt;0, VLOOKUP(D21-D$5-(INT($M21/9)+(MOD($M21,9)&gt;=D$6)), '[1]Point System'!$A$4:$B$15, 2),"")</f>
        <v>3</v>
      </c>
      <c r="E22" s="28">
        <f>IF(E21&gt;0, VLOOKUP(E21-E$5-(INT($M21/9)+(MOD($M21,9)&gt;=E$6)), '[1]Point System'!$A$4:$B$15, 2),"")</f>
        <v>3</v>
      </c>
      <c r="F22" s="28">
        <f>IF(F21&gt;0, VLOOKUP(F21-F$5-(INT($M21/9)+(MOD($M21,9)&gt;=F$6)), '[1]Point System'!$A$4:$B$15, 2),"")</f>
        <v>2</v>
      </c>
      <c r="G22" s="28">
        <f>IF(G21&gt;0, VLOOKUP(G21-G$5-(INT($M21/9)+(MOD($M21,9)&gt;=G$6)), '[1]Point System'!$A$4:$B$15, 2),"")</f>
        <v>3</v>
      </c>
      <c r="H22" s="28">
        <f>IF(H21&gt;0, VLOOKUP(H21-H$5-(INT($M21/9)+(MOD($M21,9)&gt;=H$6)), '[1]Point System'!$A$4:$B$15, 2),"")</f>
        <v>3</v>
      </c>
      <c r="I22" s="28">
        <f>IF(I21&gt;0, VLOOKUP(I21-I$5-(INT($M21/9)+(MOD($M21,9)&gt;=I$6)), '[1]Point System'!$A$4:$B$15, 2),"")</f>
        <v>1</v>
      </c>
      <c r="J22" s="28">
        <f>IF(J21&gt;0, VLOOKUP(J21-J$5-(INT($M21/9)+(MOD($M21,9)&gt;=J$6)), '[1]Point System'!$A$4:$B$15, 2),"")</f>
        <v>1</v>
      </c>
      <c r="K22" s="28">
        <f>IF(K21&gt;0, VLOOKUP(K21-K$5-(INT($M21/9)+(MOD($M21,9)&gt;=K$6)), '[1]Point System'!$A$4:$B$15, 2),"")</f>
        <v>2</v>
      </c>
      <c r="L22" s="29">
        <f t="shared" si="0"/>
        <v>19</v>
      </c>
      <c r="M22" s="28"/>
      <c r="N22" s="28"/>
      <c r="O22" s="30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3" t="s">
        <v>80</v>
      </c>
      <c r="B23" s="24"/>
      <c r="C23" s="24">
        <v>7</v>
      </c>
      <c r="D23" s="24">
        <v>6</v>
      </c>
      <c r="E23" s="24">
        <v>6</v>
      </c>
      <c r="F23" s="24">
        <v>5</v>
      </c>
      <c r="G23" s="24">
        <v>6</v>
      </c>
      <c r="H23" s="24">
        <v>6</v>
      </c>
      <c r="I23" s="24">
        <v>5</v>
      </c>
      <c r="J23" s="24">
        <v>6</v>
      </c>
      <c r="K23" s="24">
        <v>7</v>
      </c>
      <c r="L23" s="25">
        <f t="shared" si="0"/>
        <v>54</v>
      </c>
      <c r="M23" s="24">
        <v>18</v>
      </c>
      <c r="N23" s="24">
        <f>IF(L23&lt;&gt;"",L23- M23, "")</f>
        <v>36</v>
      </c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2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2</v>
      </c>
      <c r="H24" s="28">
        <f>IF(H23&gt;0, VLOOKUP(H23-H$5-(INT($M23/9)+(MOD($M23,9)&gt;=H$6)), '[1]Point System'!$A$4:$B$15, 2),"")</f>
        <v>2</v>
      </c>
      <c r="I24" s="28">
        <f>IF(I23&gt;0, VLOOKUP(I23-I$5-(INT($M23/9)+(MOD($M23,9)&gt;=I$6)), '[1]Point System'!$A$4:$B$15, 2),"")</f>
        <v>2</v>
      </c>
      <c r="J24" s="28">
        <f>IF(J23&gt;0, VLOOKUP(J23-J$5-(INT($M23/9)+(MOD($M23,9)&gt;=J$6)), '[1]Point System'!$A$4:$B$15, 2),"")</f>
        <v>2</v>
      </c>
      <c r="K24" s="28">
        <f>IF(K23&gt;0, VLOOKUP(K23-K$5-(INT($M23/9)+(MOD($M23,9)&gt;=K$6)), '[1]Point System'!$A$4:$B$15, 2),"")</f>
        <v>2</v>
      </c>
      <c r="L24" s="29">
        <f t="shared" si="0"/>
        <v>18</v>
      </c>
      <c r="M24" s="28"/>
      <c r="N24" s="28"/>
      <c r="O24" s="30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3" t="s">
        <v>77</v>
      </c>
      <c r="B25" s="24"/>
      <c r="C25" s="24">
        <v>5</v>
      </c>
      <c r="D25" s="24">
        <v>5</v>
      </c>
      <c r="E25" s="24">
        <v>4</v>
      </c>
      <c r="F25" s="24">
        <v>4</v>
      </c>
      <c r="G25" s="24">
        <v>4</v>
      </c>
      <c r="H25" s="24">
        <v>4</v>
      </c>
      <c r="I25" s="24">
        <v>3</v>
      </c>
      <c r="J25" s="24">
        <v>4</v>
      </c>
      <c r="K25" s="24">
        <v>5</v>
      </c>
      <c r="L25" s="25">
        <f t="shared" si="0"/>
        <v>38</v>
      </c>
      <c r="M25" s="24">
        <v>1</v>
      </c>
      <c r="N25" s="24">
        <f>IF(L25&lt;&gt;"",L25- M25, "")</f>
        <v>37</v>
      </c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>
        <f>IF(C25&gt;0, VLOOKUP(C25-C$5-(INT($M25/9)+(MOD($M25,9)&gt;=C$6)), '[1]Point System'!$A$4:$B$15, 2),"")</f>
        <v>1</v>
      </c>
      <c r="D26" s="28">
        <f>IF(D25&gt;0, VLOOKUP(D25-D$5-(INT($M25/9)+(MOD($M25,9)&gt;=D$6)), '[1]Point System'!$A$4:$B$15, 2),"")</f>
        <v>3</v>
      </c>
      <c r="E26" s="28">
        <f>IF(E25&gt;0, VLOOKUP(E25-E$5-(INT($M25/9)+(MOD($M25,9)&gt;=E$6)), '[1]Point System'!$A$4:$B$15, 2),"")</f>
        <v>2</v>
      </c>
      <c r="F26" s="28">
        <f>IF(F25&gt;0, VLOOKUP(F25-F$5-(INT($M25/9)+(MOD($M25,9)&gt;=F$6)), '[1]Point System'!$A$4:$B$15, 2),"")</f>
        <v>1</v>
      </c>
      <c r="G26" s="28">
        <f>IF(G25&gt;0, VLOOKUP(G25-G$5-(INT($M25/9)+(MOD($M25,9)&gt;=G$6)), '[1]Point System'!$A$4:$B$15, 2),"")</f>
        <v>2</v>
      </c>
      <c r="H26" s="28">
        <f>IF(H25&gt;0, VLOOKUP(H25-H$5-(INT($M25/9)+(MOD($M25,9)&gt;=H$6)), '[1]Point System'!$A$4:$B$15, 2),"")</f>
        <v>2</v>
      </c>
      <c r="I26" s="28">
        <f>IF(I25&gt;0, VLOOKUP(I25-I$5-(INT($M25/9)+(MOD($M25,9)&gt;=I$6)), '[1]Point System'!$A$4:$B$15, 2),"")</f>
        <v>2</v>
      </c>
      <c r="J26" s="28">
        <f>IF(J25&gt;0, VLOOKUP(J25-J$5-(INT($M25/9)+(MOD($M25,9)&gt;=J$6)), '[1]Point System'!$A$4:$B$15, 2),"")</f>
        <v>2</v>
      </c>
      <c r="K26" s="28">
        <f>IF(K25&gt;0, VLOOKUP(K25-K$5-(INT($M25/9)+(MOD($M25,9)&gt;=K$6)), '[1]Point System'!$A$4:$B$15, 2),"")</f>
        <v>2</v>
      </c>
      <c r="L26" s="29">
        <f t="shared" si="0"/>
        <v>17</v>
      </c>
      <c r="M26" s="28"/>
      <c r="N26" s="28"/>
      <c r="O26" s="30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3" t="s">
        <v>81</v>
      </c>
      <c r="B27" s="24"/>
      <c r="C27" s="24">
        <v>5</v>
      </c>
      <c r="D27" s="24">
        <v>5</v>
      </c>
      <c r="E27" s="24">
        <v>5</v>
      </c>
      <c r="F27" s="24">
        <v>5</v>
      </c>
      <c r="G27" s="24">
        <v>6</v>
      </c>
      <c r="H27" s="24">
        <v>5</v>
      </c>
      <c r="I27" s="24">
        <v>4</v>
      </c>
      <c r="J27" s="24">
        <v>5</v>
      </c>
      <c r="K27" s="24">
        <v>8</v>
      </c>
      <c r="L27" s="25">
        <f t="shared" si="0"/>
        <v>48</v>
      </c>
      <c r="M27" s="24">
        <v>11</v>
      </c>
      <c r="N27" s="24">
        <f>IF(L27&lt;&gt;"",L27- M27, "")</f>
        <v>37</v>
      </c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>
        <f>IF(C27&gt;0, VLOOKUP(C27-C$5-(INT($M27/9)+(MOD($M27,9)&gt;=C$6)), '[1]Point System'!$A$4:$B$15, 2),"")</f>
        <v>2</v>
      </c>
      <c r="D28" s="28">
        <f>IF(D27&gt;0, VLOOKUP(D27-D$5-(INT($M27/9)+(MOD($M27,9)&gt;=D$6)), '[1]Point System'!$A$4:$B$15, 2),"")</f>
        <v>4</v>
      </c>
      <c r="E28" s="28">
        <f>IF(E27&gt;0, VLOOKUP(E27-E$5-(INT($M27/9)+(MOD($M27,9)&gt;=E$6)), '[1]Point System'!$A$4:$B$15, 2),"")</f>
        <v>2</v>
      </c>
      <c r="F28" s="28">
        <f>IF(F27&gt;0, VLOOKUP(F27-F$5-(INT($M27/9)+(MOD($M27,9)&gt;=F$6)), '[1]Point System'!$A$4:$B$15, 2),"")</f>
        <v>1</v>
      </c>
      <c r="G28" s="28">
        <f>IF(G27&gt;0, VLOOKUP(G27-G$5-(INT($M27/9)+(MOD($M27,9)&gt;=G$6)), '[1]Point System'!$A$4:$B$15, 2),"")</f>
        <v>1</v>
      </c>
      <c r="H28" s="28">
        <f>IF(H27&gt;0, VLOOKUP(H27-H$5-(INT($M27/9)+(MOD($M27,9)&gt;=H$6)), '[1]Point System'!$A$4:$B$15, 2),"")</f>
        <v>2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28">
        <f>IF(K27&gt;0, VLOOKUP(K27-K$5-(INT($M27/9)+(MOD($M27,9)&gt;=K$6)), '[1]Point System'!$A$4:$B$15, 2),"")</f>
        <v>1</v>
      </c>
      <c r="L28" s="29">
        <f t="shared" si="0"/>
        <v>17</v>
      </c>
      <c r="M28" s="28"/>
      <c r="N28" s="28"/>
      <c r="O28" s="30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>
      <c r="A29" s="22" t="s">
        <v>82</v>
      </c>
      <c r="C29" s="22">
        <v>5</v>
      </c>
      <c r="D29" s="22">
        <v>6</v>
      </c>
      <c r="E29" s="22">
        <v>6</v>
      </c>
      <c r="F29" s="22">
        <v>4</v>
      </c>
      <c r="G29" s="22">
        <v>5</v>
      </c>
      <c r="H29" s="22">
        <v>6</v>
      </c>
      <c r="I29" s="22">
        <v>5</v>
      </c>
      <c r="J29" s="22">
        <v>6</v>
      </c>
      <c r="K29" s="22">
        <v>5</v>
      </c>
      <c r="L29" s="22">
        <f t="shared" ref="L29:L30" si="1">IF(SUM(C29:K29)&gt;0, SUM(C29:K29),"")</f>
        <v>48</v>
      </c>
      <c r="M29" s="22">
        <v>14</v>
      </c>
      <c r="N29" s="22">
        <f>IF(L29&lt;&gt;"",L29- M29, "")</f>
        <v>34</v>
      </c>
    </row>
    <row r="30" spans="1:26" ht="14.25">
      <c r="C30" s="22">
        <f>IF(C29&gt;0, VLOOKUP(C29-C$5-(INT($M29/9)+(MOD($M29,9)&gt;=C$6)), '[1]Point System'!$A$4:$B$15, 2),"")</f>
        <v>3</v>
      </c>
      <c r="D30" s="22">
        <f>IF(D29&gt;0, VLOOKUP(D29-D$5-(INT($M29/9)+(MOD($M29,9)&gt;=D$6)), '[1]Point System'!$A$4:$B$15, 2),"")</f>
        <v>3</v>
      </c>
      <c r="E30" s="22">
        <f>IF(E29&gt;0, VLOOKUP(E29-E$5-(INT($M29/9)+(MOD($M29,9)&gt;=E$6)), '[1]Point System'!$A$4:$B$15, 2),"")</f>
        <v>2</v>
      </c>
      <c r="F30" s="22">
        <f>IF(F29&gt;0, VLOOKUP(F29-F$5-(INT($M29/9)+(MOD($M29,9)&gt;=F$6)), '[1]Point System'!$A$4:$B$15, 2),"")</f>
        <v>2</v>
      </c>
      <c r="G30" s="22">
        <f>IF(G29&gt;0, VLOOKUP(G29-G$5-(INT($M29/9)+(MOD($M29,9)&gt;=G$6)), '[1]Point System'!$A$4:$B$15, 2),"")</f>
        <v>3</v>
      </c>
      <c r="H30" s="22">
        <f>IF(H29&gt;0, VLOOKUP(H29-H$5-(INT($M29/9)+(MOD($M29,9)&gt;=H$6)), '[1]Point System'!$A$4:$B$15, 2),"")</f>
        <v>1</v>
      </c>
      <c r="I30" s="22">
        <f>IF(I29&gt;0, VLOOKUP(I29-I$5-(INT($M29/9)+(MOD($M29,9)&gt;=I$6)), '[1]Point System'!$A$4:$B$15, 2),"")</f>
        <v>1</v>
      </c>
      <c r="J30" s="22">
        <f>IF(J29&gt;0, VLOOKUP(J29-J$5-(INT($M29/9)+(MOD($M29,9)&gt;=J$6)), '[1]Point System'!$A$4:$B$15, 2),"")</f>
        <v>1</v>
      </c>
      <c r="K30" s="22">
        <f>IF(K29&gt;0, VLOOKUP(K29-K$5-(INT($M29/9)+(MOD($M29,9)&gt;=K$6)), '[1]Point System'!$A$4:$B$15, 2),"")</f>
        <v>4</v>
      </c>
      <c r="L30" s="22">
        <f t="shared" si="1"/>
        <v>20</v>
      </c>
      <c r="O30" s="22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5" style="22" bestFit="1" customWidth="1"/>
    <col min="15" max="15" width="14.25" style="22" bestFit="1" customWidth="1"/>
    <col min="16" max="26" width="8.75" style="22" customWidth="1"/>
    <col min="27" max="16384" width="14.25" style="22"/>
  </cols>
  <sheetData>
    <row r="1" spans="1:26" ht="26.25">
      <c r="A1" s="155" t="s">
        <v>56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57" t="s">
        <v>57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65</v>
      </c>
      <c r="B7" s="24" t="s">
        <v>90</v>
      </c>
      <c r="C7" s="24">
        <v>5</v>
      </c>
      <c r="D7" s="24">
        <v>5</v>
      </c>
      <c r="E7" s="24">
        <v>5</v>
      </c>
      <c r="F7" s="24">
        <v>3</v>
      </c>
      <c r="G7" s="24">
        <v>6</v>
      </c>
      <c r="H7" s="24">
        <v>5</v>
      </c>
      <c r="I7" s="24">
        <v>4</v>
      </c>
      <c r="J7" s="24">
        <v>6</v>
      </c>
      <c r="K7" s="24">
        <v>6</v>
      </c>
      <c r="L7" s="25">
        <f t="shared" ref="L7:L22" si="0">IF(SUM(C7:K7)&gt;0, SUM(C7:K7),"")</f>
        <v>45</v>
      </c>
      <c r="M7" s="24">
        <v>10</v>
      </c>
      <c r="N7" s="24">
        <f>IF(L7&lt;&gt;"",L7- M7, "")</f>
        <v>35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4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3</v>
      </c>
      <c r="G8" s="28">
        <f>IF(G7&gt;0, VLOOKUP(G7-G$5-(INT($M7/9)+(MOD($M7,9)&gt;=G$6)), '[1]Point System'!$A$4:$B$15, 2),"")</f>
        <v>1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1</v>
      </c>
      <c r="K8" s="28">
        <f>IF(K7&gt;0, VLOOKUP(K7-K$5-(INT($M7/9)+(MOD($M7,9)&gt;=K$6)), '[1]Point System'!$A$4:$B$15, 2),"")</f>
        <v>2</v>
      </c>
      <c r="L8" s="29">
        <f t="shared" si="0"/>
        <v>19</v>
      </c>
      <c r="M8" s="28"/>
      <c r="N8" s="28"/>
      <c r="O8" s="30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3" t="s">
        <v>66</v>
      </c>
      <c r="B9" s="24"/>
      <c r="C9" s="24">
        <v>5</v>
      </c>
      <c r="D9" s="24">
        <v>5</v>
      </c>
      <c r="E9" s="24">
        <v>4</v>
      </c>
      <c r="F9" s="24">
        <v>5</v>
      </c>
      <c r="G9" s="24">
        <v>5</v>
      </c>
      <c r="H9" s="24">
        <v>7</v>
      </c>
      <c r="I9" s="24">
        <v>6</v>
      </c>
      <c r="J9" s="24">
        <v>4</v>
      </c>
      <c r="K9" s="24">
        <v>6</v>
      </c>
      <c r="L9" s="25">
        <f t="shared" si="0"/>
        <v>47</v>
      </c>
      <c r="M9" s="24">
        <v>10</v>
      </c>
      <c r="N9" s="24">
        <f>IF(L9&lt;&gt;"",L9- M9, "")</f>
        <v>37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2</v>
      </c>
      <c r="D10" s="28">
        <f>IF(D9&gt;0, VLOOKUP(D9-D$5-(INT($M9/9)+(MOD($M9,9)&gt;=D$6)), '[1]Point System'!$A$4:$B$15, 2),"")</f>
        <v>4</v>
      </c>
      <c r="E10" s="28">
        <f>IF(E9&gt;0, VLOOKUP(E9-E$5-(INT($M9/9)+(MOD($M9,9)&gt;=E$6)), '[1]Point System'!$A$4:$B$15, 2),"")</f>
        <v>3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2</v>
      </c>
      <c r="H10" s="28">
        <f>IF(H9&gt;0, VLOOKUP(H9-H$5-(INT($M9/9)+(MOD($M9,9)&gt;=H$6)), '[1]Point System'!$A$4:$B$15, 2),"")</f>
        <v>0</v>
      </c>
      <c r="I10" s="28">
        <f>IF(I9&gt;0, VLOOKUP(I9-I$5-(INT($M9/9)+(MOD($M9,9)&gt;=I$6)), '[1]Point System'!$A$4:$B$15, 2),"")</f>
        <v>0</v>
      </c>
      <c r="J10" s="28">
        <f>IF(J9&gt;0, VLOOKUP(J9-J$5-(INT($M9/9)+(MOD($M9,9)&gt;=J$6)), '[1]Point System'!$A$4:$B$15, 2),"")</f>
        <v>3</v>
      </c>
      <c r="K10" s="28">
        <f>IF(K9&gt;0, VLOOKUP(K9-K$5-(INT($M9/9)+(MOD($M9,9)&gt;=K$6)), '[1]Point System'!$A$4:$B$15, 2),"")</f>
        <v>2</v>
      </c>
      <c r="L10" s="29">
        <f t="shared" si="0"/>
        <v>17</v>
      </c>
      <c r="M10" s="28"/>
      <c r="N10" s="28"/>
      <c r="O10" s="30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3" t="s">
        <v>67</v>
      </c>
      <c r="B11" s="24"/>
      <c r="C11" s="24">
        <v>4</v>
      </c>
      <c r="D11" s="24">
        <v>6</v>
      </c>
      <c r="E11" s="24">
        <v>5</v>
      </c>
      <c r="F11" s="24">
        <v>3</v>
      </c>
      <c r="G11" s="24">
        <v>5</v>
      </c>
      <c r="H11" s="24">
        <v>5</v>
      </c>
      <c r="I11" s="24">
        <v>8</v>
      </c>
      <c r="J11" s="24">
        <v>5</v>
      </c>
      <c r="K11" s="24">
        <v>7</v>
      </c>
      <c r="L11" s="25">
        <f t="shared" si="0"/>
        <v>48</v>
      </c>
      <c r="M11" s="24">
        <v>14</v>
      </c>
      <c r="N11" s="24">
        <f>IF(L11&lt;&gt;"",L11- M11, "")</f>
        <v>34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4</v>
      </c>
      <c r="D12" s="28">
        <f>IF(D11&gt;0, VLOOKUP(D11-D$5-(INT($M11/9)+(MOD($M11,9)&gt;=D$6)), '[1]Point System'!$A$4:$B$15, 2),"")</f>
        <v>3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3</v>
      </c>
      <c r="G12" s="28">
        <f>IF(G11&gt;0, VLOOKUP(G11-G$5-(INT($M11/9)+(MOD($M11,9)&gt;=G$6)), '[1]Point System'!$A$4:$B$15, 2),"")</f>
        <v>3</v>
      </c>
      <c r="H12" s="28">
        <f>IF(H11&gt;0, VLOOKUP(H11-H$5-(INT($M11/9)+(MOD($M11,9)&gt;=H$6)), '[1]Point System'!$A$4:$B$15, 2),"")</f>
        <v>2</v>
      </c>
      <c r="I12" s="28">
        <f>IF(I11&gt;0, VLOOKUP(I11-I$5-(INT($M11/9)+(MOD($M11,9)&gt;=I$6)), '[1]Point System'!$A$4:$B$15, 2),"")</f>
        <v>0</v>
      </c>
      <c r="J12" s="28">
        <f>IF(J11&gt;0, VLOOKUP(J11-J$5-(INT($M11/9)+(MOD($M11,9)&gt;=J$6)), '[1]Point System'!$A$4:$B$15, 2),"")</f>
        <v>2</v>
      </c>
      <c r="K12" s="28">
        <f>IF(K11&gt;0, VLOOKUP(K11-K$5-(INT($M11/9)+(MOD($M11,9)&gt;=K$6)), '[1]Point System'!$A$4:$B$15, 2),"")</f>
        <v>2</v>
      </c>
      <c r="L12" s="29">
        <f t="shared" si="0"/>
        <v>22</v>
      </c>
      <c r="M12" s="28"/>
      <c r="N12" s="28"/>
      <c r="O12" s="30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3" t="s">
        <v>68</v>
      </c>
      <c r="B13" s="24"/>
      <c r="C13" s="24">
        <v>6</v>
      </c>
      <c r="D13" s="24">
        <v>8</v>
      </c>
      <c r="E13" s="24">
        <v>7</v>
      </c>
      <c r="F13" s="24">
        <v>4</v>
      </c>
      <c r="G13" s="24">
        <v>5</v>
      </c>
      <c r="H13" s="24">
        <v>5</v>
      </c>
      <c r="I13" s="24">
        <v>7</v>
      </c>
      <c r="J13" s="24">
        <v>6</v>
      </c>
      <c r="K13" s="24">
        <v>7</v>
      </c>
      <c r="L13" s="25">
        <f t="shared" si="0"/>
        <v>55</v>
      </c>
      <c r="M13" s="24">
        <v>17</v>
      </c>
      <c r="N13" s="24">
        <f>IF(L13&lt;&gt;"",L13- M13, "")</f>
        <v>38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2</v>
      </c>
      <c r="D14" s="28">
        <f>IF(D13&gt;0, VLOOKUP(D13-D$5-(INT($M13/9)+(MOD($M13,9)&gt;=D$6)), '[1]Point System'!$A$4:$B$15, 2),"")</f>
        <v>1</v>
      </c>
      <c r="E14" s="28">
        <f>IF(E13&gt;0, VLOOKUP(E13-E$5-(INT($M13/9)+(MOD($M13,9)&gt;=E$6)), '[1]Point System'!$A$4:$B$15, 2),"")</f>
        <v>1</v>
      </c>
      <c r="F14" s="28">
        <f>IF(F13&gt;0, VLOOKUP(F13-F$5-(INT($M13/9)+(MOD($M13,9)&gt;=F$6)), '[1]Point System'!$A$4:$B$15, 2),"")</f>
        <v>2</v>
      </c>
      <c r="G14" s="28">
        <f>IF(G13&gt;0, VLOOKUP(G13-G$5-(INT($M13/9)+(MOD($M13,9)&gt;=G$6)), '[1]Point System'!$A$4:$B$15, 2),"")</f>
        <v>3</v>
      </c>
      <c r="H14" s="28">
        <f>IF(H13&gt;0, VLOOKUP(H13-H$5-(INT($M13/9)+(MOD($M13,9)&gt;=H$6)), '[1]Point System'!$A$4:$B$15, 2),"")</f>
        <v>3</v>
      </c>
      <c r="I14" s="28">
        <f>IF(I13&gt;0, VLOOKUP(I13-I$5-(INT($M13/9)+(MOD($M13,9)&gt;=I$6)), '[1]Point System'!$A$4:$B$15, 2),"")</f>
        <v>0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si="0"/>
        <v>16</v>
      </c>
      <c r="M14" s="28"/>
      <c r="N14" s="28"/>
      <c r="O14" s="30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3" t="s">
        <v>69</v>
      </c>
      <c r="B15" s="24"/>
      <c r="C15" s="24">
        <v>6</v>
      </c>
      <c r="D15" s="24">
        <v>5</v>
      </c>
      <c r="E15" s="24">
        <v>7</v>
      </c>
      <c r="F15" s="24">
        <v>4</v>
      </c>
      <c r="G15" s="24">
        <v>5</v>
      </c>
      <c r="H15" s="24">
        <v>6</v>
      </c>
      <c r="I15" s="24">
        <v>6</v>
      </c>
      <c r="J15" s="24">
        <v>6</v>
      </c>
      <c r="K15" s="24">
        <v>8</v>
      </c>
      <c r="L15" s="25">
        <f t="shared" si="0"/>
        <v>53</v>
      </c>
      <c r="M15" s="24">
        <v>13</v>
      </c>
      <c r="N15" s="24">
        <f>IF(L15&lt;&gt;"",L15- M15, "")</f>
        <v>40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4</v>
      </c>
      <c r="E16" s="28">
        <f>IF(E15&gt;0, VLOOKUP(E15-E$5-(INT($M15/9)+(MOD($M15,9)&gt;=E$6)), '[1]Point System'!$A$4:$B$15, 2),"")</f>
        <v>1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1</v>
      </c>
      <c r="I16" s="28">
        <f>IF(I15&gt;0, VLOOKUP(I15-I$5-(INT($M15/9)+(MOD($M15,9)&gt;=I$6)), '[1]Point System'!$A$4:$B$15, 2),"")</f>
        <v>0</v>
      </c>
      <c r="J16" s="28">
        <f>IF(J15&gt;0, VLOOKUP(J15-J$5-(INT($M15/9)+(MOD($M15,9)&gt;=J$6)), '[1]Point System'!$A$4:$B$15, 2),"")</f>
        <v>1</v>
      </c>
      <c r="K16" s="28">
        <f>IF(K15&gt;0, VLOOKUP(K15-K$5-(INT($M15/9)+(MOD($M15,9)&gt;=K$6)), '[1]Point System'!$A$4:$B$15, 2),"")</f>
        <v>1</v>
      </c>
      <c r="L16" s="29">
        <f t="shared" si="0"/>
        <v>14</v>
      </c>
      <c r="M16" s="28"/>
      <c r="N16" s="28"/>
      <c r="O16" s="30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3" t="s">
        <v>70</v>
      </c>
      <c r="B17" s="24"/>
      <c r="C17" s="24">
        <v>4</v>
      </c>
      <c r="D17" s="24">
        <v>7</v>
      </c>
      <c r="E17" s="24">
        <v>7</v>
      </c>
      <c r="F17" s="24">
        <v>5</v>
      </c>
      <c r="G17" s="24">
        <v>4</v>
      </c>
      <c r="H17" s="24">
        <v>8</v>
      </c>
      <c r="I17" s="24">
        <v>6</v>
      </c>
      <c r="J17" s="24">
        <v>5</v>
      </c>
      <c r="K17" s="24">
        <v>7</v>
      </c>
      <c r="L17" s="25">
        <f t="shared" si="0"/>
        <v>53</v>
      </c>
      <c r="M17" s="24">
        <v>23</v>
      </c>
      <c r="N17" s="24">
        <f>IF(L17&lt;&gt;"",L17- M17, "")</f>
        <v>30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5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2</v>
      </c>
      <c r="G18" s="28">
        <f>IF(G17&gt;0, VLOOKUP(G17-G$5-(INT($M17/9)+(MOD($M17,9)&gt;=G$6)), '[1]Point System'!$A$4:$B$15, 2),"")</f>
        <v>5</v>
      </c>
      <c r="H18" s="28">
        <f>IF(H17&gt;0, VLOOKUP(H17-H$5-(INT($M17/9)+(MOD($M17,9)&gt;=H$6)), '[1]Point System'!$A$4:$B$15, 2),"")</f>
        <v>0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3</v>
      </c>
      <c r="K18" s="28">
        <f>IF(K17&gt;0, VLOOKUP(K17-K$5-(INT($M17/9)+(MOD($M17,9)&gt;=K$6)), '[1]Point System'!$A$4:$B$15, 2),"")</f>
        <v>3</v>
      </c>
      <c r="L18" s="29">
        <f t="shared" si="0"/>
        <v>24</v>
      </c>
      <c r="M18" s="28"/>
      <c r="N18" s="28"/>
      <c r="O18" s="30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3" t="s">
        <v>71</v>
      </c>
      <c r="B19" s="24"/>
      <c r="C19" s="24">
        <v>4</v>
      </c>
      <c r="D19" s="24">
        <v>6</v>
      </c>
      <c r="E19" s="24">
        <v>7</v>
      </c>
      <c r="F19" s="24">
        <v>6</v>
      </c>
      <c r="G19" s="24">
        <v>6</v>
      </c>
      <c r="H19" s="24">
        <v>8</v>
      </c>
      <c r="I19" s="24">
        <v>5</v>
      </c>
      <c r="J19" s="24">
        <v>6</v>
      </c>
      <c r="K19" s="24">
        <v>6</v>
      </c>
      <c r="L19" s="25">
        <f t="shared" si="0"/>
        <v>54</v>
      </c>
      <c r="M19" s="24">
        <v>16</v>
      </c>
      <c r="N19" s="24">
        <f>IF(L19&lt;&gt;"",L19- M19, "")</f>
        <v>38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4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1</v>
      </c>
      <c r="F20" s="28">
        <f>IF(F19&gt;0, VLOOKUP(F19-F$5-(INT($M19/9)+(MOD($M19,9)&gt;=F$6)), '[1]Point System'!$A$4:$B$15, 2),"")</f>
        <v>0</v>
      </c>
      <c r="G20" s="28">
        <f>IF(G19&gt;0, VLOOKUP(G19-G$5-(INT($M19/9)+(MOD($M19,9)&gt;=G$6)), '[1]Point System'!$A$4:$B$15, 2),"")</f>
        <v>2</v>
      </c>
      <c r="H20" s="28">
        <f>IF(H19&gt;0, VLOOKUP(H19-H$5-(INT($M19/9)+(MOD($M19,9)&gt;=H$6)), '[1]Point System'!$A$4:$B$15, 2),"")</f>
        <v>0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2</v>
      </c>
      <c r="K20" s="28">
        <f>IF(K19&gt;0, VLOOKUP(K19-K$5-(INT($M19/9)+(MOD($M19,9)&gt;=K$6)), '[1]Point System'!$A$4:$B$15, 2),"")</f>
        <v>3</v>
      </c>
      <c r="L20" s="29">
        <f t="shared" si="0"/>
        <v>16</v>
      </c>
      <c r="M20" s="28"/>
      <c r="N20" s="28"/>
      <c r="O20" s="30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3" t="s">
        <v>78</v>
      </c>
      <c r="B21" s="24"/>
      <c r="C21" s="24">
        <v>5</v>
      </c>
      <c r="D21" s="24">
        <v>5</v>
      </c>
      <c r="E21" s="24">
        <v>6</v>
      </c>
      <c r="F21" s="24">
        <v>4</v>
      </c>
      <c r="G21" s="24">
        <v>7</v>
      </c>
      <c r="H21" s="24">
        <v>5</v>
      </c>
      <c r="I21" s="24">
        <v>4</v>
      </c>
      <c r="J21" s="24">
        <v>4</v>
      </c>
      <c r="K21" s="24">
        <v>6</v>
      </c>
      <c r="L21" s="25">
        <f t="shared" si="0"/>
        <v>46</v>
      </c>
      <c r="M21" s="24">
        <v>12</v>
      </c>
      <c r="N21" s="24">
        <f>IF(L21&lt;&gt;"",L21- M21, "")</f>
        <v>34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2</v>
      </c>
      <c r="D22" s="28">
        <f>IF(D21&gt;0, VLOOKUP(D21-D$5-(INT($M21/9)+(MOD($M21,9)&gt;=D$6)), '[1]Point System'!$A$4:$B$15, 2),"")</f>
        <v>4</v>
      </c>
      <c r="E22" s="28">
        <f>IF(E21&gt;0, VLOOKUP(E21-E$5-(INT($M21/9)+(MOD($M21,9)&gt;=E$6)), '[1]Point System'!$A$4:$B$15, 2),"")</f>
        <v>2</v>
      </c>
      <c r="F22" s="28">
        <f>IF(F21&gt;0, VLOOKUP(F21-F$5-(INT($M21/9)+(MOD($M21,9)&gt;=F$6)), '[1]Point System'!$A$4:$B$15, 2),"")</f>
        <v>2</v>
      </c>
      <c r="G22" s="28">
        <f>IF(G21&gt;0, VLOOKUP(G21-G$5-(INT($M21/9)+(MOD($M21,9)&gt;=G$6)), '[1]Point System'!$A$4:$B$15, 2),"")</f>
        <v>0</v>
      </c>
      <c r="H22" s="28">
        <f>IF(H21&gt;0, VLOOKUP(H21-H$5-(INT($M21/9)+(MOD($M21,9)&gt;=H$6)), '[1]Point System'!$A$4:$B$15, 2),"")</f>
        <v>2</v>
      </c>
      <c r="I22" s="28">
        <f>IF(I21&gt;0, VLOOKUP(I21-I$5-(INT($M21/9)+(MOD($M21,9)&gt;=I$6)), '[1]Point System'!$A$4:$B$15, 2),"")</f>
        <v>2</v>
      </c>
      <c r="J22" s="28">
        <f>IF(J21&gt;0, VLOOKUP(J21-J$5-(INT($M21/9)+(MOD($M21,9)&gt;=J$6)), '[1]Point System'!$A$4:$B$15, 2),"")</f>
        <v>3</v>
      </c>
      <c r="K22" s="28">
        <f>IF(K21&gt;0, VLOOKUP(K21-K$5-(INT($M21/9)+(MOD($M21,9)&gt;=K$6)), '[1]Point System'!$A$4:$B$15, 2),"")</f>
        <v>3</v>
      </c>
      <c r="L22" s="29">
        <f t="shared" si="0"/>
        <v>20</v>
      </c>
      <c r="M22" s="28"/>
      <c r="N22" s="28"/>
      <c r="O22" s="30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3" t="s">
        <v>82</v>
      </c>
      <c r="B23" s="24"/>
      <c r="C23" s="24">
        <v>4</v>
      </c>
      <c r="D23" s="24">
        <v>6</v>
      </c>
      <c r="E23" s="24">
        <v>5</v>
      </c>
      <c r="F23" s="24">
        <v>4</v>
      </c>
      <c r="G23" s="24">
        <v>8</v>
      </c>
      <c r="H23" s="24">
        <v>5</v>
      </c>
      <c r="I23" s="24">
        <v>4</v>
      </c>
      <c r="J23" s="24">
        <v>5</v>
      </c>
      <c r="K23" s="24">
        <v>6</v>
      </c>
      <c r="L23" s="25">
        <f t="shared" ref="L23:L24" si="1">IF(SUM(C23:K23)&gt;0, SUM(C23:K23),"")</f>
        <v>47</v>
      </c>
      <c r="M23" s="24">
        <v>14</v>
      </c>
      <c r="N23" s="24">
        <f>IF(L23&lt;&gt;"",L23- M23, "")</f>
        <v>33</v>
      </c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4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0</v>
      </c>
      <c r="H24" s="28">
        <f>IF(H23&gt;0, VLOOKUP(H23-H$5-(INT($M23/9)+(MOD($M23,9)&gt;=H$6)), '[1]Point System'!$A$4:$B$15, 2),"")</f>
        <v>2</v>
      </c>
      <c r="I24" s="28">
        <f>IF(I23&gt;0, VLOOKUP(I23-I$5-(INT($M23/9)+(MOD($M23,9)&gt;=I$6)), '[1]Point System'!$A$4:$B$15, 2),"")</f>
        <v>2</v>
      </c>
      <c r="J24" s="28">
        <f>IF(J23&gt;0, VLOOKUP(J23-J$5-(INT($M23/9)+(MOD($M23,9)&gt;=J$6)), '[1]Point System'!$A$4:$B$15, 2),"")</f>
        <v>2</v>
      </c>
      <c r="K24" s="28">
        <f>IF(K23&gt;0, VLOOKUP(K23-K$5-(INT($M23/9)+(MOD($M23,9)&gt;=K$6)), '[1]Point System'!$A$4:$B$15, 2),"")</f>
        <v>3</v>
      </c>
      <c r="L24" s="29">
        <f t="shared" si="1"/>
        <v>21</v>
      </c>
      <c r="M24" s="28"/>
      <c r="N24" s="28"/>
      <c r="O24" s="30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4"/>
      <c r="N25" s="24"/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9"/>
      <c r="M26" s="28"/>
      <c r="N26" s="28"/>
      <c r="O26" s="30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5"/>
      <c r="M27" s="24"/>
      <c r="N27" s="24"/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9"/>
      <c r="M28" s="28"/>
      <c r="N28" s="28"/>
      <c r="O28" s="30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7.875" style="22" customWidth="1"/>
    <col min="15" max="15" width="14.25" style="22" bestFit="1" customWidth="1"/>
    <col min="16" max="26" width="8.75" style="22" customWidth="1"/>
    <col min="27" max="16384" width="14.25" style="22"/>
  </cols>
  <sheetData>
    <row r="1" spans="1:26" ht="26.25">
      <c r="A1" s="155" t="s">
        <v>56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57" t="s">
        <v>57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66</v>
      </c>
      <c r="B7" s="24" t="s">
        <v>90</v>
      </c>
      <c r="C7" s="24">
        <v>5</v>
      </c>
      <c r="D7" s="24">
        <v>5</v>
      </c>
      <c r="E7" s="24">
        <v>5</v>
      </c>
      <c r="F7" s="24">
        <v>3</v>
      </c>
      <c r="G7" s="24">
        <v>4</v>
      </c>
      <c r="H7" s="24">
        <v>4</v>
      </c>
      <c r="I7" s="24">
        <v>4</v>
      </c>
      <c r="J7" s="24">
        <v>5</v>
      </c>
      <c r="K7" s="24">
        <v>6</v>
      </c>
      <c r="L7" s="25">
        <f t="shared" ref="L7:L18" si="0">IF(SUM(C7:K7)&gt;0, SUM(C7:K7),"")</f>
        <v>41</v>
      </c>
      <c r="M7" s="24">
        <v>7</v>
      </c>
      <c r="N7" s="24">
        <f>IF(L7&lt;&gt;"",L7- M7, "")</f>
        <v>34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3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3</v>
      </c>
      <c r="H8" s="28">
        <f>IF(H7&gt;0, VLOOKUP(H7-H$5-(INT($M7/9)+(MOD($M7,9)&gt;=H$6)), '[1]Point System'!$A$4:$B$15, 2),"")</f>
        <v>3</v>
      </c>
      <c r="I8" s="28">
        <f>IF(I7&gt;0, VLOOKUP(I7-I$5-(INT($M7/9)+(MOD($M7,9)&gt;=I$6)), '[1]Point System'!$A$4:$B$15, 2),"")</f>
        <v>1</v>
      </c>
      <c r="J8" s="28">
        <f>IF(J7&gt;0, VLOOKUP(J7-J$5-(INT($M7/9)+(MOD($M7,9)&gt;=J$6)), '[1]Point System'!$A$4:$B$15, 2),"")</f>
        <v>2</v>
      </c>
      <c r="K8" s="28">
        <f>IF(K7&gt;0, VLOOKUP(K7-K$5-(INT($M7/9)+(MOD($M7,9)&gt;=K$6)), '[1]Point System'!$A$4:$B$15, 2),"")</f>
        <v>2</v>
      </c>
      <c r="L8" s="29">
        <f t="shared" si="0"/>
        <v>20</v>
      </c>
      <c r="M8" s="28"/>
      <c r="N8" s="28"/>
      <c r="O8" s="30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3" t="s">
        <v>69</v>
      </c>
      <c r="B9" s="24"/>
      <c r="C9" s="24">
        <v>5</v>
      </c>
      <c r="D9" s="24">
        <v>6</v>
      </c>
      <c r="E9" s="24">
        <v>7</v>
      </c>
      <c r="F9" s="24">
        <v>5</v>
      </c>
      <c r="G9" s="24">
        <v>5</v>
      </c>
      <c r="H9" s="24">
        <v>5</v>
      </c>
      <c r="I9" s="24">
        <v>3</v>
      </c>
      <c r="J9" s="24">
        <v>7</v>
      </c>
      <c r="K9" s="24">
        <v>6</v>
      </c>
      <c r="L9" s="25">
        <f t="shared" si="0"/>
        <v>49</v>
      </c>
      <c r="M9" s="24">
        <v>13</v>
      </c>
      <c r="N9" s="24">
        <f>IF(L9&lt;&gt;"",L9- M9, "")</f>
        <v>36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3</v>
      </c>
      <c r="D10" s="28">
        <f>IF(D9&gt;0, VLOOKUP(D9-D$5-(INT($M9/9)+(MOD($M9,9)&gt;=D$6)), '[1]Point System'!$A$4:$B$15, 2),"")</f>
        <v>3</v>
      </c>
      <c r="E10" s="28">
        <f>IF(E9&gt;0, VLOOKUP(E9-E$5-(INT($M9/9)+(MOD($M9,9)&gt;=E$6)), '[1]Point System'!$A$4:$B$15, 2),"")</f>
        <v>1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2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3</v>
      </c>
      <c r="J10" s="28">
        <f>IF(J9&gt;0, VLOOKUP(J9-J$5-(INT($M9/9)+(MOD($M9,9)&gt;=J$6)), '[1]Point System'!$A$4:$B$15, 2),"")</f>
        <v>0</v>
      </c>
      <c r="K10" s="28">
        <f>IF(K9&gt;0, VLOOKUP(K9-K$5-(INT($M9/9)+(MOD($M9,9)&gt;=K$6)), '[1]Point System'!$A$4:$B$15, 2),"")</f>
        <v>3</v>
      </c>
      <c r="L10" s="29">
        <f t="shared" si="0"/>
        <v>18</v>
      </c>
      <c r="M10" s="28"/>
      <c r="N10" s="28"/>
      <c r="O10" s="30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3" t="s">
        <v>70</v>
      </c>
      <c r="B11" s="24"/>
      <c r="C11" s="24">
        <v>8</v>
      </c>
      <c r="D11" s="24">
        <v>7</v>
      </c>
      <c r="E11" s="24">
        <v>7</v>
      </c>
      <c r="F11" s="24">
        <v>6</v>
      </c>
      <c r="G11" s="24">
        <v>6</v>
      </c>
      <c r="H11" s="24">
        <v>5</v>
      </c>
      <c r="I11" s="24">
        <v>6</v>
      </c>
      <c r="J11" s="24">
        <v>5</v>
      </c>
      <c r="K11" s="24">
        <v>7</v>
      </c>
      <c r="L11" s="25">
        <f t="shared" si="0"/>
        <v>57</v>
      </c>
      <c r="M11" s="24">
        <v>20</v>
      </c>
      <c r="N11" s="24">
        <f>IF(L11&lt;&gt;"",L11- M11, "")</f>
        <v>37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0</v>
      </c>
      <c r="D12" s="28">
        <f>IF(D11&gt;0, VLOOKUP(D11-D$5-(INT($M11/9)+(MOD($M11,9)&gt;=D$6)), '[1]Point System'!$A$4:$B$15, 2),"")</f>
        <v>3</v>
      </c>
      <c r="E12" s="28">
        <f>IF(E11&gt;0, VLOOKUP(E11-E$5-(INT($M11/9)+(MOD($M11,9)&gt;=E$6)), '[1]Point System'!$A$4:$B$15, 2),"")</f>
        <v>1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3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3</v>
      </c>
      <c r="K12" s="28">
        <f>IF(K11&gt;0, VLOOKUP(K11-K$5-(INT($M11/9)+(MOD($M11,9)&gt;=K$6)), '[1]Point System'!$A$4:$B$15, 2),"")</f>
        <v>3</v>
      </c>
      <c r="L12" s="29">
        <f t="shared" si="0"/>
        <v>17</v>
      </c>
      <c r="M12" s="28"/>
      <c r="N12" s="28"/>
      <c r="O12" s="30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3" t="s">
        <v>78</v>
      </c>
      <c r="B13" s="24"/>
      <c r="C13" s="24">
        <v>6</v>
      </c>
      <c r="D13" s="24">
        <v>5</v>
      </c>
      <c r="E13" s="24">
        <v>6</v>
      </c>
      <c r="F13" s="24">
        <v>5</v>
      </c>
      <c r="G13" s="24">
        <v>7</v>
      </c>
      <c r="H13" s="24">
        <v>6</v>
      </c>
      <c r="I13" s="24">
        <v>5</v>
      </c>
      <c r="J13" s="24">
        <v>6</v>
      </c>
      <c r="K13" s="24">
        <v>8</v>
      </c>
      <c r="L13" s="25">
        <f t="shared" si="0"/>
        <v>54</v>
      </c>
      <c r="M13" s="24">
        <v>12</v>
      </c>
      <c r="N13" s="24">
        <f>IF(L13&lt;&gt;"",L13- M13, "")</f>
        <v>42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1</v>
      </c>
      <c r="D14" s="28">
        <f>IF(D13&gt;0, VLOOKUP(D13-D$5-(INT($M13/9)+(MOD($M13,9)&gt;=D$6)), '[1]Point System'!$A$4:$B$15, 2),"")</f>
        <v>4</v>
      </c>
      <c r="E14" s="28">
        <f>IF(E13&gt;0, VLOOKUP(E13-E$5-(INT($M13/9)+(MOD($M13,9)&gt;=E$6)), '[1]Point System'!$A$4:$B$15, 2),"")</f>
        <v>2</v>
      </c>
      <c r="F14" s="28">
        <f>IF(F13&gt;0, VLOOKUP(F13-F$5-(INT($M13/9)+(MOD($M13,9)&gt;=F$6)), '[1]Point System'!$A$4:$B$15, 2),"")</f>
        <v>1</v>
      </c>
      <c r="G14" s="28">
        <f>IF(G13&gt;0, VLOOKUP(G13-G$5-(INT($M13/9)+(MOD($M13,9)&gt;=G$6)), '[1]Point System'!$A$4:$B$15, 2),"")</f>
        <v>0</v>
      </c>
      <c r="H14" s="28">
        <f>IF(H13&gt;0, VLOOKUP(H13-H$5-(INT($M13/9)+(MOD($M13,9)&gt;=H$6)), '[1]Point System'!$A$4:$B$15, 2),"")</f>
        <v>1</v>
      </c>
      <c r="I14" s="28">
        <f>IF(I13&gt;0, VLOOKUP(I13-I$5-(INT($M13/9)+(MOD($M13,9)&gt;=I$6)), '[1]Point System'!$A$4:$B$15, 2),"")</f>
        <v>1</v>
      </c>
      <c r="J14" s="28">
        <f>IF(J13&gt;0, VLOOKUP(J13-J$5-(INT($M13/9)+(MOD($M13,9)&gt;=J$6)), '[1]Point System'!$A$4:$B$15, 2),"")</f>
        <v>1</v>
      </c>
      <c r="K14" s="28">
        <f>IF(K13&gt;0, VLOOKUP(K13-K$5-(INT($M13/9)+(MOD($M13,9)&gt;=K$6)), '[1]Point System'!$A$4:$B$15, 2),"")</f>
        <v>1</v>
      </c>
      <c r="L14" s="29">
        <f t="shared" si="0"/>
        <v>12</v>
      </c>
      <c r="M14" s="28"/>
      <c r="N14" s="28"/>
      <c r="O14" s="30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3" t="s">
        <v>77</v>
      </c>
      <c r="B15" s="24"/>
      <c r="C15" s="24">
        <v>4</v>
      </c>
      <c r="D15" s="24">
        <v>5</v>
      </c>
      <c r="E15" s="24">
        <v>4</v>
      </c>
      <c r="F15" s="24">
        <v>3</v>
      </c>
      <c r="G15" s="24">
        <v>4</v>
      </c>
      <c r="H15" s="24">
        <v>4</v>
      </c>
      <c r="I15" s="24">
        <v>3</v>
      </c>
      <c r="J15" s="24">
        <v>4</v>
      </c>
      <c r="K15" s="24">
        <v>4</v>
      </c>
      <c r="L15" s="25">
        <f t="shared" si="0"/>
        <v>35</v>
      </c>
      <c r="M15" s="24">
        <v>1</v>
      </c>
      <c r="N15" s="24">
        <f>IF(L15&lt;&gt;"",L15- M15, "")</f>
        <v>34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2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2</v>
      </c>
      <c r="J16" s="28">
        <f>IF(J15&gt;0, VLOOKUP(J15-J$5-(INT($M15/9)+(MOD($M15,9)&gt;=J$6)), '[1]Point System'!$A$4:$B$15, 2),"")</f>
        <v>2</v>
      </c>
      <c r="K16" s="28">
        <f>IF(K15&gt;0, VLOOKUP(K15-K$5-(INT($M15/9)+(MOD($M15,9)&gt;=K$6)), '[1]Point System'!$A$4:$B$15, 2),"")</f>
        <v>3</v>
      </c>
      <c r="L16" s="29">
        <f t="shared" si="0"/>
        <v>20</v>
      </c>
      <c r="M16" s="28"/>
      <c r="N16" s="28"/>
      <c r="O16" s="30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3" t="s">
        <v>81</v>
      </c>
      <c r="B17" s="24"/>
      <c r="C17" s="24">
        <v>5</v>
      </c>
      <c r="D17" s="24">
        <v>5</v>
      </c>
      <c r="E17" s="24">
        <v>6</v>
      </c>
      <c r="F17" s="24">
        <v>3</v>
      </c>
      <c r="G17" s="24">
        <v>7</v>
      </c>
      <c r="H17" s="24">
        <v>4</v>
      </c>
      <c r="I17" s="24">
        <v>6</v>
      </c>
      <c r="J17" s="24">
        <v>6</v>
      </c>
      <c r="K17" s="24">
        <v>7</v>
      </c>
      <c r="L17" s="25">
        <f t="shared" si="0"/>
        <v>49</v>
      </c>
      <c r="M17" s="24">
        <v>11</v>
      </c>
      <c r="N17" s="24">
        <f>IF(L17&lt;&gt;"",L17- M17, "")</f>
        <v>38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2</v>
      </c>
      <c r="D18" s="28">
        <f>IF(D17&gt;0, VLOOKUP(D17-D$5-(INT($M17/9)+(MOD($M17,9)&gt;=D$6)), '[1]Point System'!$A$4:$B$15, 2),"")</f>
        <v>4</v>
      </c>
      <c r="E18" s="28">
        <f>IF(E17&gt;0, VLOOKUP(E17-E$5-(INT($M17/9)+(MOD($M17,9)&gt;=E$6)), '[1]Point System'!$A$4:$B$15, 2),"")</f>
        <v>1</v>
      </c>
      <c r="F18" s="28">
        <f>IF(F17&gt;0, VLOOKUP(F17-F$5-(INT($M17/9)+(MOD($M17,9)&gt;=F$6)), '[1]Point System'!$A$4:$B$15, 2),"")</f>
        <v>3</v>
      </c>
      <c r="G18" s="28">
        <f>IF(G17&gt;0, VLOOKUP(G17-G$5-(INT($M17/9)+(MOD($M17,9)&gt;=G$6)), '[1]Point System'!$A$4:$B$15, 2),"")</f>
        <v>0</v>
      </c>
      <c r="H18" s="28">
        <f>IF(H17&gt;0, VLOOKUP(H17-H$5-(INT($M17/9)+(MOD($M17,9)&gt;=H$6)), '[1]Point System'!$A$4:$B$15, 2),"")</f>
        <v>3</v>
      </c>
      <c r="I18" s="28">
        <f>IF(I17&gt;0, VLOOKUP(I17-I$5-(INT($M17/9)+(MOD($M17,9)&gt;=I$6)), '[1]Point System'!$A$4:$B$15, 2),"")</f>
        <v>0</v>
      </c>
      <c r="J18" s="28">
        <f>IF(J17&gt;0, VLOOKUP(J17-J$5-(INT($M17/9)+(MOD($M17,9)&gt;=J$6)), '[1]Point System'!$A$4:$B$15, 2),"")</f>
        <v>1</v>
      </c>
      <c r="K18" s="28">
        <f>IF(K17&gt;0, VLOOKUP(K17-K$5-(INT($M17/9)+(MOD($M17,9)&gt;=K$6)), '[1]Point System'!$A$4:$B$15, 2),"")</f>
        <v>2</v>
      </c>
      <c r="L18" s="29">
        <f t="shared" si="0"/>
        <v>16</v>
      </c>
      <c r="M18" s="28"/>
      <c r="N18" s="28"/>
      <c r="O18" s="30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3" t="s">
        <v>89</v>
      </c>
      <c r="B19" s="24"/>
      <c r="C19" s="24">
        <v>6</v>
      </c>
      <c r="D19" s="24">
        <v>7</v>
      </c>
      <c r="E19" s="24">
        <v>5</v>
      </c>
      <c r="F19" s="24">
        <v>4</v>
      </c>
      <c r="G19" s="24">
        <v>5</v>
      </c>
      <c r="H19" s="24">
        <v>6</v>
      </c>
      <c r="I19" s="24">
        <v>4</v>
      </c>
      <c r="J19" s="24">
        <v>6</v>
      </c>
      <c r="K19" s="24">
        <v>7</v>
      </c>
      <c r="L19" s="25">
        <f t="shared" ref="L19:L20" si="1">IF(SUM(C19:K19)&gt;0, SUM(C19:K19),"")</f>
        <v>50</v>
      </c>
      <c r="M19" s="24" t="s">
        <v>86</v>
      </c>
      <c r="N19" s="24" t="e">
        <f>IF(L19&lt;&gt;"",L19- M19, "")</f>
        <v>#VALUE!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 t="e">
        <f>IF(C19&gt;0, VLOOKUP(C19-C$5-(INT($M19/9)+(MOD($M19,9)&gt;=C$6)), '[1]Point System'!$A$4:$B$15, 2),"")</f>
        <v>#VALUE!</v>
      </c>
      <c r="D20" s="28" t="e">
        <f>IF(D19&gt;0, VLOOKUP(D19-D$5-(INT($M19/9)+(MOD($M19,9)&gt;=D$6)), '[1]Point System'!$A$4:$B$15, 2),"")</f>
        <v>#VALUE!</v>
      </c>
      <c r="E20" s="28" t="e">
        <f>IF(E19&gt;0, VLOOKUP(E19-E$5-(INT($M19/9)+(MOD($M19,9)&gt;=E$6)), '[1]Point System'!$A$4:$B$15, 2),"")</f>
        <v>#VALUE!</v>
      </c>
      <c r="F20" s="28" t="e">
        <f>IF(F19&gt;0, VLOOKUP(F19-F$5-(INT($M19/9)+(MOD($M19,9)&gt;=F$6)), '[1]Point System'!$A$4:$B$15, 2),"")</f>
        <v>#VALUE!</v>
      </c>
      <c r="G20" s="28" t="e">
        <f>IF(G19&gt;0, VLOOKUP(G19-G$5-(INT($M19/9)+(MOD($M19,9)&gt;=G$6)), '[1]Point System'!$A$4:$B$15, 2),"")</f>
        <v>#VALUE!</v>
      </c>
      <c r="H20" s="28" t="e">
        <f>IF(H19&gt;0, VLOOKUP(H19-H$5-(INT($M19/9)+(MOD($M19,9)&gt;=H$6)), '[1]Point System'!$A$4:$B$15, 2),"")</f>
        <v>#VALUE!</v>
      </c>
      <c r="I20" s="28" t="e">
        <f>IF(I19&gt;0, VLOOKUP(I19-I$5-(INT($M19/9)+(MOD($M19,9)&gt;=I$6)), '[1]Point System'!$A$4:$B$15, 2),"")</f>
        <v>#VALUE!</v>
      </c>
      <c r="J20" s="28" t="e">
        <f>IF(J19&gt;0, VLOOKUP(J19-J$5-(INT($M19/9)+(MOD($M19,9)&gt;=J$6)), '[1]Point System'!$A$4:$B$15, 2),"")</f>
        <v>#VALUE!</v>
      </c>
      <c r="K20" s="28" t="e">
        <f>IF(K19&gt;0, VLOOKUP(K19-K$5-(INT($M19/9)+(MOD($M19,9)&gt;=K$6)), '[1]Point System'!$A$4:$B$15, 2),"")</f>
        <v>#VALUE!</v>
      </c>
      <c r="L20" s="29" t="e">
        <f t="shared" si="1"/>
        <v>#VALUE!</v>
      </c>
      <c r="M20" s="28"/>
      <c r="N20" s="28"/>
      <c r="O20" s="30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3" t="s">
        <v>83</v>
      </c>
      <c r="B21" s="24"/>
      <c r="C21" s="24">
        <v>8</v>
      </c>
      <c r="D21" s="24">
        <v>9</v>
      </c>
      <c r="E21" s="24">
        <v>6</v>
      </c>
      <c r="F21" s="24">
        <v>6</v>
      </c>
      <c r="G21" s="24">
        <v>7</v>
      </c>
      <c r="H21" s="24">
        <v>7</v>
      </c>
      <c r="I21" s="24">
        <v>6</v>
      </c>
      <c r="J21" s="24">
        <v>7</v>
      </c>
      <c r="K21" s="24">
        <v>8</v>
      </c>
      <c r="L21" s="25">
        <f t="shared" ref="L21:L22" si="2">IF(SUM(C21:K21)&gt;0, SUM(C21:K21),"")</f>
        <v>64</v>
      </c>
      <c r="M21" s="24" t="s">
        <v>86</v>
      </c>
      <c r="N21" s="24" t="e">
        <f>IF(L21&lt;&gt;"",L21- M21, "")</f>
        <v>#VALUE!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 t="e">
        <f>IF(C21&gt;0, VLOOKUP(C21-C$5-(INT($M21/9)+(MOD($M21,9)&gt;=C$6)), '[1]Point System'!$A$4:$B$15, 2),"")</f>
        <v>#VALUE!</v>
      </c>
      <c r="D22" s="28" t="e">
        <f>IF(D21&gt;0, VLOOKUP(D21-D$5-(INT($M21/9)+(MOD($M21,9)&gt;=D$6)), '[1]Point System'!$A$4:$B$15, 2),"")</f>
        <v>#VALUE!</v>
      </c>
      <c r="E22" s="28" t="e">
        <f>IF(E21&gt;0, VLOOKUP(E21-E$5-(INT($M21/9)+(MOD($M21,9)&gt;=E$6)), '[1]Point System'!$A$4:$B$15, 2),"")</f>
        <v>#VALUE!</v>
      </c>
      <c r="F22" s="28" t="e">
        <f>IF(F21&gt;0, VLOOKUP(F21-F$5-(INT($M21/9)+(MOD($M21,9)&gt;=F$6)), '[1]Point System'!$A$4:$B$15, 2),"")</f>
        <v>#VALUE!</v>
      </c>
      <c r="G22" s="28" t="e">
        <f>IF(G21&gt;0, VLOOKUP(G21-G$5-(INT($M21/9)+(MOD($M21,9)&gt;=G$6)), '[1]Point System'!$A$4:$B$15, 2),"")</f>
        <v>#VALUE!</v>
      </c>
      <c r="H22" s="28" t="e">
        <f>IF(H21&gt;0, VLOOKUP(H21-H$5-(INT($M21/9)+(MOD($M21,9)&gt;=H$6)), '[1]Point System'!$A$4:$B$15, 2),"")</f>
        <v>#VALUE!</v>
      </c>
      <c r="I22" s="28" t="e">
        <f>IF(I21&gt;0, VLOOKUP(I21-I$5-(INT($M21/9)+(MOD($M21,9)&gt;=I$6)), '[1]Point System'!$A$4:$B$15, 2),"")</f>
        <v>#VALUE!</v>
      </c>
      <c r="J22" s="28" t="e">
        <f>IF(J21&gt;0, VLOOKUP(J21-J$5-(INT($M21/9)+(MOD($M21,9)&gt;=J$6)), '[1]Point System'!$A$4:$B$15, 2),"")</f>
        <v>#VALUE!</v>
      </c>
      <c r="K22" s="28" t="e">
        <f>IF(K21&gt;0, VLOOKUP(K21-K$5-(INT($M21/9)+(MOD($M21,9)&gt;=K$6)), '[1]Point System'!$A$4:$B$15, 2),"")</f>
        <v>#VALUE!</v>
      </c>
      <c r="L22" s="29" t="e">
        <f t="shared" si="2"/>
        <v>#VALUE!</v>
      </c>
      <c r="M22" s="28"/>
      <c r="N22" s="28"/>
      <c r="O22" s="30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5"/>
      <c r="M23" s="24"/>
      <c r="N23" s="24"/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9"/>
      <c r="M24" s="28"/>
      <c r="N24" s="28"/>
      <c r="O24" s="30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4"/>
      <c r="N25" s="24"/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9"/>
      <c r="M26" s="28"/>
      <c r="N26" s="28"/>
      <c r="O26" s="30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5"/>
      <c r="M27" s="24"/>
      <c r="N27" s="24"/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9"/>
      <c r="M28" s="28"/>
      <c r="N28" s="28"/>
      <c r="O28" s="30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41" bestFit="1" customWidth="1"/>
    <col min="2" max="2" width="9.125" style="41" bestFit="1" customWidth="1"/>
    <col min="3" max="11" width="5" style="41" customWidth="1"/>
    <col min="12" max="12" width="5.25" style="41" bestFit="1" customWidth="1"/>
    <col min="13" max="13" width="6.125" style="41" bestFit="1" customWidth="1"/>
    <col min="14" max="14" width="5" style="41" bestFit="1" customWidth="1"/>
    <col min="15" max="15" width="14.25" style="41" bestFit="1" customWidth="1"/>
    <col min="16" max="16" width="8.75" style="41" customWidth="1"/>
    <col min="17" max="17" width="15.125" style="41" customWidth="1"/>
    <col min="18" max="19" width="8.75" style="41" customWidth="1"/>
    <col min="20" max="20" width="8.75" style="55" customWidth="1"/>
    <col min="21" max="26" width="8.75" style="41" customWidth="1"/>
    <col min="27" max="16384" width="14.25" style="41"/>
  </cols>
  <sheetData>
    <row r="1" spans="1:26" ht="26.25">
      <c r="A1" s="155" t="s">
        <v>56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57" t="s">
        <v>57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14"/>
      <c r="R4" s="14"/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43" t="s">
        <v>65</v>
      </c>
      <c r="B7" s="24" t="s">
        <v>90</v>
      </c>
      <c r="C7" s="24">
        <v>5</v>
      </c>
      <c r="D7" s="24">
        <v>5</v>
      </c>
      <c r="E7" s="24">
        <v>6</v>
      </c>
      <c r="F7" s="24">
        <v>3</v>
      </c>
      <c r="G7" s="24">
        <v>7</v>
      </c>
      <c r="H7" s="24">
        <v>5</v>
      </c>
      <c r="I7" s="24">
        <v>4</v>
      </c>
      <c r="J7" s="24">
        <v>5</v>
      </c>
      <c r="K7" s="24">
        <v>3</v>
      </c>
      <c r="L7" s="25">
        <f t="shared" ref="L7:L28" si="0">IF(SUM(C7:K7)&gt;0, SUM(C7:K7),"")</f>
        <v>43</v>
      </c>
      <c r="M7" s="24">
        <v>8</v>
      </c>
      <c r="N7" s="24">
        <f>IF(L7&lt;&gt;"",L7- M7, "")</f>
        <v>35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3</v>
      </c>
      <c r="E8" s="28">
        <f>IF(E7&gt;0, VLOOKUP(E7-E$5-(INT($M7/9)+(MOD($M7,9)&gt;=E$6)), '[1]Point System'!$A$4:$B$15, 2),"")</f>
        <v>1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0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2</v>
      </c>
      <c r="K8" s="48">
        <f>IF(K7&gt;0, VLOOKUP(K7-K$5-(INT($M7/9)+(MOD($M7,9)&gt;=K$6)), '[1]Point System'!$A$4:$B$15, 2),"")</f>
        <v>5</v>
      </c>
      <c r="L8" s="29">
        <f t="shared" si="0"/>
        <v>19</v>
      </c>
      <c r="M8" s="28"/>
      <c r="N8" s="28"/>
      <c r="O8" s="30">
        <f>IF(L8&lt;&gt;"", L8, "")</f>
        <v>19</v>
      </c>
      <c r="P8" s="12"/>
      <c r="Q8" s="44"/>
      <c r="R8" s="45" t="s">
        <v>95</v>
      </c>
      <c r="S8" s="12"/>
      <c r="T8" s="52"/>
      <c r="U8" s="12"/>
      <c r="V8" s="12"/>
      <c r="W8" s="12"/>
      <c r="X8" s="12"/>
      <c r="Y8" s="12"/>
      <c r="Z8" s="12"/>
    </row>
    <row r="9" spans="1:26" ht="18.75">
      <c r="A9" s="43" t="s">
        <v>66</v>
      </c>
      <c r="B9" s="24"/>
      <c r="C9" s="24">
        <v>5</v>
      </c>
      <c r="D9" s="24">
        <v>6</v>
      </c>
      <c r="E9" s="24">
        <v>5</v>
      </c>
      <c r="F9" s="24">
        <v>4</v>
      </c>
      <c r="G9" s="24">
        <v>6</v>
      </c>
      <c r="H9" s="24">
        <v>4</v>
      </c>
      <c r="I9" s="24">
        <v>4</v>
      </c>
      <c r="J9" s="24">
        <v>6</v>
      </c>
      <c r="K9" s="24">
        <v>4</v>
      </c>
      <c r="L9" s="25">
        <f t="shared" si="0"/>
        <v>44</v>
      </c>
      <c r="M9" s="24">
        <v>8</v>
      </c>
      <c r="N9" s="24">
        <f>IF(L9&lt;&gt;"",L9- M9, "")</f>
        <v>36</v>
      </c>
      <c r="O9" s="26"/>
      <c r="P9" s="12"/>
      <c r="Q9" s="12"/>
      <c r="R9" s="45"/>
      <c r="S9" s="12"/>
      <c r="T9" s="5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2</v>
      </c>
      <c r="D10" s="28">
        <f>IF(D9&gt;0, VLOOKUP(D9-D$5-(INT($M9/9)+(MOD($M9,9)&gt;=D$6)), '[1]Point System'!$A$4:$B$15, 2),"")</f>
        <v>2</v>
      </c>
      <c r="E10" s="28">
        <f>IF(E9&gt;0, VLOOKUP(E9-E$5-(INT($M9/9)+(MOD($M9,9)&gt;=E$6)), '[1]Point System'!$A$4:$B$15, 2),"")</f>
        <v>2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1</v>
      </c>
      <c r="H10" s="40">
        <f>IF(H9&gt;0, VLOOKUP(H9-H$5-(INT($M9/9)+(MOD($M9,9)&gt;=H$6)), '[1]Point System'!$A$4:$B$15, 2),"")</f>
        <v>3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1</v>
      </c>
      <c r="K10" s="28">
        <f>IF(K9&gt;0, VLOOKUP(K9-K$5-(INT($M9/9)+(MOD($M9,9)&gt;=K$6)), '[1]Point System'!$A$4:$B$15, 2),"")</f>
        <v>4</v>
      </c>
      <c r="L10" s="29">
        <f t="shared" ref="L10" si="1">IF(SUM(C10:K10)&gt;0, SUM(C10:K10),"")</f>
        <v>18</v>
      </c>
      <c r="M10" s="28"/>
      <c r="N10" s="28"/>
      <c r="O10" s="30">
        <f>IF(L10&lt;&gt;"", L10, "")</f>
        <v>18</v>
      </c>
      <c r="P10" s="12"/>
      <c r="Q10" s="50" t="s">
        <v>100</v>
      </c>
      <c r="R10" s="50" t="s">
        <v>97</v>
      </c>
      <c r="S10" s="50" t="s">
        <v>98</v>
      </c>
      <c r="T10" s="54" t="s">
        <v>99</v>
      </c>
      <c r="U10" s="12"/>
      <c r="V10" s="12"/>
      <c r="W10" s="12"/>
      <c r="X10" s="12"/>
      <c r="Y10" s="12"/>
      <c r="Z10" s="12"/>
    </row>
    <row r="11" spans="1:26" ht="18.75">
      <c r="A11" s="43" t="s">
        <v>67</v>
      </c>
      <c r="B11" s="24"/>
      <c r="C11" s="24">
        <v>7</v>
      </c>
      <c r="D11" s="24">
        <v>7</v>
      </c>
      <c r="E11" s="24">
        <v>7</v>
      </c>
      <c r="F11" s="24">
        <v>5</v>
      </c>
      <c r="G11" s="24">
        <v>6</v>
      </c>
      <c r="H11" s="24">
        <v>6</v>
      </c>
      <c r="I11" s="24">
        <v>5</v>
      </c>
      <c r="J11" s="24">
        <v>6</v>
      </c>
      <c r="K11" s="24">
        <v>7</v>
      </c>
      <c r="L11" s="25">
        <f t="shared" si="0"/>
        <v>56</v>
      </c>
      <c r="M11" s="24">
        <v>15</v>
      </c>
      <c r="N11" s="24">
        <f>IF(L11&lt;&gt;"",L11- M11, "")</f>
        <v>41</v>
      </c>
      <c r="O11" s="26"/>
      <c r="P11" s="49"/>
      <c r="Q11" s="50" t="s">
        <v>17</v>
      </c>
      <c r="R11" s="50">
        <v>5</v>
      </c>
      <c r="S11" s="50">
        <v>19.45</v>
      </c>
      <c r="T11" s="54">
        <v>19</v>
      </c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1</v>
      </c>
      <c r="D12" s="28">
        <f>IF(D11&gt;0, VLOOKUP(D11-D$5-(INT($M11/9)+(MOD($M11,9)&gt;=D$6)), '[1]Point System'!$A$4:$B$15, 2),"")</f>
        <v>2</v>
      </c>
      <c r="E12" s="28">
        <f>IF(E11&gt;0, VLOOKUP(E11-E$5-(INT($M11/9)+(MOD($M11,9)&gt;=E$6)), '[1]Point System'!$A$4:$B$15, 2),"")</f>
        <v>1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1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2</v>
      </c>
      <c r="K12" s="28">
        <f>IF(K11&gt;0, VLOOKUP(K11-K$5-(INT($M11/9)+(MOD($M11,9)&gt;=K$6)), '[1]Point System'!$A$4:$B$15, 2),"")</f>
        <v>2</v>
      </c>
      <c r="L12" s="29">
        <f t="shared" si="0"/>
        <v>13</v>
      </c>
      <c r="M12" s="28"/>
      <c r="N12" s="28"/>
      <c r="O12" s="30">
        <f>IF(L12&lt;&gt;"", L12, "")</f>
        <v>13</v>
      </c>
      <c r="P12" s="49"/>
      <c r="Q12" s="50" t="s">
        <v>10</v>
      </c>
      <c r="R12" s="50">
        <v>1</v>
      </c>
      <c r="S12" s="50">
        <v>3.89</v>
      </c>
      <c r="T12" s="54">
        <v>4</v>
      </c>
      <c r="U12" s="12"/>
      <c r="V12" s="12"/>
      <c r="W12" s="12"/>
      <c r="X12" s="12"/>
      <c r="Y12" s="12"/>
      <c r="Z12" s="12"/>
    </row>
    <row r="13" spans="1:26" ht="18.75">
      <c r="A13" s="43" t="s">
        <v>68</v>
      </c>
      <c r="B13" s="24"/>
      <c r="C13" s="24">
        <v>7</v>
      </c>
      <c r="D13" s="24">
        <v>5</v>
      </c>
      <c r="E13" s="24">
        <v>4</v>
      </c>
      <c r="F13" s="24">
        <v>5</v>
      </c>
      <c r="G13" s="24">
        <v>4</v>
      </c>
      <c r="H13" s="24">
        <v>6</v>
      </c>
      <c r="I13" s="24">
        <v>5</v>
      </c>
      <c r="J13" s="24">
        <v>6</v>
      </c>
      <c r="K13" s="24">
        <v>7</v>
      </c>
      <c r="L13" s="25">
        <f t="shared" si="0"/>
        <v>49</v>
      </c>
      <c r="M13" s="24">
        <v>16</v>
      </c>
      <c r="N13" s="24">
        <f>IF(L13&lt;&gt;"",L13- M13, "")</f>
        <v>33</v>
      </c>
      <c r="O13" s="26"/>
      <c r="P13" s="49"/>
      <c r="Q13" s="50" t="s">
        <v>13</v>
      </c>
      <c r="R13" s="50">
        <v>1</v>
      </c>
      <c r="S13" s="50">
        <v>3.89</v>
      </c>
      <c r="T13" s="54">
        <v>4</v>
      </c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40">
        <f>IF(C13&gt;0, VLOOKUP(C13-C$5-(INT($M13/9)+(MOD($M13,9)&gt;=C$6)), '[1]Point System'!$A$4:$B$15, 2),"")</f>
        <v>1</v>
      </c>
      <c r="D14" s="40">
        <f>IF(D13&gt;0, VLOOKUP(D13-D$5-(INT($M13/9)+(MOD($M13,9)&gt;=D$6)), '[1]Point System'!$A$4:$B$15, 2),"")</f>
        <v>4</v>
      </c>
      <c r="E14" s="40">
        <f>IF(E13&gt;0, VLOOKUP(E13-E$5-(INT($M13/9)+(MOD($M13,9)&gt;=E$6)), '[1]Point System'!$A$4:$B$15, 2),"")</f>
        <v>4</v>
      </c>
      <c r="F14" s="40">
        <f>IF(F13&gt;0, VLOOKUP(F13-F$5-(INT($M13/9)+(MOD($M13,9)&gt;=F$6)), '[1]Point System'!$A$4:$B$15, 2),"")</f>
        <v>1</v>
      </c>
      <c r="G14" s="40">
        <f>IF(G13&gt;0, VLOOKUP(G13-G$5-(INT($M13/9)+(MOD($M13,9)&gt;=G$6)), '[1]Point System'!$A$4:$B$15, 2),"")</f>
        <v>4</v>
      </c>
      <c r="H14" s="28">
        <f>IF(H13&gt;0, VLOOKUP(H13-H$5-(INT($M13/9)+(MOD($M13,9)&gt;=H$6)), '[1]Point System'!$A$4:$B$15, 2),"")</f>
        <v>2</v>
      </c>
      <c r="I14" s="28">
        <f>IF(I13&gt;0, VLOOKUP(I13-I$5-(INT($M13/9)+(MOD($M13,9)&gt;=I$6)), '[1]Point System'!$A$4:$B$15, 2),"")</f>
        <v>1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ref="L14" si="2">IF(SUM(C14:K14)&gt;0, SUM(C14:K14),"")</f>
        <v>21</v>
      </c>
      <c r="M14" s="28"/>
      <c r="N14" s="28"/>
      <c r="O14" s="30">
        <f>IF(L14&lt;&gt;"", L14, "")</f>
        <v>21</v>
      </c>
      <c r="P14" s="49"/>
      <c r="Q14" s="50" t="s">
        <v>4</v>
      </c>
      <c r="R14" s="50">
        <v>2</v>
      </c>
      <c r="S14" s="50">
        <v>7.78</v>
      </c>
      <c r="T14" s="54">
        <v>8</v>
      </c>
      <c r="U14" s="12"/>
      <c r="V14" s="12"/>
      <c r="W14" s="12"/>
      <c r="X14" s="12"/>
      <c r="Y14" s="12"/>
      <c r="Z14" s="12"/>
    </row>
    <row r="15" spans="1:26" ht="18.75">
      <c r="A15" s="23" t="s">
        <v>69</v>
      </c>
      <c r="B15" s="24"/>
      <c r="C15" s="24">
        <v>6</v>
      </c>
      <c r="D15" s="24">
        <v>8</v>
      </c>
      <c r="E15" s="24">
        <v>6</v>
      </c>
      <c r="F15" s="24">
        <v>4</v>
      </c>
      <c r="G15" s="24">
        <v>5</v>
      </c>
      <c r="H15" s="24">
        <v>6</v>
      </c>
      <c r="I15" s="24">
        <v>6</v>
      </c>
      <c r="J15" s="24">
        <v>6</v>
      </c>
      <c r="K15" s="24">
        <v>6</v>
      </c>
      <c r="L15" s="25">
        <f t="shared" si="0"/>
        <v>53</v>
      </c>
      <c r="M15" s="24">
        <v>16</v>
      </c>
      <c r="N15" s="24">
        <f>IF(L15&lt;&gt;"",L15- M15, "")</f>
        <v>37</v>
      </c>
      <c r="O15" s="26"/>
      <c r="P15" s="49"/>
      <c r="Q15" s="187"/>
      <c r="R15" s="188"/>
      <c r="S15" s="189"/>
      <c r="T15" s="54">
        <v>35</v>
      </c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1</v>
      </c>
      <c r="E16" s="28">
        <f>IF(E15&gt;0, VLOOKUP(E15-E$5-(INT($M15/9)+(MOD($M15,9)&gt;=E$6)), '[1]Point System'!$A$4:$B$15, 2),"")</f>
        <v>2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3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0</v>
      </c>
      <c r="J16" s="28">
        <f>IF(J15&gt;0, VLOOKUP(J15-J$5-(INT($M15/9)+(MOD($M15,9)&gt;=J$6)), '[1]Point System'!$A$4:$B$15, 2),"")</f>
        <v>2</v>
      </c>
      <c r="K16" s="28">
        <f>IF(K15&gt;0, VLOOKUP(K15-K$5-(INT($M15/9)+(MOD($M15,9)&gt;=K$6)), '[1]Point System'!$A$4:$B$15, 2),"")</f>
        <v>3</v>
      </c>
      <c r="L16" s="29">
        <f t="shared" si="0"/>
        <v>17</v>
      </c>
      <c r="M16" s="28"/>
      <c r="N16" s="28"/>
      <c r="O16" s="30">
        <f>IF(L16&lt;&gt;"", L16, "")</f>
        <v>17</v>
      </c>
      <c r="P16" s="49"/>
      <c r="Q16" s="51"/>
      <c r="R16" s="49"/>
      <c r="S16" s="49"/>
      <c r="U16" s="12"/>
      <c r="V16" s="12"/>
      <c r="W16" s="12"/>
      <c r="X16" s="12"/>
      <c r="Y16" s="12"/>
      <c r="Z16" s="12"/>
    </row>
    <row r="17" spans="1:26" ht="18.75">
      <c r="A17" s="23" t="s">
        <v>70</v>
      </c>
      <c r="B17" s="24"/>
      <c r="C17" s="24">
        <v>8</v>
      </c>
      <c r="D17" s="24">
        <v>7</v>
      </c>
      <c r="E17" s="24">
        <v>6</v>
      </c>
      <c r="F17" s="24">
        <v>4</v>
      </c>
      <c r="G17" s="24">
        <v>8</v>
      </c>
      <c r="H17" s="24">
        <v>5</v>
      </c>
      <c r="I17" s="24">
        <v>5</v>
      </c>
      <c r="J17" s="24">
        <v>8</v>
      </c>
      <c r="K17" s="24">
        <v>8</v>
      </c>
      <c r="L17" s="25">
        <f t="shared" si="0"/>
        <v>59</v>
      </c>
      <c r="M17" s="24">
        <v>20</v>
      </c>
      <c r="N17" s="24">
        <f>IF(L17&lt;&gt;"",L17- M17, "")</f>
        <v>39</v>
      </c>
      <c r="O17" s="26"/>
      <c r="P17" s="49"/>
      <c r="Q17" s="12"/>
      <c r="R17" s="12"/>
      <c r="S17" s="12"/>
      <c r="T17" s="5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0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3</v>
      </c>
      <c r="G18" s="28">
        <f>IF(G17&gt;0, VLOOKUP(G17-G$5-(INT($M17/9)+(MOD($M17,9)&gt;=G$6)), '[1]Point System'!$A$4:$B$15, 2),"")</f>
        <v>0</v>
      </c>
      <c r="H18" s="28">
        <f>IF(H17&gt;0, VLOOKUP(H17-H$5-(INT($M17/9)+(MOD($M17,9)&gt;=H$6)), '[1]Point System'!$A$4:$B$15, 2),"")</f>
        <v>3</v>
      </c>
      <c r="I18" s="28">
        <f>IF(I17&gt;0, VLOOKUP(I17-I$5-(INT($M17/9)+(MOD($M17,9)&gt;=I$6)), '[1]Point System'!$A$4:$B$15, 2),"")</f>
        <v>2</v>
      </c>
      <c r="J18" s="28">
        <f>IF(J17&gt;0, VLOOKUP(J17-J$5-(INT($M17/9)+(MOD($M17,9)&gt;=J$6)), '[1]Point System'!$A$4:$B$15, 2),"")</f>
        <v>0</v>
      </c>
      <c r="K18" s="28">
        <f>IF(K17&gt;0, VLOOKUP(K17-K$5-(INT($M17/9)+(MOD($M17,9)&gt;=K$6)), '[1]Point System'!$A$4:$B$15, 2),"")</f>
        <v>2</v>
      </c>
      <c r="L18" s="29">
        <f t="shared" si="0"/>
        <v>15</v>
      </c>
      <c r="M18" s="28"/>
      <c r="N18" s="28"/>
      <c r="O18" s="30">
        <f>IF(L18&lt;&gt;"", L18, "")</f>
        <v>15</v>
      </c>
      <c r="P18" s="12"/>
      <c r="Q18" s="12"/>
      <c r="R18" s="12"/>
      <c r="S18" s="12"/>
      <c r="T18" s="52"/>
      <c r="V18" s="12"/>
      <c r="W18" s="12"/>
      <c r="X18" s="12"/>
      <c r="Y18" s="12"/>
      <c r="Z18" s="12"/>
    </row>
    <row r="19" spans="1:26" ht="18.75">
      <c r="A19" s="43" t="s">
        <v>71</v>
      </c>
      <c r="B19" s="24"/>
      <c r="C19" s="24">
        <v>6</v>
      </c>
      <c r="D19" s="24">
        <v>5</v>
      </c>
      <c r="E19" s="24">
        <v>5</v>
      </c>
      <c r="F19" s="24">
        <v>5</v>
      </c>
      <c r="G19" s="24">
        <v>5</v>
      </c>
      <c r="H19" s="24">
        <v>6</v>
      </c>
      <c r="I19" s="24">
        <v>4</v>
      </c>
      <c r="J19" s="24">
        <v>5</v>
      </c>
      <c r="K19" s="24">
        <v>8</v>
      </c>
      <c r="L19" s="25">
        <f t="shared" si="0"/>
        <v>49</v>
      </c>
      <c r="M19" s="24">
        <v>16</v>
      </c>
      <c r="N19" s="24">
        <f>IF(L19&lt;&gt;"",L19- M19, "")</f>
        <v>33</v>
      </c>
      <c r="O19" s="26"/>
      <c r="P19" s="12"/>
      <c r="Q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4</v>
      </c>
      <c r="E20" s="28">
        <f>IF(E19&gt;0, VLOOKUP(E19-E$5-(INT($M19/9)+(MOD($M19,9)&gt;=E$6)), '[1]Point System'!$A$4:$B$15, 2),"")</f>
        <v>3</v>
      </c>
      <c r="F20" s="28">
        <f>IF(F19&gt;0, VLOOKUP(F19-F$5-(INT($M19/9)+(MOD($M19,9)&gt;=F$6)), '[1]Point System'!$A$4:$B$15, 2),"")</f>
        <v>1</v>
      </c>
      <c r="G20" s="28">
        <f>IF(G19&gt;0, VLOOKUP(G19-G$5-(INT($M19/9)+(MOD($M19,9)&gt;=G$6)), '[1]Point System'!$A$4:$B$15, 2),"")</f>
        <v>3</v>
      </c>
      <c r="H20" s="28">
        <f>IF(H19&gt;0, VLOOKUP(H19-H$5-(INT($M19/9)+(MOD($M19,9)&gt;=H$6)), '[1]Point System'!$A$4:$B$15, 2),"")</f>
        <v>2</v>
      </c>
      <c r="I20" s="40">
        <f>IF(I19&gt;0, VLOOKUP(I19-I$5-(INT($M19/9)+(MOD($M19,9)&gt;=I$6)), '[1]Point System'!$A$4:$B$15, 2),"")</f>
        <v>2</v>
      </c>
      <c r="J20" s="40">
        <f>IF(J19&gt;0, VLOOKUP(J19-J$5-(INT($M19/9)+(MOD($M19,9)&gt;=J$6)), '[1]Point System'!$A$4:$B$15, 2),"")</f>
        <v>3</v>
      </c>
      <c r="K20" s="28">
        <f>IF(K19&gt;0, VLOOKUP(K19-K$5-(INT($M19/9)+(MOD($M19,9)&gt;=K$6)), '[1]Point System'!$A$4:$B$15, 2),"")</f>
        <v>1</v>
      </c>
      <c r="L20" s="29">
        <f t="shared" si="0"/>
        <v>21</v>
      </c>
      <c r="M20" s="28"/>
      <c r="N20" s="28"/>
      <c r="O20" s="30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>
      <c r="A21" s="23" t="s">
        <v>79</v>
      </c>
      <c r="B21" s="24"/>
      <c r="C21" s="24">
        <v>7</v>
      </c>
      <c r="D21" s="24">
        <v>7</v>
      </c>
      <c r="E21" s="24">
        <v>8</v>
      </c>
      <c r="F21" s="24">
        <v>5</v>
      </c>
      <c r="G21" s="24">
        <v>8</v>
      </c>
      <c r="H21" s="24">
        <v>7</v>
      </c>
      <c r="I21" s="24">
        <v>4</v>
      </c>
      <c r="J21" s="24">
        <v>7</v>
      </c>
      <c r="K21" s="24">
        <v>8</v>
      </c>
      <c r="L21" s="25">
        <f t="shared" si="0"/>
        <v>61</v>
      </c>
      <c r="M21" s="24">
        <v>20</v>
      </c>
      <c r="N21" s="24">
        <f>IF(L21&lt;&gt;"",L21- M21, "")</f>
        <v>41</v>
      </c>
      <c r="O21" s="26"/>
      <c r="P21" s="12"/>
      <c r="Q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1</v>
      </c>
      <c r="D22" s="28">
        <f>IF(D21&gt;0, VLOOKUP(D21-D$5-(INT($M21/9)+(MOD($M21,9)&gt;=D$6)), '[1]Point System'!$A$4:$B$15, 2),"")</f>
        <v>3</v>
      </c>
      <c r="E22" s="28">
        <f>IF(E21&gt;0, VLOOKUP(E21-E$5-(INT($M21/9)+(MOD($M21,9)&gt;=E$6)), '[1]Point System'!$A$4:$B$15, 2),"")</f>
        <v>0</v>
      </c>
      <c r="F22" s="28">
        <f>IF(F21&gt;0, VLOOKUP(F21-F$5-(INT($M21/9)+(MOD($M21,9)&gt;=F$6)), '[1]Point System'!$A$4:$B$15, 2),"")</f>
        <v>2</v>
      </c>
      <c r="G22" s="28">
        <f>IF(G21&gt;0, VLOOKUP(G21-G$5-(INT($M21/9)+(MOD($M21,9)&gt;=G$6)), '[1]Point System'!$A$4:$B$15, 2),"")</f>
        <v>0</v>
      </c>
      <c r="H22" s="28">
        <f>IF(H21&gt;0, VLOOKUP(H21-H$5-(INT($M21/9)+(MOD($M21,9)&gt;=H$6)), '[1]Point System'!$A$4:$B$15, 2),"")</f>
        <v>1</v>
      </c>
      <c r="I22" s="28">
        <f>IF(I21&gt;0, VLOOKUP(I21-I$5-(INT($M21/9)+(MOD($M21,9)&gt;=I$6)), '[1]Point System'!$A$4:$B$15, 2),"")</f>
        <v>3</v>
      </c>
      <c r="J22" s="28">
        <f>IF(J21&gt;0, VLOOKUP(J21-J$5-(INT($M21/9)+(MOD($M21,9)&gt;=J$6)), '[1]Point System'!$A$4:$B$15, 2),"")</f>
        <v>1</v>
      </c>
      <c r="K22" s="28">
        <f>IF(K21&gt;0, VLOOKUP(K21-K$5-(INT($M21/9)+(MOD($M21,9)&gt;=K$6)), '[1]Point System'!$A$4:$B$15, 2),"")</f>
        <v>2</v>
      </c>
      <c r="L22" s="29">
        <f t="shared" si="0"/>
        <v>13</v>
      </c>
      <c r="M22" s="28"/>
      <c r="N22" s="28"/>
      <c r="O22" s="30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>
      <c r="A23" s="23" t="s">
        <v>80</v>
      </c>
      <c r="B23" s="24"/>
      <c r="C23" s="24">
        <v>7</v>
      </c>
      <c r="D23" s="24">
        <v>7</v>
      </c>
      <c r="E23" s="24">
        <v>5</v>
      </c>
      <c r="F23" s="24">
        <v>4</v>
      </c>
      <c r="G23" s="24">
        <v>8</v>
      </c>
      <c r="H23" s="24">
        <v>5</v>
      </c>
      <c r="I23" s="24">
        <v>5</v>
      </c>
      <c r="J23" s="24">
        <v>8</v>
      </c>
      <c r="K23" s="24">
        <v>8</v>
      </c>
      <c r="L23" s="25">
        <f t="shared" si="0"/>
        <v>57</v>
      </c>
      <c r="M23" s="24">
        <v>18</v>
      </c>
      <c r="N23" s="24">
        <f>IF(L23&lt;&gt;"",L23- M23, "")</f>
        <v>39</v>
      </c>
      <c r="O23" s="26"/>
      <c r="P23" s="12"/>
      <c r="Q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2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3</v>
      </c>
      <c r="G24" s="28">
        <f>IF(G23&gt;0, VLOOKUP(G23-G$5-(INT($M23/9)+(MOD($M23,9)&gt;=G$6)), '[1]Point System'!$A$4:$B$15, 2),"")</f>
        <v>0</v>
      </c>
      <c r="H24" s="28">
        <f>IF(H23&gt;0, VLOOKUP(H23-H$5-(INT($M23/9)+(MOD($M23,9)&gt;=H$6)), '[1]Point System'!$A$4:$B$15, 2),"")</f>
        <v>3</v>
      </c>
      <c r="I24" s="28">
        <f>IF(I23&gt;0, VLOOKUP(I23-I$5-(INT($M23/9)+(MOD($M23,9)&gt;=I$6)), '[1]Point System'!$A$4:$B$15, 2),"")</f>
        <v>2</v>
      </c>
      <c r="J24" s="28">
        <f>IF(J23&gt;0, VLOOKUP(J23-J$5-(INT($M23/9)+(MOD($M23,9)&gt;=J$6)), '[1]Point System'!$A$4:$B$15, 2),"")</f>
        <v>0</v>
      </c>
      <c r="K24" s="28">
        <f>IF(K23&gt;0, VLOOKUP(K23-K$5-(INT($M23/9)+(MOD($M23,9)&gt;=K$6)), '[1]Point System'!$A$4:$B$15, 2),"")</f>
        <v>1</v>
      </c>
      <c r="L24" s="29">
        <f t="shared" si="0"/>
        <v>15</v>
      </c>
      <c r="M24" s="28"/>
      <c r="N24" s="28"/>
      <c r="O24" s="30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>
      <c r="A25" s="43" t="s">
        <v>77</v>
      </c>
      <c r="B25" s="24"/>
      <c r="C25" s="24">
        <v>4</v>
      </c>
      <c r="D25" s="24">
        <v>5</v>
      </c>
      <c r="E25" s="24">
        <v>5</v>
      </c>
      <c r="F25" s="24">
        <v>3</v>
      </c>
      <c r="G25" s="24">
        <v>3</v>
      </c>
      <c r="H25" s="24">
        <v>5</v>
      </c>
      <c r="I25" s="24">
        <v>3</v>
      </c>
      <c r="J25" s="24">
        <v>6</v>
      </c>
      <c r="K25" s="24">
        <v>6</v>
      </c>
      <c r="L25" s="25">
        <f t="shared" si="0"/>
        <v>40</v>
      </c>
      <c r="M25" s="24">
        <v>2</v>
      </c>
      <c r="N25" s="24">
        <f>IF(L25&lt;&gt;"",L25- M25, "")</f>
        <v>38</v>
      </c>
      <c r="O25" s="26"/>
      <c r="P25" s="12"/>
      <c r="Q25" s="12"/>
      <c r="R25" s="12"/>
      <c r="S25" s="12"/>
      <c r="T25" s="5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>
        <f>IF(C25&gt;0, VLOOKUP(C25-C$5-(INT($M25/9)+(MOD($M25,9)&gt;=C$6)), '[1]Point System'!$A$4:$B$15, 2),"")</f>
        <v>2</v>
      </c>
      <c r="D26" s="28">
        <f>IF(D25&gt;0, VLOOKUP(D25-D$5-(INT($M25/9)+(MOD($M25,9)&gt;=D$6)), '[1]Point System'!$A$4:$B$15, 2),"")</f>
        <v>3</v>
      </c>
      <c r="E26" s="28">
        <f>IF(E25&gt;0, VLOOKUP(E25-E$5-(INT($M25/9)+(MOD($M25,9)&gt;=E$6)), '[1]Point System'!$A$4:$B$15, 2),"")</f>
        <v>1</v>
      </c>
      <c r="F26" s="28">
        <f>IF(F25&gt;0, VLOOKUP(F25-F$5-(INT($M25/9)+(MOD($M25,9)&gt;=F$6)), '[1]Point System'!$A$4:$B$15, 2),"")</f>
        <v>2</v>
      </c>
      <c r="G26" s="28">
        <f>IF(G25&gt;0, VLOOKUP(G25-G$5-(INT($M25/9)+(MOD($M25,9)&gt;=G$6)), '[1]Point System'!$A$4:$B$15, 2),"")</f>
        <v>3</v>
      </c>
      <c r="H26" s="28">
        <f>IF(H25&gt;0, VLOOKUP(H25-H$5-(INT($M25/9)+(MOD($M25,9)&gt;=H$6)), '[1]Point System'!$A$4:$B$15, 2),"")</f>
        <v>1</v>
      </c>
      <c r="I26" s="28">
        <f>IF(I25&gt;0, VLOOKUP(I25-I$5-(INT($M25/9)+(MOD($M25,9)&gt;=I$6)), '[1]Point System'!$A$4:$B$15, 2),"")</f>
        <v>2</v>
      </c>
      <c r="J26" s="28">
        <f>IF(J25&gt;0, VLOOKUP(J25-J$5-(INT($M25/9)+(MOD($M25,9)&gt;=J$6)), '[1]Point System'!$A$4:$B$15, 2),"")</f>
        <v>0</v>
      </c>
      <c r="K26" s="28">
        <f>IF(K25&gt;0, VLOOKUP(K25-K$5-(INT($M25/9)+(MOD($M25,9)&gt;=K$6)), '[1]Point System'!$A$4:$B$15, 2),"")</f>
        <v>2</v>
      </c>
      <c r="L26" s="29">
        <f t="shared" si="0"/>
        <v>16</v>
      </c>
      <c r="M26" s="28"/>
      <c r="N26" s="28"/>
      <c r="O26" s="30">
        <f>IF(L26&lt;&gt;"", L26, "")</f>
        <v>16</v>
      </c>
      <c r="P26" s="12"/>
      <c r="Q26" s="12"/>
      <c r="R26" s="12"/>
      <c r="S26" s="12"/>
      <c r="T26" s="52"/>
      <c r="U26" s="12"/>
      <c r="V26" s="12"/>
      <c r="W26" s="12"/>
      <c r="X26" s="12"/>
      <c r="Y26" s="12"/>
      <c r="Z26" s="12"/>
    </row>
    <row r="27" spans="1:26" ht="18.75">
      <c r="A27" s="43" t="s">
        <v>82</v>
      </c>
      <c r="B27" s="24"/>
      <c r="C27" s="24">
        <v>6</v>
      </c>
      <c r="D27" s="24">
        <v>6</v>
      </c>
      <c r="E27" s="24">
        <v>5</v>
      </c>
      <c r="F27" s="24">
        <v>6</v>
      </c>
      <c r="G27" s="24">
        <v>6</v>
      </c>
      <c r="H27" s="24">
        <v>7</v>
      </c>
      <c r="I27" s="24">
        <v>6</v>
      </c>
      <c r="J27" s="24">
        <v>6</v>
      </c>
      <c r="K27" s="24">
        <v>8</v>
      </c>
      <c r="L27" s="25">
        <f t="shared" si="0"/>
        <v>56</v>
      </c>
      <c r="M27" s="24">
        <v>14</v>
      </c>
      <c r="N27" s="24">
        <f>IF(L27&lt;&gt;"",L27- M27, "")</f>
        <v>42</v>
      </c>
      <c r="O27" s="26"/>
      <c r="P27" s="12"/>
      <c r="Q27" s="12"/>
      <c r="R27" s="12"/>
      <c r="S27" s="12"/>
      <c r="T27" s="5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>
        <f>IF(C27&gt;0, VLOOKUP(C27-C$5-(INT($M27/9)+(MOD($M27,9)&gt;=C$6)), '[1]Point System'!$A$4:$B$15, 2),"")</f>
        <v>2</v>
      </c>
      <c r="D28" s="28">
        <f>IF(D27&gt;0, VLOOKUP(D27-D$5-(INT($M27/9)+(MOD($M27,9)&gt;=D$6)), '[1]Point System'!$A$4:$B$15, 2),"")</f>
        <v>3</v>
      </c>
      <c r="E28" s="28">
        <f>IF(E27&gt;0, VLOOKUP(E27-E$5-(INT($M27/9)+(MOD($M27,9)&gt;=E$6)), '[1]Point System'!$A$4:$B$15, 2),"")</f>
        <v>3</v>
      </c>
      <c r="F28" s="28">
        <f>IF(F27&gt;0, VLOOKUP(F27-F$5-(INT($M27/9)+(MOD($M27,9)&gt;=F$6)), '[1]Point System'!$A$4:$B$15, 2),"")</f>
        <v>0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0</v>
      </c>
      <c r="I28" s="28">
        <f>IF(I27&gt;0, VLOOKUP(I27-I$5-(INT($M27/9)+(MOD($M27,9)&gt;=I$6)), '[1]Point System'!$A$4:$B$15, 2),"")</f>
        <v>0</v>
      </c>
      <c r="J28" s="28">
        <f>IF(J27&gt;0, VLOOKUP(J27-J$5-(INT($M27/9)+(MOD($M27,9)&gt;=J$6)), '[1]Point System'!$A$4:$B$15, 2),"")</f>
        <v>1</v>
      </c>
      <c r="K28" s="28">
        <f>IF(K27&gt;0, VLOOKUP(K27-K$5-(INT($M27/9)+(MOD($M27,9)&gt;=K$6)), '[1]Point System'!$A$4:$B$15, 2),"")</f>
        <v>1</v>
      </c>
      <c r="L28" s="29">
        <f t="shared" si="0"/>
        <v>12</v>
      </c>
      <c r="M28" s="28"/>
      <c r="N28" s="28"/>
      <c r="O28" s="30">
        <f>IF(L28&lt;&gt;"", L28, "")</f>
        <v>12</v>
      </c>
      <c r="P28" s="12"/>
      <c r="Q28" s="12"/>
      <c r="R28" s="12"/>
      <c r="S28" s="12"/>
      <c r="T28" s="52"/>
      <c r="U28" s="12"/>
      <c r="V28" s="12"/>
      <c r="W28" s="12"/>
      <c r="X28" s="12"/>
      <c r="Y28" s="12"/>
      <c r="Z28" s="12"/>
    </row>
    <row r="29" spans="1:26">
      <c r="Q29" s="12"/>
      <c r="R29" s="12"/>
      <c r="S29" s="12"/>
      <c r="T29" s="52"/>
    </row>
    <row r="30" spans="1:26" ht="14.25">
      <c r="C30" s="42" t="s">
        <v>96</v>
      </c>
      <c r="D30" s="42" t="s">
        <v>93</v>
      </c>
      <c r="E30" s="42" t="s">
        <v>94</v>
      </c>
      <c r="F30" s="42" t="s">
        <v>96</v>
      </c>
      <c r="G30" s="42" t="s">
        <v>94</v>
      </c>
      <c r="H30" s="42" t="s">
        <v>94</v>
      </c>
      <c r="I30" s="42" t="s">
        <v>93</v>
      </c>
      <c r="J30" s="42" t="s">
        <v>94</v>
      </c>
      <c r="K30" s="42" t="s">
        <v>94</v>
      </c>
    </row>
    <row r="31" spans="1:26" ht="15" customHeight="1">
      <c r="E31" s="46">
        <v>3</v>
      </c>
      <c r="G31" s="46">
        <v>2</v>
      </c>
      <c r="H31" s="46">
        <v>1</v>
      </c>
      <c r="J31" s="47">
        <v>2</v>
      </c>
      <c r="K31" s="46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Template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Hutter, Mark [US-US]</cp:lastModifiedBy>
  <cp:lastPrinted>2024-05-29T15:42:13Z</cp:lastPrinted>
  <dcterms:created xsi:type="dcterms:W3CDTF">2024-05-07T15:07:02Z</dcterms:created>
  <dcterms:modified xsi:type="dcterms:W3CDTF">2024-07-05T14:39:05Z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