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DATA\CODE\golf-league-site\public\results\"/>
    </mc:Choice>
  </mc:AlternateContent>
  <xr:revisionPtr revIDLastSave="0" documentId="13_ncr:1_{E211127A-D0BE-4413-AA19-C79B0CD6B97E}" xr6:coauthVersionLast="47" xr6:coauthVersionMax="47" xr10:uidLastSave="{00000000-0000-0000-0000-000000000000}"/>
  <bookViews>
    <workbookView xWindow="2595" yWindow="570" windowWidth="22305" windowHeight="13695" activeTab="1" xr2:uid="{00000000-000D-0000-FFFF-FFFF00000000}"/>
  </bookViews>
  <sheets>
    <sheet name="Template" sheetId="14" r:id="rId1"/>
    <sheet name="Weekly Stats" sheetId="11" r:id="rId2"/>
    <sheet name="Point System" sheetId="7" r:id="rId3"/>
    <sheet name="Week 1" sheetId="4" state="hidden" r:id="rId4"/>
    <sheet name="Week 2" sheetId="5" state="hidden" r:id="rId5"/>
    <sheet name="Week 3" sheetId="6" state="hidden" r:id="rId6"/>
    <sheet name="Week 4" sheetId="8" state="hidden" r:id="rId7"/>
    <sheet name="Week 5" sheetId="10" state="hidden" r:id="rId8"/>
    <sheet name="Week 6" sheetId="9" state="hidden" r:id="rId9"/>
    <sheet name="Week 7" sheetId="12" state="hidden" r:id="rId10"/>
    <sheet name="Week 8" sheetId="13" state="hidden" r:id="rId11"/>
    <sheet name="Week 9" sheetId="15" state="hidden" r:id="rId12"/>
    <sheet name="Week 10" sheetId="16" state="hidden" r:id="rId13"/>
    <sheet name="Week 11" sheetId="17" state="hidden" r:id="rId14"/>
    <sheet name="Week 12" sheetId="20" state="hidden" r:id="rId15"/>
    <sheet name="Week 13" sheetId="21" state="hidden" r:id="rId16"/>
    <sheet name="Week 14" sheetId="22" state="hidden" r:id="rId17"/>
    <sheet name="Week 15" sheetId="23" state="hidden" r:id="rId18"/>
    <sheet name="Week 16" sheetId="25" state="hidden" r:id="rId19"/>
    <sheet name="Week 17" sheetId="24" state="hidden" r:id="rId20"/>
    <sheet name="Week 18" sheetId="26" state="hidden" r:id="rId21"/>
    <sheet name="Week 19" sheetId="28" state="hidden" r:id="rId22"/>
    <sheet name="Week 20" sheetId="29" state="hidden" r:id="rId23"/>
    <sheet name="Week 21" sheetId="31" state="hidden" r:id="rId24"/>
    <sheet name="Week 22" sheetId="32" r:id="rId25"/>
  </sheets>
  <externalReferences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4" i="11" l="1"/>
  <c r="BG6" i="11"/>
  <c r="BG8" i="11"/>
  <c r="BG5" i="11"/>
  <c r="BG10" i="11"/>
  <c r="BG13" i="11"/>
  <c r="BG9" i="11"/>
  <c r="BG14" i="11"/>
  <c r="BG11" i="11"/>
  <c r="BG15" i="11"/>
  <c r="BG12" i="11"/>
  <c r="BG16" i="11"/>
  <c r="BH16" i="11" s="1"/>
  <c r="BG17" i="11"/>
  <c r="BG18" i="11"/>
  <c r="BG19" i="11"/>
  <c r="BG20" i="11"/>
  <c r="BG21" i="11"/>
  <c r="BE4" i="11"/>
  <c r="BE6" i="11"/>
  <c r="BE8" i="11"/>
  <c r="BE5" i="11"/>
  <c r="BE10" i="11"/>
  <c r="BE13" i="11"/>
  <c r="BE9" i="11"/>
  <c r="BE14" i="11"/>
  <c r="BE11" i="11"/>
  <c r="BE15" i="11"/>
  <c r="BE12" i="11"/>
  <c r="BE16" i="11"/>
  <c r="BE17" i="11"/>
  <c r="BE18" i="11"/>
  <c r="BE19" i="11"/>
  <c r="BE20" i="11"/>
  <c r="BE21" i="11"/>
  <c r="BH21" i="11" s="1"/>
  <c r="AW4" i="11"/>
  <c r="AX4" i="11" s="1"/>
  <c r="AW6" i="11"/>
  <c r="AW8" i="11"/>
  <c r="AW5" i="11"/>
  <c r="AW10" i="11"/>
  <c r="AW13" i="11"/>
  <c r="AW9" i="11"/>
  <c r="AW14" i="11"/>
  <c r="AW11" i="11"/>
  <c r="AW15" i="11"/>
  <c r="AW12" i="11"/>
  <c r="AW16" i="11"/>
  <c r="AX16" i="11" s="1"/>
  <c r="AW18" i="11"/>
  <c r="AW19" i="11"/>
  <c r="AW20" i="11"/>
  <c r="AW21" i="11"/>
  <c r="BG7" i="11"/>
  <c r="BE7" i="11"/>
  <c r="AW7" i="11"/>
  <c r="K22" i="32"/>
  <c r="J22" i="32"/>
  <c r="I22" i="32"/>
  <c r="H22" i="32"/>
  <c r="G22" i="32"/>
  <c r="F22" i="32"/>
  <c r="E22" i="32"/>
  <c r="D22" i="32"/>
  <c r="C22" i="32"/>
  <c r="L21" i="32"/>
  <c r="N21" i="32" s="1"/>
  <c r="K20" i="32"/>
  <c r="J20" i="32"/>
  <c r="I20" i="32"/>
  <c r="H20" i="32"/>
  <c r="G20" i="32"/>
  <c r="F20" i="32"/>
  <c r="E20" i="32"/>
  <c r="D20" i="32"/>
  <c r="C20" i="32"/>
  <c r="L19" i="32"/>
  <c r="N19" i="32" s="1"/>
  <c r="K18" i="32"/>
  <c r="J18" i="32"/>
  <c r="I18" i="32"/>
  <c r="H18" i="32"/>
  <c r="G18" i="32"/>
  <c r="F18" i="32"/>
  <c r="E18" i="32"/>
  <c r="D18" i="32"/>
  <c r="C18" i="32"/>
  <c r="L17" i="32"/>
  <c r="N17" i="32" s="1"/>
  <c r="K16" i="32"/>
  <c r="J16" i="32"/>
  <c r="I16" i="32"/>
  <c r="H16" i="32"/>
  <c r="G16" i="32"/>
  <c r="F16" i="32"/>
  <c r="E16" i="32"/>
  <c r="D16" i="32"/>
  <c r="C16" i="32"/>
  <c r="L15" i="32"/>
  <c r="N15" i="32" s="1"/>
  <c r="K14" i="32"/>
  <c r="J14" i="32"/>
  <c r="I14" i="32"/>
  <c r="H14" i="32"/>
  <c r="G14" i="32"/>
  <c r="F14" i="32"/>
  <c r="E14" i="32"/>
  <c r="D14" i="32"/>
  <c r="C14" i="32"/>
  <c r="L13" i="32"/>
  <c r="N13" i="32" s="1"/>
  <c r="K12" i="32"/>
  <c r="J12" i="32"/>
  <c r="I12" i="32"/>
  <c r="H12" i="32"/>
  <c r="G12" i="32"/>
  <c r="F12" i="32"/>
  <c r="E12" i="32"/>
  <c r="D12" i="32"/>
  <c r="C12" i="32"/>
  <c r="L11" i="32"/>
  <c r="N11" i="32" s="1"/>
  <c r="K10" i="32"/>
  <c r="J10" i="32"/>
  <c r="I10" i="32"/>
  <c r="H10" i="32"/>
  <c r="G10" i="32"/>
  <c r="F10" i="32"/>
  <c r="E10" i="32"/>
  <c r="D10" i="32"/>
  <c r="C10" i="32"/>
  <c r="L9" i="32"/>
  <c r="K8" i="32"/>
  <c r="J8" i="32"/>
  <c r="I8" i="32"/>
  <c r="H8" i="32"/>
  <c r="G8" i="32"/>
  <c r="F8" i="32"/>
  <c r="E8" i="32"/>
  <c r="D8" i="32"/>
  <c r="C8" i="32"/>
  <c r="L7" i="32"/>
  <c r="L5" i="32"/>
  <c r="AU22" i="11"/>
  <c r="K10" i="31"/>
  <c r="J10" i="31"/>
  <c r="I10" i="31"/>
  <c r="H10" i="31"/>
  <c r="G10" i="31"/>
  <c r="F10" i="31"/>
  <c r="E10" i="31"/>
  <c r="D10" i="31"/>
  <c r="C10" i="31"/>
  <c r="K20" i="31"/>
  <c r="J20" i="31"/>
  <c r="I20" i="31"/>
  <c r="H20" i="31"/>
  <c r="G20" i="31"/>
  <c r="F20" i="31"/>
  <c r="E20" i="31"/>
  <c r="D20" i="31"/>
  <c r="C20" i="31"/>
  <c r="L19" i="31"/>
  <c r="N19" i="31" s="1"/>
  <c r="K18" i="31"/>
  <c r="J18" i="31"/>
  <c r="I18" i="31"/>
  <c r="H18" i="31"/>
  <c r="G18" i="31"/>
  <c r="F18" i="31"/>
  <c r="E18" i="31"/>
  <c r="D18" i="31"/>
  <c r="C18" i="31"/>
  <c r="L17" i="31"/>
  <c r="N17" i="31" s="1"/>
  <c r="K16" i="31"/>
  <c r="J16" i="31"/>
  <c r="I16" i="31"/>
  <c r="H16" i="31"/>
  <c r="G16" i="31"/>
  <c r="F16" i="31"/>
  <c r="E16" i="31"/>
  <c r="D16" i="31"/>
  <c r="C16" i="31"/>
  <c r="L15" i="31"/>
  <c r="N15" i="31" s="1"/>
  <c r="K14" i="31"/>
  <c r="J14" i="31"/>
  <c r="I14" i="31"/>
  <c r="H14" i="31"/>
  <c r="G14" i="31"/>
  <c r="F14" i="31"/>
  <c r="E14" i="31"/>
  <c r="D14" i="31"/>
  <c r="C14" i="31"/>
  <c r="L13" i="31"/>
  <c r="N13" i="31" s="1"/>
  <c r="K12" i="31"/>
  <c r="J12" i="31"/>
  <c r="I12" i="31"/>
  <c r="H12" i="31"/>
  <c r="G12" i="31"/>
  <c r="F12" i="31"/>
  <c r="E12" i="31"/>
  <c r="D12" i="31"/>
  <c r="C12" i="31"/>
  <c r="L11" i="31"/>
  <c r="N11" i="31" s="1"/>
  <c r="L9" i="31"/>
  <c r="K8" i="31"/>
  <c r="J8" i="31"/>
  <c r="I8" i="31"/>
  <c r="H8" i="31"/>
  <c r="G8" i="31"/>
  <c r="F8" i="31"/>
  <c r="E8" i="31"/>
  <c r="D8" i="31"/>
  <c r="C8" i="31"/>
  <c r="L7" i="31"/>
  <c r="L5" i="31"/>
  <c r="AS22" i="11"/>
  <c r="K26" i="29"/>
  <c r="J26" i="29"/>
  <c r="I26" i="29"/>
  <c r="H26" i="29"/>
  <c r="G26" i="29"/>
  <c r="F26" i="29"/>
  <c r="E26" i="29"/>
  <c r="D26" i="29"/>
  <c r="C26" i="29"/>
  <c r="L25" i="29"/>
  <c r="N25" i="29" s="1"/>
  <c r="K24" i="29"/>
  <c r="J24" i="29"/>
  <c r="I24" i="29"/>
  <c r="H24" i="29"/>
  <c r="G24" i="29"/>
  <c r="F24" i="29"/>
  <c r="E24" i="29"/>
  <c r="D24" i="29"/>
  <c r="C24" i="29"/>
  <c r="L23" i="29"/>
  <c r="N23" i="29" s="1"/>
  <c r="K22" i="29"/>
  <c r="J22" i="29"/>
  <c r="I22" i="29"/>
  <c r="H22" i="29"/>
  <c r="G22" i="29"/>
  <c r="F22" i="29"/>
  <c r="E22" i="29"/>
  <c r="D22" i="29"/>
  <c r="C22" i="29"/>
  <c r="L21" i="29"/>
  <c r="N21" i="29" s="1"/>
  <c r="K20" i="29"/>
  <c r="J20" i="29"/>
  <c r="I20" i="29"/>
  <c r="H20" i="29"/>
  <c r="G20" i="29"/>
  <c r="F20" i="29"/>
  <c r="E20" i="29"/>
  <c r="D20" i="29"/>
  <c r="C20" i="29"/>
  <c r="L19" i="29"/>
  <c r="N19" i="29" s="1"/>
  <c r="K18" i="29"/>
  <c r="J18" i="29"/>
  <c r="I18" i="29"/>
  <c r="H18" i="29"/>
  <c r="G18" i="29"/>
  <c r="F18" i="29"/>
  <c r="E18" i="29"/>
  <c r="D18" i="29"/>
  <c r="C18" i="29"/>
  <c r="L17" i="29"/>
  <c r="N17" i="29" s="1"/>
  <c r="K16" i="29"/>
  <c r="J16" i="29"/>
  <c r="I16" i="29"/>
  <c r="H16" i="29"/>
  <c r="G16" i="29"/>
  <c r="F16" i="29"/>
  <c r="E16" i="29"/>
  <c r="D16" i="29"/>
  <c r="C16" i="29"/>
  <c r="L15" i="29"/>
  <c r="N15" i="29" s="1"/>
  <c r="K14" i="29"/>
  <c r="J14" i="29"/>
  <c r="I14" i="29"/>
  <c r="H14" i="29"/>
  <c r="G14" i="29"/>
  <c r="F14" i="29"/>
  <c r="E14" i="29"/>
  <c r="D14" i="29"/>
  <c r="C14" i="29"/>
  <c r="L13" i="29"/>
  <c r="N13" i="29" s="1"/>
  <c r="K12" i="29"/>
  <c r="J12" i="29"/>
  <c r="I12" i="29"/>
  <c r="H12" i="29"/>
  <c r="G12" i="29"/>
  <c r="F12" i="29"/>
  <c r="E12" i="29"/>
  <c r="D12" i="29"/>
  <c r="C12" i="29"/>
  <c r="L11" i="29"/>
  <c r="N11" i="29" s="1"/>
  <c r="L9" i="29"/>
  <c r="K8" i="29"/>
  <c r="J8" i="29"/>
  <c r="I8" i="29"/>
  <c r="H8" i="29"/>
  <c r="G8" i="29"/>
  <c r="F8" i="29"/>
  <c r="E8" i="29"/>
  <c r="D8" i="29"/>
  <c r="C8" i="29"/>
  <c r="L7" i="29"/>
  <c r="L5" i="29"/>
  <c r="AQ22" i="11"/>
  <c r="L23" i="28"/>
  <c r="N23" i="28" s="1"/>
  <c r="L21" i="28"/>
  <c r="N21" i="28" s="1"/>
  <c r="L19" i="28"/>
  <c r="N19" i="28" s="1"/>
  <c r="L17" i="28"/>
  <c r="N17" i="28" s="1"/>
  <c r="L13" i="28"/>
  <c r="N13" i="28" s="1"/>
  <c r="L11" i="28"/>
  <c r="N11" i="28" s="1"/>
  <c r="L9" i="28"/>
  <c r="N9" i="28" s="1"/>
  <c r="K26" i="28"/>
  <c r="J26" i="28"/>
  <c r="I26" i="28"/>
  <c r="H26" i="28"/>
  <c r="G26" i="28"/>
  <c r="F26" i="28"/>
  <c r="E26" i="28"/>
  <c r="D26" i="28"/>
  <c r="C26" i="28"/>
  <c r="L25" i="28"/>
  <c r="N25" i="28" s="1"/>
  <c r="K24" i="28"/>
  <c r="J24" i="28"/>
  <c r="I24" i="28"/>
  <c r="H24" i="28"/>
  <c r="G24" i="28"/>
  <c r="F24" i="28"/>
  <c r="E24" i="28"/>
  <c r="D24" i="28"/>
  <c r="C24" i="28"/>
  <c r="K22" i="28"/>
  <c r="J22" i="28"/>
  <c r="I22" i="28"/>
  <c r="H22" i="28"/>
  <c r="G22" i="28"/>
  <c r="F22" i="28"/>
  <c r="E22" i="28"/>
  <c r="D22" i="28"/>
  <c r="C22" i="28"/>
  <c r="K20" i="28"/>
  <c r="J20" i="28"/>
  <c r="I20" i="28"/>
  <c r="H20" i="28"/>
  <c r="G20" i="28"/>
  <c r="F20" i="28"/>
  <c r="E20" i="28"/>
  <c r="D20" i="28"/>
  <c r="C20" i="28"/>
  <c r="K18" i="28"/>
  <c r="J18" i="28"/>
  <c r="I18" i="28"/>
  <c r="H18" i="28"/>
  <c r="G18" i="28"/>
  <c r="F18" i="28"/>
  <c r="E18" i="28"/>
  <c r="D18" i="28"/>
  <c r="C18" i="28"/>
  <c r="K16" i="28"/>
  <c r="J16" i="28"/>
  <c r="I16" i="28"/>
  <c r="H16" i="28"/>
  <c r="G16" i="28"/>
  <c r="F16" i="28"/>
  <c r="E16" i="28"/>
  <c r="D16" i="28"/>
  <c r="C16" i="28"/>
  <c r="L15" i="28"/>
  <c r="N15" i="28" s="1"/>
  <c r="K14" i="28"/>
  <c r="J14" i="28"/>
  <c r="I14" i="28"/>
  <c r="H14" i="28"/>
  <c r="G14" i="28"/>
  <c r="F14" i="28"/>
  <c r="E14" i="28"/>
  <c r="D14" i="28"/>
  <c r="C14" i="28"/>
  <c r="K12" i="28"/>
  <c r="J12" i="28"/>
  <c r="I12" i="28"/>
  <c r="H12" i="28"/>
  <c r="G12" i="28"/>
  <c r="F12" i="28"/>
  <c r="E12" i="28"/>
  <c r="D12" i="28"/>
  <c r="C12" i="28"/>
  <c r="K10" i="28"/>
  <c r="J10" i="28"/>
  <c r="I10" i="28"/>
  <c r="H10" i="28"/>
  <c r="G10" i="28"/>
  <c r="F10" i="28"/>
  <c r="E10" i="28"/>
  <c r="D10" i="28"/>
  <c r="C10" i="28"/>
  <c r="K8" i="28"/>
  <c r="J8" i="28"/>
  <c r="I8" i="28"/>
  <c r="H8" i="28"/>
  <c r="G8" i="28"/>
  <c r="F8" i="28"/>
  <c r="E8" i="28"/>
  <c r="D8" i="28"/>
  <c r="C8" i="28"/>
  <c r="L7" i="28"/>
  <c r="L5" i="28"/>
  <c r="AO22" i="11"/>
  <c r="K26" i="26"/>
  <c r="J26" i="26"/>
  <c r="I26" i="26"/>
  <c r="H26" i="26"/>
  <c r="G26" i="26"/>
  <c r="F26" i="26"/>
  <c r="E26" i="26"/>
  <c r="D26" i="26"/>
  <c r="C26" i="26"/>
  <c r="L25" i="26"/>
  <c r="N25" i="26" s="1"/>
  <c r="K24" i="26"/>
  <c r="J24" i="26"/>
  <c r="I24" i="26"/>
  <c r="H24" i="26"/>
  <c r="G24" i="26"/>
  <c r="F24" i="26"/>
  <c r="E24" i="26"/>
  <c r="D24" i="26"/>
  <c r="C24" i="26"/>
  <c r="N23" i="26"/>
  <c r="L23" i="26"/>
  <c r="K22" i="26"/>
  <c r="J22" i="26"/>
  <c r="I22" i="26"/>
  <c r="H22" i="26"/>
  <c r="G22" i="26"/>
  <c r="F22" i="26"/>
  <c r="E22" i="26"/>
  <c r="D22" i="26"/>
  <c r="C22" i="26"/>
  <c r="L21" i="26"/>
  <c r="N21" i="26" s="1"/>
  <c r="K20" i="26"/>
  <c r="J20" i="26"/>
  <c r="I20" i="26"/>
  <c r="H20" i="26"/>
  <c r="G20" i="26"/>
  <c r="F20" i="26"/>
  <c r="E20" i="26"/>
  <c r="D20" i="26"/>
  <c r="C20" i="26"/>
  <c r="L19" i="26"/>
  <c r="N19" i="26" s="1"/>
  <c r="K18" i="26"/>
  <c r="J18" i="26"/>
  <c r="I18" i="26"/>
  <c r="H18" i="26"/>
  <c r="G18" i="26"/>
  <c r="F18" i="26"/>
  <c r="E18" i="26"/>
  <c r="D18" i="26"/>
  <c r="C18" i="26"/>
  <c r="L17" i="26"/>
  <c r="N17" i="26" s="1"/>
  <c r="K16" i="26"/>
  <c r="J16" i="26"/>
  <c r="I16" i="26"/>
  <c r="H16" i="26"/>
  <c r="G16" i="26"/>
  <c r="F16" i="26"/>
  <c r="E16" i="26"/>
  <c r="D16" i="26"/>
  <c r="C16" i="26"/>
  <c r="L15" i="26"/>
  <c r="N15" i="26" s="1"/>
  <c r="K14" i="26"/>
  <c r="J14" i="26"/>
  <c r="I14" i="26"/>
  <c r="H14" i="26"/>
  <c r="G14" i="26"/>
  <c r="F14" i="26"/>
  <c r="E14" i="26"/>
  <c r="D14" i="26"/>
  <c r="C14" i="26"/>
  <c r="L13" i="26"/>
  <c r="N13" i="26" s="1"/>
  <c r="K12" i="26"/>
  <c r="J12" i="26"/>
  <c r="I12" i="26"/>
  <c r="H12" i="26"/>
  <c r="G12" i="26"/>
  <c r="F12" i="26"/>
  <c r="E12" i="26"/>
  <c r="D12" i="26"/>
  <c r="C12" i="26"/>
  <c r="L11" i="26"/>
  <c r="N11" i="26" s="1"/>
  <c r="K10" i="26"/>
  <c r="J10" i="26"/>
  <c r="I10" i="26"/>
  <c r="H10" i="26"/>
  <c r="G10" i="26"/>
  <c r="F10" i="26"/>
  <c r="E10" i="26"/>
  <c r="D10" i="26"/>
  <c r="C10" i="26"/>
  <c r="L9" i="26"/>
  <c r="N9" i="26" s="1"/>
  <c r="K8" i="26"/>
  <c r="J8" i="26"/>
  <c r="I8" i="26"/>
  <c r="H8" i="26"/>
  <c r="G8" i="26"/>
  <c r="F8" i="26"/>
  <c r="E8" i="26"/>
  <c r="D8" i="26"/>
  <c r="C8" i="26"/>
  <c r="L7" i="26"/>
  <c r="L5" i="26"/>
  <c r="AM22" i="11"/>
  <c r="K26" i="24"/>
  <c r="J26" i="24"/>
  <c r="I26" i="24"/>
  <c r="H26" i="24"/>
  <c r="G26" i="24"/>
  <c r="F26" i="24"/>
  <c r="E26" i="24"/>
  <c r="D26" i="24"/>
  <c r="C26" i="24"/>
  <c r="L25" i="24"/>
  <c r="N25" i="24" s="1"/>
  <c r="K24" i="24"/>
  <c r="J24" i="24"/>
  <c r="I24" i="24"/>
  <c r="H24" i="24"/>
  <c r="G24" i="24"/>
  <c r="F24" i="24"/>
  <c r="E24" i="24"/>
  <c r="D24" i="24"/>
  <c r="C24" i="24"/>
  <c r="L23" i="24"/>
  <c r="N23" i="24" s="1"/>
  <c r="K22" i="24"/>
  <c r="J22" i="24"/>
  <c r="I22" i="24"/>
  <c r="H22" i="24"/>
  <c r="G22" i="24"/>
  <c r="F22" i="24"/>
  <c r="E22" i="24"/>
  <c r="D22" i="24"/>
  <c r="C22" i="24"/>
  <c r="L21" i="24"/>
  <c r="N21" i="24" s="1"/>
  <c r="K20" i="24"/>
  <c r="J20" i="24"/>
  <c r="I20" i="24"/>
  <c r="H20" i="24"/>
  <c r="G20" i="24"/>
  <c r="F20" i="24"/>
  <c r="E20" i="24"/>
  <c r="D20" i="24"/>
  <c r="C20" i="24"/>
  <c r="L19" i="24"/>
  <c r="N19" i="24" s="1"/>
  <c r="K18" i="24"/>
  <c r="J18" i="24"/>
  <c r="I18" i="24"/>
  <c r="H18" i="24"/>
  <c r="G18" i="24"/>
  <c r="F18" i="24"/>
  <c r="E18" i="24"/>
  <c r="D18" i="24"/>
  <c r="C18" i="24"/>
  <c r="L17" i="24"/>
  <c r="N17" i="24" s="1"/>
  <c r="K16" i="24"/>
  <c r="J16" i="24"/>
  <c r="I16" i="24"/>
  <c r="H16" i="24"/>
  <c r="G16" i="24"/>
  <c r="F16" i="24"/>
  <c r="E16" i="24"/>
  <c r="D16" i="24"/>
  <c r="C16" i="24"/>
  <c r="L15" i="24"/>
  <c r="N15" i="24" s="1"/>
  <c r="K14" i="24"/>
  <c r="J14" i="24"/>
  <c r="I14" i="24"/>
  <c r="H14" i="24"/>
  <c r="G14" i="24"/>
  <c r="F14" i="24"/>
  <c r="E14" i="24"/>
  <c r="D14" i="24"/>
  <c r="C14" i="24"/>
  <c r="L13" i="24"/>
  <c r="N13" i="24" s="1"/>
  <c r="K12" i="24"/>
  <c r="J12" i="24"/>
  <c r="I12" i="24"/>
  <c r="H12" i="24"/>
  <c r="G12" i="24"/>
  <c r="F12" i="24"/>
  <c r="E12" i="24"/>
  <c r="D12" i="24"/>
  <c r="C12" i="24"/>
  <c r="L11" i="24"/>
  <c r="N11" i="24" s="1"/>
  <c r="K10" i="24"/>
  <c r="J10" i="24"/>
  <c r="I10" i="24"/>
  <c r="H10" i="24"/>
  <c r="G10" i="24"/>
  <c r="F10" i="24"/>
  <c r="E10" i="24"/>
  <c r="D10" i="24"/>
  <c r="C10" i="24"/>
  <c r="L9" i="24"/>
  <c r="N9" i="24" s="1"/>
  <c r="K8" i="24"/>
  <c r="J8" i="24"/>
  <c r="I8" i="24"/>
  <c r="H8" i="24"/>
  <c r="G8" i="24"/>
  <c r="F8" i="24"/>
  <c r="E8" i="24"/>
  <c r="D8" i="24"/>
  <c r="C8" i="24"/>
  <c r="L7" i="24"/>
  <c r="N7" i="24" s="1"/>
  <c r="L5" i="24"/>
  <c r="AK22" i="11"/>
  <c r="K10" i="21"/>
  <c r="J10" i="21"/>
  <c r="I10" i="21"/>
  <c r="H10" i="21"/>
  <c r="G10" i="21"/>
  <c r="F10" i="21"/>
  <c r="E10" i="21"/>
  <c r="D10" i="21"/>
  <c r="C10" i="21"/>
  <c r="K8" i="20"/>
  <c r="J8" i="20"/>
  <c r="I8" i="20"/>
  <c r="H8" i="20"/>
  <c r="G8" i="20"/>
  <c r="F8" i="20"/>
  <c r="E8" i="20"/>
  <c r="D8" i="20"/>
  <c r="C8" i="20"/>
  <c r="K10" i="20"/>
  <c r="J10" i="20"/>
  <c r="I10" i="20"/>
  <c r="H10" i="20"/>
  <c r="G10" i="20"/>
  <c r="F10" i="20"/>
  <c r="E10" i="20"/>
  <c r="D10" i="20"/>
  <c r="C10" i="20"/>
  <c r="K12" i="20"/>
  <c r="J12" i="20"/>
  <c r="I12" i="20"/>
  <c r="H12" i="20"/>
  <c r="G12" i="20"/>
  <c r="F12" i="20"/>
  <c r="E12" i="20"/>
  <c r="D12" i="20"/>
  <c r="C12" i="20"/>
  <c r="K16" i="20"/>
  <c r="J16" i="20"/>
  <c r="I16" i="20"/>
  <c r="H16" i="20"/>
  <c r="G16" i="20"/>
  <c r="F16" i="20"/>
  <c r="E16" i="20"/>
  <c r="D16" i="20"/>
  <c r="C16" i="20"/>
  <c r="K26" i="20"/>
  <c r="J26" i="20"/>
  <c r="I26" i="20"/>
  <c r="H26" i="20"/>
  <c r="G26" i="20"/>
  <c r="F26" i="20"/>
  <c r="E26" i="20"/>
  <c r="D26" i="20"/>
  <c r="C26" i="20"/>
  <c r="K24" i="20"/>
  <c r="J24" i="20"/>
  <c r="I24" i="20"/>
  <c r="H24" i="20"/>
  <c r="G24" i="20"/>
  <c r="F24" i="20"/>
  <c r="E24" i="20"/>
  <c r="D24" i="20"/>
  <c r="C24" i="20"/>
  <c r="K22" i="20"/>
  <c r="J22" i="20"/>
  <c r="I22" i="20"/>
  <c r="H22" i="20"/>
  <c r="G22" i="20"/>
  <c r="F22" i="20"/>
  <c r="E22" i="20"/>
  <c r="D22" i="20"/>
  <c r="C22" i="20"/>
  <c r="K20" i="20"/>
  <c r="J20" i="20"/>
  <c r="I20" i="20"/>
  <c r="H20" i="20"/>
  <c r="G20" i="20"/>
  <c r="F20" i="20"/>
  <c r="E20" i="20"/>
  <c r="D20" i="20"/>
  <c r="C20" i="20"/>
  <c r="AG22" i="11"/>
  <c r="BH12" i="11" l="1"/>
  <c r="BH15" i="11"/>
  <c r="BH6" i="11"/>
  <c r="BH11" i="11"/>
  <c r="BH4" i="11"/>
  <c r="BH14" i="11"/>
  <c r="BH9" i="11"/>
  <c r="BH10" i="11"/>
  <c r="BH5" i="11"/>
  <c r="BH8" i="11"/>
  <c r="BH13" i="11"/>
  <c r="L22" i="32"/>
  <c r="O22" i="32" s="1"/>
  <c r="L14" i="32"/>
  <c r="O14" i="32" s="1"/>
  <c r="L20" i="32"/>
  <c r="O20" i="32" s="1"/>
  <c r="L18" i="32"/>
  <c r="O18" i="32" s="1"/>
  <c r="L16" i="32"/>
  <c r="O16" i="32" s="1"/>
  <c r="L12" i="32"/>
  <c r="O12" i="32" s="1"/>
  <c r="L10" i="32"/>
  <c r="O10" i="32" s="1"/>
  <c r="L8" i="32"/>
  <c r="O8" i="32" s="1"/>
  <c r="L24" i="28"/>
  <c r="O24" i="28" s="1"/>
  <c r="L10" i="31"/>
  <c r="O10" i="31" s="1"/>
  <c r="L26" i="28"/>
  <c r="O26" i="28" s="1"/>
  <c r="L26" i="29"/>
  <c r="O26" i="29" s="1"/>
  <c r="L20" i="31"/>
  <c r="O20" i="31" s="1"/>
  <c r="L18" i="31"/>
  <c r="O18" i="31" s="1"/>
  <c r="L16" i="31"/>
  <c r="O16" i="31" s="1"/>
  <c r="L14" i="31"/>
  <c r="O14" i="31" s="1"/>
  <c r="L12" i="31"/>
  <c r="O12" i="31" s="1"/>
  <c r="L8" i="31"/>
  <c r="O8" i="31" s="1"/>
  <c r="BH7" i="11"/>
  <c r="L24" i="29"/>
  <c r="O24" i="29" s="1"/>
  <c r="L12" i="29"/>
  <c r="O12" i="29" s="1"/>
  <c r="L16" i="29"/>
  <c r="O16" i="29" s="1"/>
  <c r="L22" i="29"/>
  <c r="O22" i="29" s="1"/>
  <c r="L20" i="29"/>
  <c r="O20" i="29" s="1"/>
  <c r="L18" i="29"/>
  <c r="O18" i="29" s="1"/>
  <c r="L14" i="29"/>
  <c r="O14" i="29" s="1"/>
  <c r="O10" i="29"/>
  <c r="L8" i="29"/>
  <c r="O8" i="29" s="1"/>
  <c r="L14" i="28"/>
  <c r="O14" i="28" s="1"/>
  <c r="L22" i="28"/>
  <c r="O22" i="28" s="1"/>
  <c r="L20" i="28"/>
  <c r="O20" i="28" s="1"/>
  <c r="L18" i="28"/>
  <c r="O18" i="28" s="1"/>
  <c r="L16" i="28"/>
  <c r="O16" i="28" s="1"/>
  <c r="L12" i="28"/>
  <c r="O12" i="28" s="1"/>
  <c r="L10" i="28"/>
  <c r="O10" i="28" s="1"/>
  <c r="L8" i="28"/>
  <c r="O8" i="28" s="1"/>
  <c r="L26" i="26"/>
  <c r="O26" i="26" s="1"/>
  <c r="L24" i="26"/>
  <c r="O24" i="26" s="1"/>
  <c r="L22" i="26"/>
  <c r="O22" i="26" s="1"/>
  <c r="L20" i="26"/>
  <c r="O20" i="26" s="1"/>
  <c r="L18" i="26"/>
  <c r="O18" i="26" s="1"/>
  <c r="L16" i="26"/>
  <c r="O16" i="26" s="1"/>
  <c r="L14" i="26"/>
  <c r="O14" i="26" s="1"/>
  <c r="L12" i="26"/>
  <c r="O12" i="26" s="1"/>
  <c r="L10" i="26"/>
  <c r="O10" i="26" s="1"/>
  <c r="L8" i="26"/>
  <c r="O8" i="26" s="1"/>
  <c r="L26" i="24"/>
  <c r="O26" i="24" s="1"/>
  <c r="L24" i="24"/>
  <c r="O24" i="24" s="1"/>
  <c r="L22" i="24"/>
  <c r="O22" i="24" s="1"/>
  <c r="L20" i="24"/>
  <c r="O20" i="24" s="1"/>
  <c r="L18" i="24"/>
  <c r="O18" i="24" s="1"/>
  <c r="L16" i="24"/>
  <c r="O16" i="24" s="1"/>
  <c r="L14" i="24"/>
  <c r="O14" i="24" s="1"/>
  <c r="L12" i="24"/>
  <c r="O12" i="24" s="1"/>
  <c r="L10" i="24"/>
  <c r="O10" i="24" s="1"/>
  <c r="L8" i="24"/>
  <c r="O8" i="24" s="1"/>
  <c r="K10" i="23"/>
  <c r="K26" i="23"/>
  <c r="J26" i="23"/>
  <c r="I26" i="23"/>
  <c r="H26" i="23"/>
  <c r="G26" i="23"/>
  <c r="F26" i="23"/>
  <c r="E26" i="23"/>
  <c r="D26" i="23"/>
  <c r="C26" i="23"/>
  <c r="L25" i="23"/>
  <c r="N25" i="23" s="1"/>
  <c r="K24" i="23"/>
  <c r="J24" i="23"/>
  <c r="I24" i="23"/>
  <c r="H24" i="23"/>
  <c r="G24" i="23"/>
  <c r="F24" i="23"/>
  <c r="E24" i="23"/>
  <c r="D24" i="23"/>
  <c r="C24" i="23"/>
  <c r="L23" i="23"/>
  <c r="N23" i="23" s="1"/>
  <c r="K22" i="23"/>
  <c r="J22" i="23"/>
  <c r="I22" i="23"/>
  <c r="H22" i="23"/>
  <c r="G22" i="23"/>
  <c r="F22" i="23"/>
  <c r="E22" i="23"/>
  <c r="D22" i="23"/>
  <c r="C22" i="23"/>
  <c r="L21" i="23"/>
  <c r="N21" i="23" s="1"/>
  <c r="K20" i="23"/>
  <c r="J20" i="23"/>
  <c r="I20" i="23"/>
  <c r="H20" i="23"/>
  <c r="G20" i="23"/>
  <c r="F20" i="23"/>
  <c r="E20" i="23"/>
  <c r="D20" i="23"/>
  <c r="C20" i="23"/>
  <c r="L19" i="23"/>
  <c r="N19" i="23" s="1"/>
  <c r="K18" i="23"/>
  <c r="J18" i="23"/>
  <c r="I18" i="23"/>
  <c r="H18" i="23"/>
  <c r="G18" i="23"/>
  <c r="F18" i="23"/>
  <c r="E18" i="23"/>
  <c r="D18" i="23"/>
  <c r="C18" i="23"/>
  <c r="L17" i="23"/>
  <c r="N17" i="23" s="1"/>
  <c r="K16" i="23"/>
  <c r="J16" i="23"/>
  <c r="I16" i="23"/>
  <c r="H16" i="23"/>
  <c r="G16" i="23"/>
  <c r="F16" i="23"/>
  <c r="E16" i="23"/>
  <c r="D16" i="23"/>
  <c r="C16" i="23"/>
  <c r="L15" i="23"/>
  <c r="N15" i="23" s="1"/>
  <c r="K14" i="23"/>
  <c r="J14" i="23"/>
  <c r="I14" i="23"/>
  <c r="H14" i="23"/>
  <c r="G14" i="23"/>
  <c r="F14" i="23"/>
  <c r="E14" i="23"/>
  <c r="D14" i="23"/>
  <c r="C14" i="23"/>
  <c r="L13" i="23"/>
  <c r="N13" i="23" s="1"/>
  <c r="K12" i="23"/>
  <c r="J12" i="23"/>
  <c r="I12" i="23"/>
  <c r="H12" i="23"/>
  <c r="G12" i="23"/>
  <c r="F12" i="23"/>
  <c r="E12" i="23"/>
  <c r="D12" i="23"/>
  <c r="C12" i="23"/>
  <c r="L11" i="23"/>
  <c r="N11" i="23" s="1"/>
  <c r="J10" i="23"/>
  <c r="I10" i="23"/>
  <c r="H10" i="23"/>
  <c r="G10" i="23"/>
  <c r="F10" i="23"/>
  <c r="E10" i="23"/>
  <c r="D10" i="23"/>
  <c r="C10" i="23"/>
  <c r="L9" i="23"/>
  <c r="N9" i="23" s="1"/>
  <c r="K8" i="23"/>
  <c r="J8" i="23"/>
  <c r="I8" i="23"/>
  <c r="H8" i="23"/>
  <c r="G8" i="23"/>
  <c r="F8" i="23"/>
  <c r="E8" i="23"/>
  <c r="D8" i="23"/>
  <c r="C8" i="23"/>
  <c r="L7" i="23"/>
  <c r="N7" i="23" s="1"/>
  <c r="L5" i="23"/>
  <c r="N17" i="14"/>
  <c r="N23" i="20"/>
  <c r="N17" i="20"/>
  <c r="N23" i="21"/>
  <c r="N17" i="21"/>
  <c r="K20" i="21"/>
  <c r="J20" i="21"/>
  <c r="I20" i="21"/>
  <c r="H20" i="21"/>
  <c r="G20" i="21"/>
  <c r="F20" i="21"/>
  <c r="E20" i="21"/>
  <c r="D20" i="21"/>
  <c r="C20" i="21"/>
  <c r="K14" i="21"/>
  <c r="J14" i="21"/>
  <c r="I14" i="21"/>
  <c r="H14" i="21"/>
  <c r="G14" i="21"/>
  <c r="F14" i="21"/>
  <c r="E14" i="21"/>
  <c r="D14" i="21"/>
  <c r="C14" i="21"/>
  <c r="L25" i="21"/>
  <c r="N25" i="21" s="1"/>
  <c r="L23" i="21"/>
  <c r="L21" i="21"/>
  <c r="N21" i="21" s="1"/>
  <c r="L19" i="21"/>
  <c r="N19" i="21" s="1"/>
  <c r="L17" i="21"/>
  <c r="L15" i="21"/>
  <c r="N15" i="21" s="1"/>
  <c r="L13" i="21"/>
  <c r="N13" i="21" s="1"/>
  <c r="L11" i="21"/>
  <c r="N11" i="21" s="1"/>
  <c r="L9" i="21"/>
  <c r="N9" i="21" s="1"/>
  <c r="K26" i="21"/>
  <c r="J26" i="21"/>
  <c r="I26" i="21"/>
  <c r="H26" i="21"/>
  <c r="G26" i="21"/>
  <c r="F26" i="21"/>
  <c r="E26" i="21"/>
  <c r="D26" i="21"/>
  <c r="C26" i="21"/>
  <c r="K24" i="21"/>
  <c r="J24" i="21"/>
  <c r="I24" i="21"/>
  <c r="H24" i="21"/>
  <c r="G24" i="21"/>
  <c r="F24" i="21"/>
  <c r="E24" i="21"/>
  <c r="D24" i="21"/>
  <c r="C24" i="21"/>
  <c r="K22" i="21"/>
  <c r="J22" i="21"/>
  <c r="I22" i="21"/>
  <c r="H22" i="21"/>
  <c r="G22" i="21"/>
  <c r="F22" i="21"/>
  <c r="E22" i="21"/>
  <c r="D22" i="21"/>
  <c r="C22" i="21"/>
  <c r="K18" i="21"/>
  <c r="J18" i="21"/>
  <c r="I18" i="21"/>
  <c r="H18" i="21"/>
  <c r="G18" i="21"/>
  <c r="F18" i="21"/>
  <c r="E18" i="21"/>
  <c r="D18" i="21"/>
  <c r="C18" i="21"/>
  <c r="K16" i="21"/>
  <c r="J16" i="21"/>
  <c r="I16" i="21"/>
  <c r="H16" i="21"/>
  <c r="G16" i="21"/>
  <c r="F16" i="21"/>
  <c r="E16" i="21"/>
  <c r="D16" i="21"/>
  <c r="C16" i="21"/>
  <c r="K12" i="21"/>
  <c r="J12" i="21"/>
  <c r="I12" i="21"/>
  <c r="H12" i="21"/>
  <c r="G12" i="21"/>
  <c r="F12" i="21"/>
  <c r="E12" i="21"/>
  <c r="D12" i="21"/>
  <c r="C12" i="21"/>
  <c r="K8" i="21"/>
  <c r="J8" i="21"/>
  <c r="I8" i="21"/>
  <c r="H8" i="21"/>
  <c r="G8" i="21"/>
  <c r="F8" i="21"/>
  <c r="E8" i="21"/>
  <c r="D8" i="21"/>
  <c r="C8" i="21"/>
  <c r="L7" i="21"/>
  <c r="N7" i="21" s="1"/>
  <c r="L5" i="21"/>
  <c r="AC22" i="11"/>
  <c r="AA22" i="11"/>
  <c r="AZ9" i="11"/>
  <c r="AX9" i="11" s="1"/>
  <c r="AZ11" i="11"/>
  <c r="AX11" i="11" s="1"/>
  <c r="AZ6" i="11"/>
  <c r="AX6" i="11" s="1"/>
  <c r="AZ12" i="11"/>
  <c r="AX12" i="11" s="1"/>
  <c r="AZ7" i="11"/>
  <c r="AX7" i="11" s="1"/>
  <c r="AZ15" i="11"/>
  <c r="AX15" i="11" s="1"/>
  <c r="AZ8" i="11"/>
  <c r="AX8" i="11" s="1"/>
  <c r="AZ10" i="11"/>
  <c r="AX10" i="11" s="1"/>
  <c r="AZ5" i="11"/>
  <c r="AX5" i="11" s="1"/>
  <c r="AZ20" i="11"/>
  <c r="AX20" i="11" s="1"/>
  <c r="AZ13" i="11"/>
  <c r="AX13" i="11" s="1"/>
  <c r="AZ14" i="11"/>
  <c r="AX14" i="11" s="1"/>
  <c r="AZ19" i="11"/>
  <c r="AX19" i="11" s="1"/>
  <c r="AZ21" i="11"/>
  <c r="AX21" i="11" s="1"/>
  <c r="AZ18" i="11"/>
  <c r="AX18" i="11" s="1"/>
  <c r="L20" i="23" l="1"/>
  <c r="O20" i="23" s="1"/>
  <c r="L26" i="23"/>
  <c r="O26" i="23" s="1"/>
  <c r="L24" i="23"/>
  <c r="O24" i="23" s="1"/>
  <c r="L22" i="23"/>
  <c r="O22" i="23" s="1"/>
  <c r="L18" i="23"/>
  <c r="O18" i="23" s="1"/>
  <c r="L16" i="23"/>
  <c r="O16" i="23" s="1"/>
  <c r="L14" i="23"/>
  <c r="O14" i="23" s="1"/>
  <c r="L12" i="23"/>
  <c r="O12" i="23" s="1"/>
  <c r="L10" i="23"/>
  <c r="O10" i="23" s="1"/>
  <c r="L8" i="23"/>
  <c r="O8" i="23" s="1"/>
  <c r="D4" i="11"/>
  <c r="L18" i="21"/>
  <c r="O18" i="21" s="1"/>
  <c r="L8" i="21"/>
  <c r="O8" i="21" s="1"/>
  <c r="L26" i="21"/>
  <c r="O26" i="21" s="1"/>
  <c r="L24" i="21"/>
  <c r="O24" i="21" s="1"/>
  <c r="L22" i="21"/>
  <c r="O22" i="21" s="1"/>
  <c r="L20" i="21"/>
  <c r="O20" i="21" s="1"/>
  <c r="L16" i="21"/>
  <c r="O16" i="21" s="1"/>
  <c r="L14" i="21"/>
  <c r="O14" i="21" s="1"/>
  <c r="L12" i="21"/>
  <c r="O12" i="21" s="1"/>
  <c r="L10" i="21"/>
  <c r="O10" i="21" s="1"/>
  <c r="L7" i="20"/>
  <c r="N7" i="20" s="1"/>
  <c r="L25" i="20"/>
  <c r="N25" i="20" s="1"/>
  <c r="L23" i="20"/>
  <c r="L21" i="20"/>
  <c r="N21" i="20" s="1"/>
  <c r="L19" i="20"/>
  <c r="N19" i="20" s="1"/>
  <c r="K18" i="20"/>
  <c r="J18" i="20"/>
  <c r="I18" i="20"/>
  <c r="H18" i="20"/>
  <c r="G18" i="20"/>
  <c r="F18" i="20"/>
  <c r="E18" i="20"/>
  <c r="D18" i="20"/>
  <c r="C18" i="20"/>
  <c r="L17" i="20"/>
  <c r="L15" i="20"/>
  <c r="N15" i="20" s="1"/>
  <c r="J14" i="20"/>
  <c r="I14" i="20"/>
  <c r="H14" i="20"/>
  <c r="G14" i="20"/>
  <c r="E14" i="20"/>
  <c r="D14" i="20"/>
  <c r="C14" i="20"/>
  <c r="L13" i="20"/>
  <c r="N13" i="20" s="1"/>
  <c r="L11" i="20"/>
  <c r="N11" i="20" s="1"/>
  <c r="L9" i="20"/>
  <c r="N9" i="20" s="1"/>
  <c r="L5" i="20"/>
  <c r="K22" i="11"/>
  <c r="M22" i="11"/>
  <c r="O22" i="11"/>
  <c r="Q22" i="11"/>
  <c r="S22" i="11"/>
  <c r="U22" i="11"/>
  <c r="W22" i="11"/>
  <c r="Y22" i="11"/>
  <c r="L20" i="20" l="1"/>
  <c r="O20" i="20" s="1"/>
  <c r="L10" i="20"/>
  <c r="O10" i="20" s="1"/>
  <c r="L26" i="20"/>
  <c r="O26" i="20" s="1"/>
  <c r="L24" i="20"/>
  <c r="O24" i="20" s="1"/>
  <c r="L22" i="20"/>
  <c r="O22" i="20" s="1"/>
  <c r="L8" i="20"/>
  <c r="O8" i="20" s="1"/>
  <c r="L14" i="20"/>
  <c r="O14" i="20" s="1"/>
  <c r="L16" i="20"/>
  <c r="O16" i="20" s="1"/>
  <c r="L12" i="20"/>
  <c r="O12" i="20" s="1"/>
  <c r="L18" i="20"/>
  <c r="O18" i="20" s="1"/>
  <c r="BB11" i="11"/>
  <c r="BB12" i="11"/>
  <c r="BB6" i="11"/>
  <c r="BB7" i="11"/>
  <c r="BB15" i="11"/>
  <c r="BB8" i="11"/>
  <c r="BB10" i="11"/>
  <c r="BB5" i="11"/>
  <c r="BB20" i="11"/>
  <c r="BB13" i="11"/>
  <c r="BC13" i="11" s="1"/>
  <c r="BB14" i="11"/>
  <c r="BB19" i="11"/>
  <c r="BB21" i="11"/>
  <c r="BB18" i="11"/>
  <c r="BB9" i="11"/>
  <c r="K18" i="17"/>
  <c r="J18" i="17"/>
  <c r="I18" i="17"/>
  <c r="H18" i="17"/>
  <c r="G18" i="17"/>
  <c r="F18" i="17"/>
  <c r="E18" i="17"/>
  <c r="D18" i="17"/>
  <c r="C18" i="17"/>
  <c r="L17" i="17"/>
  <c r="K16" i="17"/>
  <c r="J16" i="17"/>
  <c r="I16" i="17"/>
  <c r="H16" i="17"/>
  <c r="G16" i="17"/>
  <c r="F16" i="17"/>
  <c r="E16" i="17"/>
  <c r="D16" i="17"/>
  <c r="C16" i="17"/>
  <c r="L15" i="17"/>
  <c r="N15" i="17" s="1"/>
  <c r="K14" i="17"/>
  <c r="J14" i="17"/>
  <c r="I14" i="17"/>
  <c r="H14" i="17"/>
  <c r="G14" i="17"/>
  <c r="F14" i="17"/>
  <c r="E14" i="17"/>
  <c r="D14" i="17"/>
  <c r="C14" i="17"/>
  <c r="L13" i="17"/>
  <c r="N13" i="17" s="1"/>
  <c r="K12" i="17"/>
  <c r="J12" i="17"/>
  <c r="I12" i="17"/>
  <c r="H12" i="17"/>
  <c r="G12" i="17"/>
  <c r="F12" i="17"/>
  <c r="E12" i="17"/>
  <c r="D12" i="17"/>
  <c r="C12" i="17"/>
  <c r="L11" i="17"/>
  <c r="N11" i="17" s="1"/>
  <c r="K10" i="17"/>
  <c r="J10" i="17"/>
  <c r="I10" i="17"/>
  <c r="H10" i="17"/>
  <c r="G10" i="17"/>
  <c r="F10" i="17"/>
  <c r="E10" i="17"/>
  <c r="D10" i="17"/>
  <c r="C10" i="17"/>
  <c r="L9" i="17"/>
  <c r="N9" i="17" s="1"/>
  <c r="K8" i="17"/>
  <c r="J8" i="17"/>
  <c r="I8" i="17"/>
  <c r="H8" i="17"/>
  <c r="G8" i="17"/>
  <c r="F8" i="17"/>
  <c r="E8" i="17"/>
  <c r="D8" i="17"/>
  <c r="C8" i="17"/>
  <c r="L7" i="17"/>
  <c r="N7" i="17" s="1"/>
  <c r="L5" i="17"/>
  <c r="K20" i="16"/>
  <c r="J20" i="16"/>
  <c r="I20" i="16"/>
  <c r="H20" i="16"/>
  <c r="G20" i="16"/>
  <c r="F20" i="16"/>
  <c r="E20" i="16"/>
  <c r="D20" i="16"/>
  <c r="C20" i="16"/>
  <c r="L19" i="16"/>
  <c r="N19" i="16" s="1"/>
  <c r="K18" i="16"/>
  <c r="J18" i="16"/>
  <c r="I18" i="16"/>
  <c r="H18" i="16"/>
  <c r="G18" i="16"/>
  <c r="F18" i="16"/>
  <c r="E18" i="16"/>
  <c r="D18" i="16"/>
  <c r="C18" i="16"/>
  <c r="L17" i="16"/>
  <c r="K16" i="16"/>
  <c r="J16" i="16"/>
  <c r="I16" i="16"/>
  <c r="H16" i="16"/>
  <c r="G16" i="16"/>
  <c r="F16" i="16"/>
  <c r="E16" i="16"/>
  <c r="D16" i="16"/>
  <c r="C16" i="16"/>
  <c r="L15" i="16"/>
  <c r="N15" i="16" s="1"/>
  <c r="K14" i="16"/>
  <c r="J14" i="16"/>
  <c r="I14" i="16"/>
  <c r="H14" i="16"/>
  <c r="G14" i="16"/>
  <c r="F14" i="16"/>
  <c r="E14" i="16"/>
  <c r="D14" i="16"/>
  <c r="C14" i="16"/>
  <c r="L13" i="16"/>
  <c r="N13" i="16" s="1"/>
  <c r="K12" i="16"/>
  <c r="J12" i="16"/>
  <c r="I12" i="16"/>
  <c r="H12" i="16"/>
  <c r="G12" i="16"/>
  <c r="F12" i="16"/>
  <c r="E12" i="16"/>
  <c r="D12" i="16"/>
  <c r="C12" i="16"/>
  <c r="L11" i="16"/>
  <c r="N11" i="16" s="1"/>
  <c r="K10" i="16"/>
  <c r="J10" i="16"/>
  <c r="I10" i="16"/>
  <c r="H10" i="16"/>
  <c r="G10" i="16"/>
  <c r="F10" i="16"/>
  <c r="E10" i="16"/>
  <c r="D10" i="16"/>
  <c r="C10" i="16"/>
  <c r="L9" i="16"/>
  <c r="N9" i="16" s="1"/>
  <c r="K8" i="16"/>
  <c r="J8" i="16"/>
  <c r="I8" i="16"/>
  <c r="H8" i="16"/>
  <c r="G8" i="16"/>
  <c r="F8" i="16"/>
  <c r="E8" i="16"/>
  <c r="D8" i="16"/>
  <c r="C8" i="16"/>
  <c r="L7" i="16"/>
  <c r="N7" i="16" s="1"/>
  <c r="L5" i="16"/>
  <c r="K28" i="15"/>
  <c r="J28" i="15"/>
  <c r="I28" i="15"/>
  <c r="H28" i="15"/>
  <c r="G28" i="15"/>
  <c r="F28" i="15"/>
  <c r="E28" i="15"/>
  <c r="D28" i="15"/>
  <c r="C28" i="15"/>
  <c r="L27" i="15"/>
  <c r="N27" i="15" s="1"/>
  <c r="K26" i="15"/>
  <c r="J26" i="15"/>
  <c r="I26" i="15"/>
  <c r="H26" i="15"/>
  <c r="G26" i="15"/>
  <c r="F26" i="15"/>
  <c r="E26" i="15"/>
  <c r="D26" i="15"/>
  <c r="C26" i="15"/>
  <c r="L25" i="15"/>
  <c r="N25" i="15" s="1"/>
  <c r="K24" i="15"/>
  <c r="J24" i="15"/>
  <c r="I24" i="15"/>
  <c r="H24" i="15"/>
  <c r="G24" i="15"/>
  <c r="F24" i="15"/>
  <c r="E24" i="15"/>
  <c r="D24" i="15"/>
  <c r="C24" i="15"/>
  <c r="L23" i="15"/>
  <c r="K22" i="15"/>
  <c r="J22" i="15"/>
  <c r="I22" i="15"/>
  <c r="H22" i="15"/>
  <c r="G22" i="15"/>
  <c r="F22" i="15"/>
  <c r="E22" i="15"/>
  <c r="D22" i="15"/>
  <c r="C22" i="15"/>
  <c r="L21" i="15"/>
  <c r="N21" i="15" s="1"/>
  <c r="K20" i="15"/>
  <c r="J20" i="15"/>
  <c r="I20" i="15"/>
  <c r="H20" i="15"/>
  <c r="G20" i="15"/>
  <c r="F20" i="15"/>
  <c r="E20" i="15"/>
  <c r="D20" i="15"/>
  <c r="C20" i="15"/>
  <c r="L19" i="15"/>
  <c r="N19" i="15" s="1"/>
  <c r="K18" i="15"/>
  <c r="J18" i="15"/>
  <c r="I18" i="15"/>
  <c r="H18" i="15"/>
  <c r="G18" i="15"/>
  <c r="F18" i="15"/>
  <c r="E18" i="15"/>
  <c r="D18" i="15"/>
  <c r="C18" i="15"/>
  <c r="L17" i="15"/>
  <c r="K16" i="15"/>
  <c r="J16" i="15"/>
  <c r="I16" i="15"/>
  <c r="H16" i="15"/>
  <c r="G16" i="15"/>
  <c r="F16" i="15"/>
  <c r="E16" i="15"/>
  <c r="D16" i="15"/>
  <c r="C16" i="15"/>
  <c r="L15" i="15"/>
  <c r="N15" i="15" s="1"/>
  <c r="K14" i="15"/>
  <c r="J14" i="15"/>
  <c r="I14" i="15"/>
  <c r="H14" i="15"/>
  <c r="G14" i="15"/>
  <c r="F14" i="15"/>
  <c r="E14" i="15"/>
  <c r="D14" i="15"/>
  <c r="C14" i="15"/>
  <c r="L13" i="15"/>
  <c r="N13" i="15" s="1"/>
  <c r="K12" i="15"/>
  <c r="J12" i="15"/>
  <c r="I12" i="15"/>
  <c r="H12" i="15"/>
  <c r="G12" i="15"/>
  <c r="F12" i="15"/>
  <c r="E12" i="15"/>
  <c r="D12" i="15"/>
  <c r="C12" i="15"/>
  <c r="L11" i="15"/>
  <c r="N11" i="15" s="1"/>
  <c r="L9" i="15"/>
  <c r="K8" i="15"/>
  <c r="J8" i="15"/>
  <c r="I8" i="15"/>
  <c r="H8" i="15"/>
  <c r="G8" i="15"/>
  <c r="F8" i="15"/>
  <c r="E8" i="15"/>
  <c r="D8" i="15"/>
  <c r="C8" i="15"/>
  <c r="L7" i="15"/>
  <c r="N7" i="15" s="1"/>
  <c r="L5" i="15"/>
  <c r="K20" i="14"/>
  <c r="J20" i="14"/>
  <c r="I20" i="14"/>
  <c r="H20" i="14"/>
  <c r="G20" i="14"/>
  <c r="F20" i="14"/>
  <c r="E20" i="14"/>
  <c r="D20" i="14"/>
  <c r="C20" i="14"/>
  <c r="L19" i="14"/>
  <c r="N19" i="14" s="1"/>
  <c r="K18" i="14"/>
  <c r="J18" i="14"/>
  <c r="I18" i="14"/>
  <c r="H18" i="14"/>
  <c r="G18" i="14"/>
  <c r="F18" i="14"/>
  <c r="E18" i="14"/>
  <c r="D18" i="14"/>
  <c r="C18" i="14"/>
  <c r="L17" i="14"/>
  <c r="K16" i="14"/>
  <c r="J16" i="14"/>
  <c r="I16" i="14"/>
  <c r="H16" i="14"/>
  <c r="G16" i="14"/>
  <c r="F16" i="14"/>
  <c r="E16" i="14"/>
  <c r="D16" i="14"/>
  <c r="C16" i="14"/>
  <c r="L15" i="14"/>
  <c r="N15" i="14" s="1"/>
  <c r="K14" i="14"/>
  <c r="J14" i="14"/>
  <c r="I14" i="14"/>
  <c r="H14" i="14"/>
  <c r="G14" i="14"/>
  <c r="F14" i="14"/>
  <c r="E14" i="14"/>
  <c r="D14" i="14"/>
  <c r="C14" i="14"/>
  <c r="L13" i="14"/>
  <c r="N13" i="14" s="1"/>
  <c r="K12" i="14"/>
  <c r="J12" i="14"/>
  <c r="I12" i="14"/>
  <c r="H12" i="14"/>
  <c r="G12" i="14"/>
  <c r="F12" i="14"/>
  <c r="E12" i="14"/>
  <c r="D12" i="14"/>
  <c r="C12" i="14"/>
  <c r="L11" i="14"/>
  <c r="N11" i="14" s="1"/>
  <c r="K10" i="14"/>
  <c r="J10" i="14"/>
  <c r="I10" i="14"/>
  <c r="H10" i="14"/>
  <c r="G10" i="14"/>
  <c r="F10" i="14"/>
  <c r="E10" i="14"/>
  <c r="D10" i="14"/>
  <c r="C10" i="14"/>
  <c r="L9" i="14"/>
  <c r="N9" i="14" s="1"/>
  <c r="K8" i="14"/>
  <c r="J8" i="14"/>
  <c r="I8" i="14"/>
  <c r="H8" i="14"/>
  <c r="G8" i="14"/>
  <c r="F8" i="14"/>
  <c r="E8" i="14"/>
  <c r="D8" i="14"/>
  <c r="C8" i="14"/>
  <c r="L7" i="14"/>
  <c r="N7" i="14" s="1"/>
  <c r="L5" i="14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F17" i="11"/>
  <c r="E17" i="1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7" i="10"/>
  <c r="N27" i="10" s="1"/>
  <c r="K26" i="10"/>
  <c r="J26" i="10"/>
  <c r="I26" i="10"/>
  <c r="H26" i="10"/>
  <c r="G26" i="10"/>
  <c r="F26" i="10"/>
  <c r="E26" i="10"/>
  <c r="D26" i="10"/>
  <c r="C26" i="10"/>
  <c r="L25" i="10"/>
  <c r="N25" i="10" s="1"/>
  <c r="K24" i="10"/>
  <c r="J24" i="10"/>
  <c r="I24" i="10"/>
  <c r="H24" i="10"/>
  <c r="G24" i="10"/>
  <c r="F24" i="10"/>
  <c r="E24" i="10"/>
  <c r="D24" i="10"/>
  <c r="C24" i="10"/>
  <c r="L23" i="10"/>
  <c r="N23" i="10" s="1"/>
  <c r="K22" i="10"/>
  <c r="J22" i="10"/>
  <c r="I22" i="10"/>
  <c r="H22" i="10"/>
  <c r="G22" i="10"/>
  <c r="F22" i="10"/>
  <c r="E22" i="10"/>
  <c r="D22" i="10"/>
  <c r="C22" i="10"/>
  <c r="L21" i="10"/>
  <c r="N21" i="10" s="1"/>
  <c r="K20" i="10"/>
  <c r="J20" i="10"/>
  <c r="I20" i="10"/>
  <c r="H20" i="10"/>
  <c r="G20" i="10"/>
  <c r="F20" i="10"/>
  <c r="E20" i="10"/>
  <c r="D20" i="10"/>
  <c r="C20" i="10"/>
  <c r="L19" i="10"/>
  <c r="N19" i="10" s="1"/>
  <c r="K18" i="10"/>
  <c r="J18" i="10"/>
  <c r="I18" i="10"/>
  <c r="H18" i="10"/>
  <c r="G18" i="10"/>
  <c r="F18" i="10"/>
  <c r="E18" i="10"/>
  <c r="D18" i="10"/>
  <c r="C18" i="10"/>
  <c r="L17" i="10"/>
  <c r="N17" i="10" s="1"/>
  <c r="K16" i="10"/>
  <c r="J16" i="10"/>
  <c r="I16" i="10"/>
  <c r="H16" i="10"/>
  <c r="G16" i="10"/>
  <c r="F16" i="10"/>
  <c r="E16" i="10"/>
  <c r="D16" i="10"/>
  <c r="C16" i="10"/>
  <c r="L15" i="10"/>
  <c r="N15" i="10" s="1"/>
  <c r="K14" i="10"/>
  <c r="J14" i="10"/>
  <c r="I14" i="10"/>
  <c r="H14" i="10"/>
  <c r="G14" i="10"/>
  <c r="F14" i="10"/>
  <c r="E14" i="10"/>
  <c r="D14" i="10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1" i="10"/>
  <c r="N11" i="10" s="1"/>
  <c r="K10" i="10"/>
  <c r="J10" i="10"/>
  <c r="I10" i="10"/>
  <c r="H10" i="10"/>
  <c r="G10" i="10"/>
  <c r="F10" i="10"/>
  <c r="E10" i="10"/>
  <c r="D10" i="10"/>
  <c r="C10" i="10"/>
  <c r="L9" i="10"/>
  <c r="N9" i="10" s="1"/>
  <c r="K8" i="10"/>
  <c r="J8" i="10"/>
  <c r="I8" i="10"/>
  <c r="H8" i="10"/>
  <c r="G8" i="10"/>
  <c r="F8" i="10"/>
  <c r="E8" i="10"/>
  <c r="D8" i="10"/>
  <c r="C8" i="10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I17" i="11" s="1"/>
  <c r="I22" i="11" s="1"/>
  <c r="L27" i="5"/>
  <c r="L25" i="5"/>
  <c r="L23" i="5"/>
  <c r="L21" i="5"/>
  <c r="L19" i="5"/>
  <c r="L17" i="5"/>
  <c r="L15" i="5"/>
  <c r="L13" i="5"/>
  <c r="L11" i="5"/>
  <c r="L9" i="5"/>
  <c r="L7" i="5"/>
  <c r="G17" i="11" s="1"/>
  <c r="G22" i="11" s="1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L16" i="10" l="1"/>
  <c r="O16" i="10" s="1"/>
  <c r="L22" i="10"/>
  <c r="O22" i="10" s="1"/>
  <c r="D12" i="11"/>
  <c r="L26" i="10"/>
  <c r="O26" i="10" s="1"/>
  <c r="L20" i="10"/>
  <c r="O20" i="10" s="1"/>
  <c r="L14" i="10"/>
  <c r="O14" i="10" s="1"/>
  <c r="L28" i="10"/>
  <c r="O28" i="10" s="1"/>
  <c r="L8" i="10"/>
  <c r="O8" i="10" s="1"/>
  <c r="L10" i="10"/>
  <c r="O10" i="10" s="1"/>
  <c r="L24" i="10"/>
  <c r="O24" i="10" s="1"/>
  <c r="L12" i="10"/>
  <c r="O12" i="10" s="1"/>
  <c r="L18" i="10"/>
  <c r="O18" i="10" s="1"/>
  <c r="BC12" i="11"/>
  <c r="BC7" i="11"/>
  <c r="BC21" i="11"/>
  <c r="BC19" i="11"/>
  <c r="BC10" i="11"/>
  <c r="BC9" i="11"/>
  <c r="L10" i="17"/>
  <c r="O10" i="17" s="1"/>
  <c r="L18" i="17"/>
  <c r="O18" i="17" s="1"/>
  <c r="L16" i="17"/>
  <c r="O16" i="17" s="1"/>
  <c r="L14" i="17"/>
  <c r="O14" i="17" s="1"/>
  <c r="L12" i="17"/>
  <c r="O12" i="17" s="1"/>
  <c r="L8" i="17"/>
  <c r="O8" i="17" s="1"/>
  <c r="BC14" i="11"/>
  <c r="BC15" i="11"/>
  <c r="BC18" i="11"/>
  <c r="BC8" i="11"/>
  <c r="BC6" i="11"/>
  <c r="BC5" i="11"/>
  <c r="BC20" i="11"/>
  <c r="L20" i="16"/>
  <c r="O20" i="16" s="1"/>
  <c r="L18" i="16"/>
  <c r="O18" i="16" s="1"/>
  <c r="L14" i="16"/>
  <c r="O14" i="16" s="1"/>
  <c r="L12" i="16"/>
  <c r="O12" i="16" s="1"/>
  <c r="L10" i="16"/>
  <c r="O10" i="16" s="1"/>
  <c r="L16" i="16"/>
  <c r="O16" i="16" s="1"/>
  <c r="L8" i="16"/>
  <c r="O8" i="16" s="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BC11" i="11"/>
  <c r="E22" i="11"/>
  <c r="AX22" i="11" s="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D13" i="11" l="1"/>
  <c r="D20" i="11"/>
  <c r="D9" i="11"/>
  <c r="D6" i="11"/>
  <c r="D14" i="11"/>
  <c r="D5" i="11"/>
  <c r="D15" i="11"/>
  <c r="D7" i="11"/>
  <c r="D10" i="11"/>
  <c r="D8" i="11"/>
  <c r="D11" i="11"/>
  <c r="L10" i="6"/>
  <c r="O10" i="6" s="1"/>
  <c r="L18" i="6"/>
  <c r="O18" i="6" s="1"/>
  <c r="L16" i="5"/>
  <c r="O16" i="5" s="1"/>
  <c r="N7" i="4"/>
  <c r="L8" i="5"/>
  <c r="O8" i="5" s="1"/>
  <c r="H17" i="11" s="1"/>
  <c r="AW17" i="11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J17" i="11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0" i="4"/>
  <c r="O14" i="4"/>
  <c r="O20" i="4"/>
  <c r="O8" i="4"/>
  <c r="AZ17" i="11" l="1"/>
  <c r="AX17" i="11" s="1"/>
  <c r="BB17" i="11"/>
  <c r="BC17" i="11" l="1"/>
  <c r="D17" i="11"/>
</calcChain>
</file>

<file path=xl/sharedStrings.xml><?xml version="1.0" encoding="utf-8"?>
<sst xmlns="http://schemas.openxmlformats.org/spreadsheetml/2006/main" count="665" uniqueCount="127">
  <si>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</si>
  <si>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</si>
  <si>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</si>
  <si>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</si>
  <si>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</si>
  <si>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</si>
  <si>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</si>
  <si>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</si>
  <si>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</si>
  <si>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</si>
  <si>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</si>
  <si>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</si>
  <si>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</si>
  <si>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</si>
  <si>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</si>
  <si>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</si>
  <si>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</si>
  <si>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</si>
  <si>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</si>
  <si>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</si>
  <si>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</si>
  <si>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</si>
  <si>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</si>
  <si>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</si>
  <si>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</si>
  <si>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</si>
  <si>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Score</t>
  </si>
  <si>
    <t>Points</t>
  </si>
  <si>
    <t>Closest #4</t>
  </si>
  <si>
    <t>Closest #7</t>
  </si>
  <si>
    <t>RED</t>
  </si>
  <si>
    <t>GREEN</t>
  </si>
  <si>
    <t>TBD</t>
  </si>
  <si>
    <t>PLAYERS</t>
  </si>
  <si>
    <t>R</t>
  </si>
  <si>
    <t>Total Strokes</t>
  </si>
  <si>
    <t>Total Points</t>
  </si>
  <si>
    <t>WEEK  1</t>
  </si>
  <si>
    <t>WEEK 2</t>
  </si>
  <si>
    <t>WEEK 3</t>
  </si>
  <si>
    <t>WEEK 4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</si>
  <si>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</si>
  <si>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</si>
  <si>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</si>
  <si>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</si>
  <si>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</si>
  <si>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</si>
  <si>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</si>
  <si>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</si>
  <si>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</si>
  <si>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</si>
  <si>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</si>
  <si>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</si>
  <si>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</si>
  <si>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</si>
  <si>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</si>
  <si>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</si>
  <si>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</si>
  <si>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</si>
  <si>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</si>
  <si>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</si>
  <si>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</si>
  <si>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</si>
  <si>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</si>
  <si>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</si>
  <si>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</si>
  <si>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</si>
  <si>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</si>
  <si>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</si>
  <si>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</si>
  <si>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</si>
  <si>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</si>
  <si>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</si>
  <si>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</si>
  <si>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</si>
  <si>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</si>
  <si>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</si>
  <si>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</si>
  <si>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</si>
  <si>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</si>
  <si>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</si>
  <si>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</si>
  <si>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</si>
  <si>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</si>
  <si>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</si>
  <si>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</si>
  <si>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</si>
  <si>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</si>
  <si>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</si>
  <si>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</si>
  <si>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8</t>
  </si>
  <si>
    <t>Both</t>
  </si>
  <si>
    <t>BLUE</t>
  </si>
  <si>
    <t>WEEK 9</t>
  </si>
  <si>
    <t>Kandrak, Drew</t>
  </si>
  <si>
    <t>WEEK 10</t>
  </si>
  <si>
    <t>WEEK 11</t>
  </si>
  <si>
    <t>No skins this week</t>
  </si>
  <si>
    <t>Ige</t>
  </si>
  <si>
    <t>Shayne</t>
  </si>
  <si>
    <t>Ige, Shayne</t>
  </si>
  <si>
    <t>S</t>
  </si>
  <si>
    <t>CTTP Points</t>
  </si>
  <si>
    <t>FIRST HALF (11 Rounds)</t>
  </si>
  <si>
    <t>SECOND HALF (11 Rounds)</t>
  </si>
  <si>
    <t>WEEK  12</t>
  </si>
  <si>
    <t>WINNER</t>
  </si>
  <si>
    <t>SECOND</t>
  </si>
  <si>
    <t>IRON MAN</t>
  </si>
  <si>
    <t>FIRST HALF AWARDS</t>
  </si>
  <si>
    <t>WEEK  13</t>
  </si>
  <si>
    <t>Round Stroke Average</t>
  </si>
  <si>
    <t>WEEK  14</t>
  </si>
  <si>
    <t>WEEK  15</t>
  </si>
  <si>
    <t>RAINOUT</t>
  </si>
  <si>
    <t>WEEK  16</t>
  </si>
  <si>
    <t>WEEK  17</t>
  </si>
  <si>
    <t>RAIN OUT</t>
  </si>
  <si>
    <t>WEEK  18</t>
  </si>
  <si>
    <t>WEEK  19</t>
  </si>
  <si>
    <t>WEEK  20</t>
  </si>
  <si>
    <t>Matthew</t>
  </si>
  <si>
    <t>Shirola</t>
  </si>
  <si>
    <t>Shirola, Matthew</t>
  </si>
  <si>
    <t>WEEK  21</t>
  </si>
  <si>
    <t>WEEK  22</t>
  </si>
  <si>
    <t>= Under min # of 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</si>
</sst>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5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Arial"/>
      <family val="2"/>
    </font>
    <font>
      <b/>
      <sz val="11"/>
      <color rgb="FF00B0F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2"/>
      <color theme="1"/>
      <name val="Arial"/>
      <family val="2"/>
    </font>
    <font>
      <b/>
      <sz val="11"/>
      <color theme="0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5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12">
    <xf numFmtId="0" fontId="0" fillId="0" borderId="0" xfId="0"/>
    <xf numFmtId="0" fontId="1" fillId="0" borderId="0" xfId="0" applyFont="1"/>
    <xf numFmtId="0" fontId="4" fillId="0" borderId="0" xfId="1" applyFont="1"/>
    <xf numFmtId="0" fontId="2" fillId="0" borderId="0" xfId="1"/>
    <xf numFmtId="0" fontId="6" fillId="0" borderId="0" xfId="1" applyFont="1"/>
    <xf numFmtId="0" fontId="4" fillId="0" borderId="0" xfId="1" applyFont="1" applyAlignment="1">
      <alignment horizontal="right"/>
    </xf>
    <xf numFmtId="0" fontId="7" fillId="0" borderId="0" xfId="1" applyFont="1" applyAlignment="1">
      <alignment horizontal="right"/>
    </xf>
    <xf numFmtId="0" fontId="6" fillId="4" borderId="32" xfId="1" applyFont="1" applyFill="1" applyBorder="1" applyAlignment="1">
      <alignment horizontal="center" vertical="center"/>
    </xf>
    <xf numFmtId="0" fontId="7" fillId="4" borderId="32" xfId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37" xfId="1" applyFont="1" applyBorder="1" applyAlignment="1">
      <alignment vertical="center"/>
    </xf>
    <xf numFmtId="0" fontId="4" fillId="0" borderId="38" xfId="1" applyFont="1" applyBorder="1" applyAlignment="1">
      <alignment horizontal="center" vertical="center"/>
    </xf>
    <xf numFmtId="0" fontId="7" fillId="0" borderId="38" xfId="1" applyFont="1" applyBorder="1" applyAlignment="1">
      <alignment horizontal="center" vertical="center"/>
    </xf>
    <xf numFmtId="0" fontId="7" fillId="0" borderId="39" xfId="1" applyFont="1" applyBorder="1" applyAlignment="1">
      <alignment horizontal="center" vertical="center"/>
    </xf>
    <xf numFmtId="0" fontId="6" fillId="0" borderId="40" xfId="1" applyFont="1" applyBorder="1" applyAlignment="1">
      <alignment vertical="center"/>
    </xf>
    <xf numFmtId="0" fontId="4" fillId="0" borderId="41" xfId="1" applyFont="1" applyBorder="1" applyAlignment="1">
      <alignment horizontal="center" vertical="center"/>
    </xf>
    <xf numFmtId="0" fontId="7" fillId="0" borderId="41" xfId="1" applyFont="1" applyBorder="1" applyAlignment="1">
      <alignment horizontal="center" vertical="center"/>
    </xf>
    <xf numFmtId="0" fontId="7" fillId="0" borderId="42" xfId="1" applyFont="1" applyBorder="1" applyAlignment="1">
      <alignment horizontal="center" vertical="center"/>
    </xf>
    <xf numFmtId="0" fontId="7" fillId="3" borderId="37" xfId="1" applyFont="1" applyFill="1" applyBorder="1" applyAlignment="1">
      <alignment vertical="center"/>
    </xf>
    <xf numFmtId="0" fontId="7" fillId="3" borderId="38" xfId="1" applyFont="1" applyFill="1" applyBorder="1" applyAlignment="1">
      <alignment horizontal="center" vertical="center"/>
    </xf>
    <xf numFmtId="0" fontId="7" fillId="3" borderId="39" xfId="1" applyFont="1" applyFill="1" applyBorder="1" applyAlignment="1">
      <alignment horizontal="center" vertical="center"/>
    </xf>
    <xf numFmtId="0" fontId="6" fillId="4" borderId="43" xfId="1" applyFont="1" applyFill="1" applyBorder="1" applyAlignment="1">
      <alignment vertical="center"/>
    </xf>
    <xf numFmtId="0" fontId="7" fillId="4" borderId="44" xfId="1" applyFont="1" applyFill="1" applyBorder="1" applyAlignment="1">
      <alignment horizontal="center" vertical="center"/>
    </xf>
    <xf numFmtId="0" fontId="6" fillId="5" borderId="40" xfId="1" applyFont="1" applyFill="1" applyBorder="1" applyAlignment="1">
      <alignment vertical="center"/>
    </xf>
    <xf numFmtId="0" fontId="6" fillId="5" borderId="41" xfId="1" applyFont="1" applyFill="1" applyBorder="1" applyAlignment="1">
      <alignment horizontal="center" vertical="center"/>
    </xf>
    <xf numFmtId="0" fontId="7" fillId="5" borderId="41" xfId="1" applyFont="1" applyFill="1" applyBorder="1" applyAlignment="1">
      <alignment horizontal="center" vertical="center"/>
    </xf>
    <xf numFmtId="0" fontId="7" fillId="5" borderId="42" xfId="1" applyFont="1" applyFill="1" applyBorder="1" applyAlignment="1">
      <alignment horizontal="center" vertical="center"/>
    </xf>
    <xf numFmtId="0" fontId="4" fillId="7" borderId="41" xfId="1" applyFont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6" fillId="7" borderId="37" xfId="1" applyFont="1" applyFill="1" applyBorder="1" applyAlignment="1">
      <alignment vertical="center"/>
    </xf>
    <xf numFmtId="0" fontId="4" fillId="7" borderId="0" xfId="1" applyFont="1" applyFill="1"/>
    <xf numFmtId="0" fontId="4" fillId="0" borderId="0" xfId="1" quotePrefix="1" applyFont="1" applyAlignment="1">
      <alignment vertical="center"/>
    </xf>
    <xf numFmtId="0" fontId="2" fillId="0" borderId="0" xfId="1" applyAlignment="1">
      <alignment horizontal="center"/>
    </xf>
    <xf numFmtId="0" fontId="4" fillId="8" borderId="41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6" fontId="4" fillId="0" borderId="0" xfId="1" applyNumberFormat="1" applyFont="1" applyAlignment="1">
      <alignment horizontal="center" vertical="center"/>
    </xf>
    <xf numFmtId="4" fontId="4" fillId="0" borderId="0" xfId="1" applyNumberFormat="1" applyFont="1"/>
    <xf numFmtId="4" fontId="6" fillId="0" borderId="0" xfId="1" applyNumberFormat="1" applyFont="1"/>
    <xf numFmtId="4" fontId="4" fillId="0" borderId="16" xfId="1" applyNumberFormat="1" applyFont="1" applyBorder="1" applyAlignment="1">
      <alignment horizontal="center" vertical="center"/>
    </xf>
    <xf numFmtId="4" fontId="2" fillId="0" borderId="0" xfId="1" applyNumberFormat="1"/>
    <xf numFmtId="0" fontId="6" fillId="8" borderId="37" xfId="1" applyFont="1" applyFill="1" applyBorder="1" applyAlignment="1">
      <alignment vertical="center"/>
    </xf>
    <xf numFmtId="0" fontId="8" fillId="0" borderId="0" xfId="1" applyFont="1" applyAlignment="1">
      <alignment horizontal="center" vertical="center"/>
    </xf>
    <xf numFmtId="164" fontId="4" fillId="0" borderId="0" xfId="1" applyNumberFormat="1" applyFont="1"/>
    <xf numFmtId="0" fontId="6" fillId="7" borderId="0" xfId="1" applyFont="1" applyFill="1" applyAlignment="1">
      <alignment horizontal="center" vertical="center"/>
    </xf>
    <xf numFmtId="164" fontId="2" fillId="0" borderId="0" xfId="1" applyNumberFormat="1"/>
    <xf numFmtId="0" fontId="9" fillId="0" borderId="41" xfId="1" applyFont="1" applyBorder="1" applyAlignment="1">
      <alignment horizontal="center" vertical="center"/>
    </xf>
    <xf numFmtId="0" fontId="13" fillId="0" borderId="41" xfId="1" applyFont="1" applyBorder="1" applyAlignment="1">
      <alignment horizontal="center" vertical="center"/>
    </xf>
    <xf numFmtId="14" fontId="15" fillId="0" borderId="7" xfId="0" applyNumberFormat="1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14" fontId="15" fillId="0" borderId="17" xfId="0" applyNumberFormat="1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7" xfId="0" applyBorder="1" applyAlignment="1">
      <alignment horizontal="center"/>
    </xf>
    <xf numFmtId="1" fontId="0" fillId="2" borderId="11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3" xfId="0" applyBorder="1" applyAlignment="1">
      <alignment horizontal="center"/>
    </xf>
    <xf numFmtId="1" fontId="0" fillId="2" borderId="13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16" fillId="6" borderId="5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1" fontId="11" fillId="6" borderId="5" xfId="0" applyNumberFormat="1" applyFont="1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48" xfId="0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 vertical="center"/>
    </xf>
    <xf numFmtId="2" fontId="0" fillId="0" borderId="0" xfId="0" applyNumberFormat="1"/>
    <xf numFmtId="1" fontId="11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17" fillId="0" borderId="0" xfId="0" applyFont="1"/>
    <xf numFmtId="0" fontId="0" fillId="0" borderId="18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9" fillId="0" borderId="0" xfId="0" applyNumberFormat="1" applyFont="1" applyAlignment="1">
      <alignment horizontal="center" vertical="center" wrapText="1"/>
    </xf>
    <xf numFmtId="2" fontId="0" fillId="0" borderId="55" xfId="0" applyNumberForma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1" fontId="0" fillId="0" borderId="56" xfId="0" applyNumberForma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2" fontId="10" fillId="0" borderId="8" xfId="0" applyNumberFormat="1" applyFont="1" applyBorder="1" applyAlignment="1">
      <alignment horizontal="center"/>
    </xf>
    <xf numFmtId="0" fontId="12" fillId="0" borderId="0" xfId="0" applyFont="1"/>
    <xf numFmtId="0" fontId="11" fillId="0" borderId="0" xfId="0" applyFont="1"/>
    <xf numFmtId="0" fontId="20" fillId="0" borderId="0" xfId="0" applyFont="1"/>
    <xf numFmtId="1" fontId="16" fillId="0" borderId="2" xfId="0" applyNumberFormat="1" applyFont="1" applyBorder="1" applyAlignment="1">
      <alignment horizontal="center"/>
    </xf>
    <xf numFmtId="1" fontId="0" fillId="2" borderId="52" xfId="0" applyNumberForma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0" xfId="0" applyAlignment="1">
      <alignment textRotation="90"/>
    </xf>
    <xf numFmtId="1" fontId="0" fillId="0" borderId="57" xfId="0" applyNumberForma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1" fontId="10" fillId="0" borderId="30" xfId="0" applyNumberFormat="1" applyFont="1" applyBorder="1" applyAlignment="1">
      <alignment horizontal="center" vertical="center" wrapText="1"/>
    </xf>
    <xf numFmtId="1" fontId="0" fillId="0" borderId="31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21" fillId="2" borderId="27" xfId="0" applyNumberFormat="1" applyFont="1" applyFill="1" applyBorder="1" applyAlignment="1">
      <alignment vertical="center" textRotation="90"/>
    </xf>
    <xf numFmtId="1" fontId="21" fillId="2" borderId="34" xfId="0" applyNumberFormat="1" applyFont="1" applyFill="1" applyBorder="1" applyAlignment="1">
      <alignment vertical="center" textRotation="90"/>
    </xf>
    <xf numFmtId="1" fontId="21" fillId="2" borderId="21" xfId="0" applyNumberFormat="1" applyFont="1" applyFill="1" applyBorder="1" applyAlignment="1">
      <alignment vertical="center" textRotation="90"/>
    </xf>
    <xf numFmtId="1" fontId="21" fillId="2" borderId="1" xfId="0" applyNumberFormat="1" applyFont="1" applyFill="1" applyBorder="1" applyAlignment="1">
      <alignment vertical="center" textRotation="90"/>
    </xf>
    <xf numFmtId="1" fontId="21" fillId="2" borderId="28" xfId="0" applyNumberFormat="1" applyFont="1" applyFill="1" applyBorder="1" applyAlignment="1">
      <alignment vertical="center" textRotation="90"/>
    </xf>
    <xf numFmtId="1" fontId="21" fillId="2" borderId="35" xfId="0" applyNumberFormat="1" applyFont="1" applyFill="1" applyBorder="1" applyAlignment="1">
      <alignment vertical="center" textRotation="90"/>
    </xf>
    <xf numFmtId="1" fontId="12" fillId="6" borderId="5" xfId="0" applyNumberFormat="1" applyFont="1" applyFill="1" applyBorder="1" applyAlignment="1">
      <alignment horizontal="center"/>
    </xf>
    <xf numFmtId="1" fontId="23" fillId="2" borderId="2" xfId="0" applyNumberFormat="1" applyFont="1" applyFill="1" applyBorder="1" applyAlignment="1">
      <alignment horizontal="center"/>
    </xf>
    <xf numFmtId="0" fontId="24" fillId="2" borderId="6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10" fillId="0" borderId="11" xfId="0" applyNumberFormat="1" applyFont="1" applyBorder="1" applyAlignment="1">
      <alignment horizontal="center"/>
    </xf>
    <xf numFmtId="2" fontId="10" fillId="0" borderId="13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26" xfId="0" applyNumberFormat="1" applyFill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0" fontId="0" fillId="2" borderId="25" xfId="0" applyFill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0" fontId="16" fillId="0" borderId="6" xfId="0" applyFont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1"/>
    <xf numFmtId="0" fontId="5" fillId="0" borderId="0" xfId="1" applyFont="1" applyAlignment="1">
      <alignment horizontal="center"/>
    </xf>
    <xf numFmtId="0" fontId="19" fillId="0" borderId="9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14" fontId="14" fillId="0" borderId="22" xfId="0" applyNumberFormat="1" applyFont="1" applyBorder="1" applyAlignment="1">
      <alignment horizontal="center" vertical="center"/>
    </xf>
    <xf numFmtId="14" fontId="14" fillId="0" borderId="23" xfId="0" applyNumberFormat="1" applyFont="1" applyBorder="1" applyAlignment="1">
      <alignment horizontal="center" vertical="center"/>
    </xf>
    <xf numFmtId="14" fontId="15" fillId="0" borderId="26" xfId="0" applyNumberFormat="1" applyFont="1" applyBorder="1" applyAlignment="1">
      <alignment horizontal="center"/>
    </xf>
    <xf numFmtId="14" fontId="15" fillId="0" borderId="25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 vertical="center"/>
    </xf>
    <xf numFmtId="14" fontId="19" fillId="0" borderId="50" xfId="0" applyNumberFormat="1" applyFont="1" applyBorder="1" applyAlignment="1">
      <alignment horizontal="center" vertical="center"/>
    </xf>
    <xf numFmtId="14" fontId="19" fillId="0" borderId="23" xfId="0" applyNumberFormat="1" applyFont="1" applyBorder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14" fontId="19" fillId="0" borderId="53" xfId="0" applyNumberFormat="1" applyFont="1" applyBorder="1" applyAlignment="1">
      <alignment horizontal="center" vertical="center"/>
    </xf>
    <xf numFmtId="14" fontId="19" fillId="0" borderId="54" xfId="0" applyNumberFormat="1" applyFont="1" applyBorder="1" applyAlignment="1">
      <alignment horizontal="center" vertical="center"/>
    </xf>
    <xf numFmtId="14" fontId="19" fillId="0" borderId="55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" fontId="14" fillId="0" borderId="9" xfId="0" applyNumberFormat="1" applyFont="1" applyBorder="1" applyAlignment="1">
      <alignment horizontal="center" vertical="center" wrapText="1"/>
    </xf>
    <xf numFmtId="1" fontId="14" fillId="0" borderId="12" xfId="0" applyNumberFormat="1" applyFont="1" applyBorder="1" applyAlignment="1">
      <alignment horizontal="center" vertical="center"/>
    </xf>
    <xf numFmtId="14" fontId="15" fillId="0" borderId="29" xfId="0" applyNumberFormat="1" applyFont="1" applyBorder="1" applyAlignment="1">
      <alignment horizontal="center"/>
    </xf>
    <xf numFmtId="14" fontId="15" fillId="0" borderId="49" xfId="0" applyNumberFormat="1" applyFont="1" applyBorder="1" applyAlignment="1">
      <alignment horizontal="center"/>
    </xf>
    <xf numFmtId="0" fontId="4" fillId="0" borderId="45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1" fillId="9" borderId="58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1" fontId="0" fillId="0" borderId="46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1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FEB32575-F33B-455F-81F3-7FDBFE07DE6C}"/>
  </cellStyles>
  <dxfs count="2">
    <dxf>
      <fill>
        <patternFill patternType="solid">
          <fgColor rgb="FFF1A983"/>
          <bgColor rgb="FF000000"/>
        </patternFill>
      </fill>
    </dxf>
    <dxf>
      <fill>
        <patternFill patternType="solid">
          <fgColor rgb="FFF1A983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ut/iCloudDrive/Golf/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oint System"/>
      <sheetName val="18-hole scores"/>
      <sheetName val="9-hole scores"/>
      <sheetName val="Week 1"/>
      <sheetName val="Week 2"/>
      <sheetName val="Week 3"/>
    </sheetNames>
    <sheetDataSet>
      <sheetData sheetId="0"/>
      <sheetData sheetId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sqref="A1:O1"/>
    </sheetView>
  </sheetViews>
  <sheetFormatPr defaultColWidth="14.140625" defaultRowHeight="15" customHeight="1" x14ac:dyDescent="0.2"/>
  <cols>
    <col min="1" max="1" width="23" style="3" customWidth="1"/>
    <col min="2" max="2" width="15" style="3" customWidth="1"/>
    <col min="3" max="11" width="5" style="3" customWidth="1"/>
    <col min="12" max="12" width="5.140625" style="3" bestFit="1" customWidth="1"/>
    <col min="13" max="13" width="8.140625" style="3" customWidth="1"/>
    <col min="14" max="14" width="7.5703125" style="3" customWidth="1"/>
    <col min="15" max="15" width="17.140625" style="3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2" t="s">
        <v>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4" t="s">
        <v>42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/>
      <c r="B7" s="13" t="s">
        <v>73</v>
      </c>
      <c r="C7" s="13"/>
      <c r="D7" s="13"/>
      <c r="E7" s="13"/>
      <c r="F7" s="13"/>
      <c r="G7" s="13"/>
      <c r="H7" s="13"/>
      <c r="I7" s="13"/>
      <c r="J7" s="13"/>
      <c r="K7" s="13"/>
      <c r="L7" s="14" t="str">
        <f t="shared" ref="L7:L17" si="0">IF(SUM(C7:K7)&gt;0, SUM(C7:K7),"")</f>
        <v/>
      </c>
      <c r="M7" s="13"/>
      <c r="N7" s="13" t="str">
        <f>IF(L7&lt;&gt;"",L7- M7, "")</f>
        <v/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 t="str">
        <f>IF(C7&gt;0, VLOOKUP(C7-C$5-(INT($M7/9)+(MOD($M7,9)&gt;=C$6)), '[1]Point System'!$A$4:$B$15, 2),"")</f>
        <v/>
      </c>
      <c r="D8" s="17" t="str">
        <f>IF(D7&gt;0, VLOOKUP(D7-D$5-(INT($M7/9)+(MOD($M7,9)&gt;=D$6)), '[1]Point System'!$A$4:$B$15, 2),"")</f>
        <v/>
      </c>
      <c r="E8" s="17" t="str">
        <f>IF(E7&gt;0, VLOOKUP(E7-E$5-(INT($M7/9)+(MOD($M7,9)&gt;=E$6)), '[1]Point System'!$A$4:$B$15, 2),"")</f>
        <v/>
      </c>
      <c r="F8" s="17" t="str">
        <f>IF(F7&gt;0, VLOOKUP(F7-F$5-(INT($M7/9)+(MOD($M7,9)&gt;=F$6)), '[1]Point System'!$A$4:$B$15, 2),"")</f>
        <v/>
      </c>
      <c r="G8" s="17" t="str">
        <f>IF(G7&gt;0, VLOOKUP(G7-G$5-(INT($M7/9)+(MOD($M7,9)&gt;=G$6)), '[1]Point System'!$A$4:$B$15, 2),"")</f>
        <v/>
      </c>
      <c r="H8" s="17" t="str">
        <f>IF(H7&gt;0, VLOOKUP(H7-H$5-(INT($M7/9)+(MOD($M7,9)&gt;=H$6)), '[1]Point System'!$A$4:$B$15, 2),"")</f>
        <v/>
      </c>
      <c r="I8" s="17" t="str">
        <f>IF(I7&gt;0, VLOOKUP(I7-I$5-(INT($M7/9)+(MOD($M7,9)&gt;=I$6)), '[1]Point System'!$A$4:$B$15, 2),"")</f>
        <v/>
      </c>
      <c r="J8" s="17" t="str">
        <f>IF(J7&gt;0, VLOOKUP(J7-J$5-(INT($M7/9)+(MOD($M7,9)&gt;=J$6)), '[1]Point System'!$A$4:$B$15, 2),"")</f>
        <v/>
      </c>
      <c r="K8" s="49" t="str">
        <f>IF(K7&gt;0, VLOOKUP(K7-K$5-(INT($M7/9)+(MOD($M7,9)&gt;=K$6)), '[1]Point System'!$A$4:$B$15, 2),"")</f>
        <v/>
      </c>
      <c r="L8" s="18" t="str">
        <f t="shared" si="0"/>
        <v/>
      </c>
      <c r="M8" s="17"/>
      <c r="N8" s="17"/>
      <c r="O8" s="19" t="str">
        <f>IF(L8&lt;&gt;"", L8, "")</f>
        <v/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4" t="str">
        <f t="shared" si="0"/>
        <v/>
      </c>
      <c r="M9" s="13"/>
      <c r="N9" s="13" t="str">
        <f>IF(L9&lt;&gt;"",L9- M9, "")</f>
        <v/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 t="str">
        <f>IF(C9&gt;0, VLOOKUP(C9-C$5-(INT($M9/9)+(MOD($M9,9)&gt;=C$6)), '[1]Point System'!$A$4:$B$15, 2),"")</f>
        <v/>
      </c>
      <c r="D10" s="17" t="str">
        <f>IF(D9&gt;0, VLOOKUP(D9-D$5-(INT($M9/9)+(MOD($M9,9)&gt;=D$6)), '[1]Point System'!$A$4:$B$15, 2),"")</f>
        <v/>
      </c>
      <c r="E10" s="17" t="str">
        <f>IF(E9&gt;0, VLOOKUP(E9-E$5-(INT($M9/9)+(MOD($M9,9)&gt;=E$6)), '[1]Point System'!$A$4:$B$15, 2),"")</f>
        <v/>
      </c>
      <c r="F10" s="17" t="str">
        <f>IF(F9&gt;0, VLOOKUP(F9-F$5-(INT($M9/9)+(MOD($M9,9)&gt;=F$6)), '[1]Point System'!$A$4:$B$15, 2),"")</f>
        <v/>
      </c>
      <c r="G10" s="17" t="str">
        <f>IF(G9&gt;0, VLOOKUP(G9-G$5-(INT($M9/9)+(MOD($M9,9)&gt;=G$6)), '[1]Point System'!$A$4:$B$15, 2),"")</f>
        <v/>
      </c>
      <c r="H10" s="17" t="str">
        <f>IF(H9&gt;0, VLOOKUP(H9-H$5-(INT($M9/9)+(MOD($M9,9)&gt;=H$6)), '[1]Point System'!$A$4:$B$15, 2),"")</f>
        <v/>
      </c>
      <c r="I10" s="17" t="str">
        <f>IF(I9&gt;0, VLOOKUP(I9-I$5-(INT($M9/9)+(MOD($M9,9)&gt;=I$6)), '[1]Point System'!$A$4:$B$15, 2),"")</f>
        <v/>
      </c>
      <c r="J10" s="17" t="str">
        <f>IF(J9&gt;0, VLOOKUP(J9-J$5-(INT($M9/9)+(MOD($M9,9)&gt;=J$6)), '[1]Point System'!$A$4:$B$15, 2),"")</f>
        <v/>
      </c>
      <c r="K10" s="49" t="str">
        <f>IF(K9&gt;0, VLOOKUP(K9-K$5-(INT($M9/9)+(MOD($M9,9)&gt;=K$6)), '[1]Point System'!$A$4:$B$15, 2),"")</f>
        <v/>
      </c>
      <c r="L10" s="18" t="str">
        <f t="shared" ref="L10" si="1">IF(SUM(C10:K10)&gt;0, SUM(C10:K10),"")</f>
        <v/>
      </c>
      <c r="M10" s="17"/>
      <c r="N10" s="17"/>
      <c r="O10" s="19" t="str">
        <f>IF(L10&lt;&gt;"", L10, "")</f>
        <v/>
      </c>
      <c r="P10" s="2"/>
      <c r="Q10" s="2"/>
      <c r="R10" s="39"/>
      <c r="T10" s="3"/>
    </row>
    <row r="11" spans="1:26" ht="18.75" x14ac:dyDescent="0.2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4" t="str">
        <f t="shared" si="0"/>
        <v/>
      </c>
      <c r="M11" s="13"/>
      <c r="N11" s="13" t="str">
        <f>IF(L11&lt;&gt;"",L11- M11, "")</f>
        <v/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 t="str">
        <f>IF(C11&gt;0, VLOOKUP(C11-C$5-(INT($M11/9)+(MOD($M11,9)&gt;=C$6)), '[1]Point System'!$A$4:$B$15, 2),"")</f>
        <v/>
      </c>
      <c r="D12" s="17" t="str">
        <f>IF(D11&gt;0, VLOOKUP(D11-D$5-(INT($M11/9)+(MOD($M11,9)&gt;=D$6)), '[1]Point System'!$A$4:$B$15, 2),"")</f>
        <v/>
      </c>
      <c r="E12" s="17" t="str">
        <f>IF(E11&gt;0, VLOOKUP(E11-E$5-(INT($M11/9)+(MOD($M11,9)&gt;=E$6)), '[1]Point System'!$A$4:$B$15, 2),"")</f>
        <v/>
      </c>
      <c r="F12" s="17" t="str">
        <f>IF(F11&gt;0, VLOOKUP(F11-F$5-(INT($M11/9)+(MOD($M11,9)&gt;=F$6)), '[1]Point System'!$A$4:$B$15, 2),"")</f>
        <v/>
      </c>
      <c r="G12" s="17" t="str">
        <f>IF(G11&gt;0, VLOOKUP(G11-G$5-(INT($M11/9)+(MOD($M11,9)&gt;=G$6)), '[1]Point System'!$A$4:$B$15, 2),"")</f>
        <v/>
      </c>
      <c r="H12" s="17" t="str">
        <f>IF(H11&gt;0, VLOOKUP(H11-H$5-(INT($M11/9)+(MOD($M11,9)&gt;=H$6)), '[1]Point System'!$A$4:$B$15, 2),"")</f>
        <v/>
      </c>
      <c r="I12" s="17" t="str">
        <f>IF(I11&gt;0, VLOOKUP(I11-I$5-(INT($M11/9)+(MOD($M11,9)&gt;=I$6)), '[1]Point System'!$A$4:$B$15, 2),"")</f>
        <v/>
      </c>
      <c r="J12" s="17" t="str">
        <f>IF(J11&gt;0, VLOOKUP(J11-J$5-(INT($M11/9)+(MOD($M11,9)&gt;=J$6)), '[1]Point System'!$A$4:$B$15, 2),"")</f>
        <v/>
      </c>
      <c r="K12" s="17" t="str">
        <f>IF(K11&gt;0, VLOOKUP(K11-K$5-(INT($M11/9)+(MOD($M11,9)&gt;=K$6)), '[1]Point System'!$A$4:$B$15, 2),"")</f>
        <v/>
      </c>
      <c r="L12" s="18" t="str">
        <f t="shared" ref="L12" si="2">IF(SUM(C12:K12)&gt;0, SUM(C12:K12),"")</f>
        <v/>
      </c>
      <c r="M12" s="17"/>
      <c r="N12" s="17"/>
      <c r="O12" s="19" t="str">
        <f>IF(L12&lt;&gt;"", L12, "")</f>
        <v/>
      </c>
      <c r="P12" s="45"/>
      <c r="Q12" s="45"/>
      <c r="R12" s="39"/>
      <c r="S12" s="2"/>
      <c r="T12" s="2"/>
    </row>
    <row r="13" spans="1:26" ht="18.75" x14ac:dyDescent="0.2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4" t="str">
        <f t="shared" si="0"/>
        <v/>
      </c>
      <c r="M13" s="13"/>
      <c r="N13" s="13" t="str">
        <f>IF(L13&lt;&gt;"",L13- M13, "")</f>
        <v/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 t="str">
        <f>IF(C13&gt;0, VLOOKUP(C13-C$5-(INT($M13/9)+(MOD($M13,9)&gt;=C$6)), '[1]Point System'!$A$4:$B$15, 2),"")</f>
        <v/>
      </c>
      <c r="D14" s="17" t="str">
        <f>IF(D13&gt;0, VLOOKUP(D13-D$5-(INT($M13/9)+(MOD($M13,9)&gt;=D$6)), '[1]Point System'!$A$4:$B$15, 2),"")</f>
        <v/>
      </c>
      <c r="E14" s="17" t="str">
        <f>IF(E13&gt;0, VLOOKUP(E13-E$5-(INT($M13/9)+(MOD($M13,9)&gt;=E$6)), '[1]Point System'!$A$4:$B$15, 2),"")</f>
        <v/>
      </c>
      <c r="F14" s="17" t="str">
        <f>IF(F13&gt;0, VLOOKUP(F13-F$5-(INT($M13/9)+(MOD($M13,9)&gt;=F$6)), '[1]Point System'!$A$4:$B$15, 2),"")</f>
        <v/>
      </c>
      <c r="G14" s="17" t="str">
        <f>IF(G13&gt;0, VLOOKUP(G13-G$5-(INT($M13/9)+(MOD($M13,9)&gt;=G$6)), '[1]Point System'!$A$4:$B$15, 2),"")</f>
        <v/>
      </c>
      <c r="H14" s="17" t="str">
        <f>IF(H13&gt;0, VLOOKUP(H13-H$5-(INT($M13/9)+(MOD($M13,9)&gt;=H$6)), '[1]Point System'!$A$4:$B$15, 2),"")</f>
        <v/>
      </c>
      <c r="I14" s="17" t="str">
        <f>IF(I13&gt;0, VLOOKUP(I13-I$5-(INT($M13/9)+(MOD($M13,9)&gt;=I$6)), '[1]Point System'!$A$4:$B$15, 2),"")</f>
        <v/>
      </c>
      <c r="J14" s="17" t="str">
        <f>IF(J13&gt;0, VLOOKUP(J13-J$5-(INT($M13/9)+(MOD($M13,9)&gt;=J$6)), '[1]Point System'!$A$4:$B$15, 2),"")</f>
        <v/>
      </c>
      <c r="K14" s="17" t="str">
        <f>IF(K13&gt;0, VLOOKUP(K13-K$5-(INT($M13/9)+(MOD($M13,9)&gt;=K$6)), '[1]Point System'!$A$4:$B$15, 2),"")</f>
        <v/>
      </c>
      <c r="L14" s="18" t="str">
        <f t="shared" ref="L14" si="3">IF(SUM(C14:K14)&gt;0, SUM(C14:K14),"")</f>
        <v/>
      </c>
      <c r="M14" s="17"/>
      <c r="N14" s="17"/>
      <c r="O14" s="19" t="str">
        <f>IF(L14&lt;&gt;"", L14, "")</f>
        <v/>
      </c>
      <c r="P14" s="45"/>
      <c r="Q14" s="45"/>
      <c r="R14" s="39"/>
      <c r="S14" s="2"/>
      <c r="T14" s="2"/>
    </row>
    <row r="15" spans="1:26" ht="18.75" x14ac:dyDescent="0.2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4" t="str">
        <f t="shared" si="0"/>
        <v/>
      </c>
      <c r="M15" s="13"/>
      <c r="N15" s="13" t="str">
        <f>IF(L15&lt;&gt;"",L15- M15, "")</f>
        <v/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 t="str">
        <f>IF(C15&gt;0, VLOOKUP(C15-C$5-(INT($M15/9)+(MOD($M15,9)&gt;=C$6)), '[1]Point System'!$A$4:$B$15, 2),"")</f>
        <v/>
      </c>
      <c r="D16" s="17" t="str">
        <f>IF(D15&gt;0, VLOOKUP(D15-D$5-(INT($M15/9)+(MOD($M15,9)&gt;=D$6)), '[1]Point System'!$A$4:$B$15, 2),"")</f>
        <v/>
      </c>
      <c r="E16" s="17" t="str">
        <f>IF(E15&gt;0, VLOOKUP(E15-E$5-(INT($M15/9)+(MOD($M15,9)&gt;=E$6)), '[1]Point System'!$A$4:$B$15, 2),"")</f>
        <v/>
      </c>
      <c r="F16" s="17" t="str">
        <f>IF(F15&gt;0, VLOOKUP(F15-F$5-(INT($M15/9)+(MOD($M15,9)&gt;=F$6)), '[1]Point System'!$A$4:$B$15, 2),"")</f>
        <v/>
      </c>
      <c r="G16" s="17" t="str">
        <f>IF(G15&gt;0, VLOOKUP(G15-G$5-(INT($M15/9)+(MOD($M15,9)&gt;=G$6)), '[1]Point System'!$A$4:$B$15, 2),"")</f>
        <v/>
      </c>
      <c r="H16" s="17" t="str">
        <f>IF(H15&gt;0, VLOOKUP(H15-H$5-(INT($M15/9)+(MOD($M15,9)&gt;=H$6)), '[1]Point System'!$A$4:$B$15, 2),"")</f>
        <v/>
      </c>
      <c r="I16" s="17" t="str">
        <f>IF(I15&gt;0, VLOOKUP(I15-I$5-(INT($M15/9)+(MOD($M15,9)&gt;=I$6)), '[1]Point System'!$A$4:$B$15, 2),"")</f>
        <v/>
      </c>
      <c r="J16" s="17" t="str">
        <f>IF(J15&gt;0, VLOOKUP(J15-J$5-(INT($M15/9)+(MOD($M15,9)&gt;=J$6)), '[1]Point System'!$A$4:$B$15, 2),"")</f>
        <v/>
      </c>
      <c r="K16" s="17" t="str">
        <f>IF(K15&gt;0, VLOOKUP(K15-K$5-(INT($M15/9)+(MOD($M15,9)&gt;=K$6)), '[1]Point System'!$A$4:$B$15, 2),"")</f>
        <v/>
      </c>
      <c r="L16" s="18" t="str">
        <f t="shared" ref="L16" si="4">IF(SUM(C16:K16)&gt;0, SUM(C16:K16),"")</f>
        <v/>
      </c>
      <c r="M16" s="17"/>
      <c r="N16" s="17"/>
      <c r="O16" s="19" t="str">
        <f>IF(L16&lt;&gt;"", L16, "")</f>
        <v/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4" t="str">
        <f t="shared" si="0"/>
        <v/>
      </c>
      <c r="M17" s="13"/>
      <c r="N17" s="13" t="str">
        <f>IF(L17&lt;&gt;"",L17- M17, "")</f>
        <v/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 t="str">
        <f>IF(C17&gt;0, VLOOKUP(C17-C$5-(INT($M17/9)+(MOD($M17,9)&gt;=C$6)), '[1]Point System'!$A$4:$B$15, 2),"")</f>
        <v/>
      </c>
      <c r="D18" s="17" t="str">
        <f>IF(D17&gt;0, VLOOKUP(D17-D$5-(INT($M17/9)+(MOD($M17,9)&gt;=D$6)), '[1]Point System'!$A$4:$B$15, 2),"")</f>
        <v/>
      </c>
      <c r="E18" s="17" t="str">
        <f>IF(E17&gt;0, VLOOKUP(E17-E$5-(INT($M17/9)+(MOD($M17,9)&gt;=E$6)), '[1]Point System'!$A$4:$B$15, 2),"")</f>
        <v/>
      </c>
      <c r="F18" s="17" t="str">
        <f>IF(F17&gt;0, VLOOKUP(F17-F$5-(INT($M17/9)+(MOD($M17,9)&gt;=F$6)), '[1]Point System'!$A$4:$B$15, 2),"")</f>
        <v/>
      </c>
      <c r="G18" s="17" t="str">
        <f>IF(G17&gt;0, VLOOKUP(G17-G$5-(INT($M17/9)+(MOD($M17,9)&gt;=G$6)), '[1]Point System'!$A$4:$B$15, 2),"")</f>
        <v/>
      </c>
      <c r="H18" s="17" t="str">
        <f>IF(H17&gt;0, VLOOKUP(H17-H$5-(INT($M17/9)+(MOD($M17,9)&gt;=H$6)), '[1]Point System'!$A$4:$B$15, 2),"")</f>
        <v/>
      </c>
      <c r="I18" s="17" t="str">
        <f>IF(I17&gt;0, VLOOKUP(I17-I$5-(INT($M17/9)+(MOD($M17,9)&gt;=I$6)), '[1]Point System'!$A$4:$B$15, 2),"")</f>
        <v/>
      </c>
      <c r="J18" s="17" t="str">
        <f>IF(J17&gt;0, VLOOKUP(J17-J$5-(INT($M17/9)+(MOD($M17,9)&gt;=J$6)), '[1]Point System'!$A$4:$B$15, 2),"")</f>
        <v/>
      </c>
      <c r="K18" s="49" t="str">
        <f>IF(K17&gt;0, VLOOKUP(K17-K$5-(INT($M17/9)+(MOD($M17,9)&gt;=K$6)), '[1]Point System'!$A$4:$B$15, 2),"")</f>
        <v/>
      </c>
      <c r="L18" s="18" t="str">
        <f t="shared" ref="L18" si="5">IF(SUM(C18:K18)&gt;0, SUM(C18:K18),"")</f>
        <v/>
      </c>
      <c r="M18" s="17"/>
      <c r="N18" s="17"/>
      <c r="O18" s="19" t="str">
        <f>IF(L18&lt;&gt;"", L18, "")</f>
        <v/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4" t="str">
        <f t="shared" ref="L19" si="6">IF(SUM(C19:K19)&gt;0, SUM(C19:K19),"")</f>
        <v/>
      </c>
      <c r="M19" s="13"/>
      <c r="N19" s="13" t="str">
        <f>IF(L19&lt;&gt;"",L19- M19, "")</f>
        <v/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 t="str">
        <f>IF(C19&gt;0, VLOOKUP(C19-C$5-(INT($M19/9)+(MOD($M19,9)&gt;=C$6)), '[1]Point System'!$A$4:$B$15, 2),"")</f>
        <v/>
      </c>
      <c r="D20" s="17" t="str">
        <f>IF(D19&gt;0, VLOOKUP(D19-D$5-(INT($M19/9)+(MOD($M19,9)&gt;=D$6)), '[1]Point System'!$A$4:$B$15, 2),"")</f>
        <v/>
      </c>
      <c r="E20" s="17" t="str">
        <f>IF(E19&gt;0, VLOOKUP(E19-E$5-(INT($M19/9)+(MOD($M19,9)&gt;=E$6)), '[1]Point System'!$A$4:$B$15, 2),"")</f>
        <v/>
      </c>
      <c r="F20" s="17" t="str">
        <f>IF(F19&gt;0, VLOOKUP(F19-F$5-(INT($M19/9)+(MOD($M19,9)&gt;=F$6)), '[1]Point System'!$A$4:$B$15, 2),"")</f>
        <v/>
      </c>
      <c r="G20" s="17" t="str">
        <f>IF(G19&gt;0, VLOOKUP(G19-G$5-(INT($M19/9)+(MOD($M19,9)&gt;=G$6)), '[1]Point System'!$A$4:$B$15, 2),"")</f>
        <v/>
      </c>
      <c r="H20" s="17" t="str">
        <f>IF(H19&gt;0, VLOOKUP(H19-H$5-(INT($M19/9)+(MOD($M19,9)&gt;=H$6)), '[1]Point System'!$A$4:$B$15, 2),"")</f>
        <v/>
      </c>
      <c r="I20" s="17" t="str">
        <f>IF(I19&gt;0, VLOOKUP(I19-I$5-(INT($M19/9)+(MOD($M19,9)&gt;=I$6)), '[1]Point System'!$A$4:$B$15, 2),"")</f>
        <v/>
      </c>
      <c r="J20" s="17" t="str">
        <f>IF(J19&gt;0, VLOOKUP(J19-J$5-(INT($M19/9)+(MOD($M19,9)&gt;=J$6)), '[1]Point System'!$A$4:$B$15, 2),"")</f>
        <v/>
      </c>
      <c r="K20" s="49" t="str">
        <f>IF(K19&gt;0, VLOOKUP(K19-K$5-(INT($M19/9)+(MOD($M19,9)&gt;=K$6)), '[1]Point System'!$A$4:$B$15, 2),"")</f>
        <v/>
      </c>
      <c r="L20" s="18" t="str">
        <f t="shared" ref="L20" si="7">IF(SUM(C20:K20)&gt;0, SUM(C20:K20),"")</f>
        <v/>
      </c>
      <c r="M20" s="17"/>
      <c r="N20" s="17"/>
      <c r="O20" s="19" t="str">
        <f>IF(L20&lt;&gt;"", L20, "")</f>
        <v/>
      </c>
      <c r="P20" s="2"/>
      <c r="Q20" s="2"/>
      <c r="R20" s="39"/>
      <c r="T20" s="3"/>
    </row>
    <row r="21" spans="1:26" ht="15" customHeight="1" x14ac:dyDescent="0.2">
      <c r="E21" s="34"/>
      <c r="G21" s="34"/>
      <c r="H21" s="34"/>
      <c r="J21" s="34"/>
      <c r="K21" s="34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3" bestFit="1" customWidth="1"/>
    <col min="2" max="2" width="15.5703125" style="3" customWidth="1"/>
    <col min="3" max="11" width="5" style="3" customWidth="1"/>
    <col min="12" max="12" width="5.140625" style="3" bestFit="1" customWidth="1"/>
    <col min="13" max="13" width="6.140625" style="3" bestFit="1" customWidth="1"/>
    <col min="14" max="14" width="5" style="3" bestFit="1" customWidth="1"/>
    <col min="15" max="15" width="14.140625" style="3" bestFit="1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2" t="s">
        <v>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4" t="s">
        <v>42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43" t="s">
        <v>50</v>
      </c>
      <c r="B7" s="13" t="s">
        <v>73</v>
      </c>
      <c r="C7" s="13">
        <v>8</v>
      </c>
      <c r="D7" s="13">
        <v>6</v>
      </c>
      <c r="E7" s="13">
        <v>6</v>
      </c>
      <c r="F7" s="13">
        <v>4</v>
      </c>
      <c r="G7" s="13">
        <v>5</v>
      </c>
      <c r="H7" s="13">
        <v>5</v>
      </c>
      <c r="I7" s="13">
        <v>4</v>
      </c>
      <c r="J7" s="13">
        <v>5</v>
      </c>
      <c r="K7" s="13">
        <v>6</v>
      </c>
      <c r="L7" s="14">
        <f t="shared" ref="L7:L17" si="0">IF(SUM(C7:K7)&gt;0, SUM(C7:K7),"")</f>
        <v>49</v>
      </c>
      <c r="M7" s="13">
        <v>8</v>
      </c>
      <c r="N7" s="13">
        <f>IF(L7&lt;&gt;"",L7- M7, "")</f>
        <v>41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0</v>
      </c>
      <c r="D8" s="17">
        <f>IF(D7&gt;0, VLOOKUP(D7-D$5-(INT($M7/9)+(MOD($M7,9)&gt;=D$6)), '[1]Point System'!$A$4:$B$15, 2),"")</f>
        <v>2</v>
      </c>
      <c r="E8" s="17">
        <f>IF(E7&gt;0, VLOOKUP(E7-E$5-(INT($M7/9)+(MOD($M7,9)&gt;=E$6)), '[1]Point System'!$A$4:$B$15, 2),"")</f>
        <v>1</v>
      </c>
      <c r="F8" s="17">
        <f>IF(F7&gt;0, VLOOKUP(F7-F$5-(INT($M7/9)+(MOD($M7,9)&gt;=F$6)), '[1]Point System'!$A$4:$B$15, 2),"")</f>
        <v>1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2</v>
      </c>
      <c r="K8" s="49">
        <f>IF(K7&gt;0, VLOOKUP(K7-K$5-(INT($M7/9)+(MOD($M7,9)&gt;=K$6)), '[1]Point System'!$A$4:$B$15, 2),"")</f>
        <v>2</v>
      </c>
      <c r="L8" s="18">
        <f t="shared" si="0"/>
        <v>14</v>
      </c>
      <c r="M8" s="17"/>
      <c r="N8" s="17"/>
      <c r="O8" s="19">
        <f>IF(L8&lt;&gt;"", L8, "")</f>
        <v>14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43" t="s">
        <v>66</v>
      </c>
      <c r="B9" s="13"/>
      <c r="C9" s="13">
        <v>6</v>
      </c>
      <c r="D9" s="13">
        <v>6</v>
      </c>
      <c r="E9" s="13">
        <v>6</v>
      </c>
      <c r="F9" s="13">
        <v>3</v>
      </c>
      <c r="G9" s="13">
        <v>5</v>
      </c>
      <c r="H9" s="13">
        <v>5</v>
      </c>
      <c r="I9" s="13">
        <v>4</v>
      </c>
      <c r="J9" s="13">
        <v>7</v>
      </c>
      <c r="K9" s="13">
        <v>8</v>
      </c>
      <c r="L9" s="14">
        <f t="shared" si="0"/>
        <v>50</v>
      </c>
      <c r="M9" s="13">
        <v>11</v>
      </c>
      <c r="N9" s="13">
        <f>IF(L9&lt;&gt;"",L9- M9, "")</f>
        <v>39</v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1</v>
      </c>
      <c r="D10" s="17">
        <f>IF(D9&gt;0, VLOOKUP(D9-D$5-(INT($M9/9)+(MOD($M9,9)&gt;=D$6)), '[1]Point System'!$A$4:$B$15, 2),"")</f>
        <v>3</v>
      </c>
      <c r="E10" s="17">
        <f>IF(E9&gt;0, VLOOKUP(E9-E$5-(INT($M9/9)+(MOD($M9,9)&gt;=E$6)), '[1]Point System'!$A$4:$B$15, 2),"")</f>
        <v>1</v>
      </c>
      <c r="F10" s="17">
        <f>IF(F9&gt;0, VLOOKUP(F9-F$5-(INT($M9/9)+(MOD($M9,9)&gt;=F$6)), '[1]Point System'!$A$4:$B$15, 2),"")</f>
        <v>3</v>
      </c>
      <c r="G10" s="17">
        <f>IF(G9&gt;0, VLOOKUP(G9-G$5-(INT($M9/9)+(MOD($M9,9)&gt;=G$6)), '[1]Point System'!$A$4:$B$15, 2),"")</f>
        <v>2</v>
      </c>
      <c r="H10" s="17">
        <f>IF(H9&gt;0, VLOOKUP(H9-H$5-(INT($M9/9)+(MOD($M9,9)&gt;=H$6)), '[1]Point System'!$A$4:$B$15, 2),"")</f>
        <v>2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0</v>
      </c>
      <c r="K10" s="49">
        <f>IF(K9&gt;0, VLOOKUP(K9-K$5-(INT($M9/9)+(MOD($M9,9)&gt;=K$6)), '[1]Point System'!$A$4:$B$15, 2),"")</f>
        <v>1</v>
      </c>
      <c r="L10" s="18">
        <f t="shared" ref="L10" si="1">IF(SUM(C10:K10)&gt;0, SUM(C10:K10),"")</f>
        <v>15</v>
      </c>
      <c r="M10" s="17"/>
      <c r="N10" s="17"/>
      <c r="O10" s="19">
        <f>IF(L10&lt;&gt;"", L10, "")</f>
        <v>15</v>
      </c>
      <c r="P10" s="2"/>
      <c r="Q10" s="2"/>
      <c r="R10" s="39"/>
      <c r="T10" s="3"/>
    </row>
    <row r="11" spans="1:26" ht="18.75" x14ac:dyDescent="0.25">
      <c r="A11" s="43" t="s">
        <v>52</v>
      </c>
      <c r="B11" s="13"/>
      <c r="C11" s="13">
        <v>6</v>
      </c>
      <c r="D11" s="13">
        <v>5</v>
      </c>
      <c r="E11" s="13">
        <v>6</v>
      </c>
      <c r="F11" s="13">
        <v>3</v>
      </c>
      <c r="G11" s="13">
        <v>5</v>
      </c>
      <c r="H11" s="13">
        <v>5</v>
      </c>
      <c r="I11" s="13">
        <v>4</v>
      </c>
      <c r="J11" s="13">
        <v>4</v>
      </c>
      <c r="K11" s="13">
        <v>6</v>
      </c>
      <c r="L11" s="14">
        <f t="shared" si="0"/>
        <v>44</v>
      </c>
      <c r="M11" s="13">
        <v>16</v>
      </c>
      <c r="N11" s="13">
        <f>IF(L11&lt;&gt;"",L11- M11, "")</f>
        <v>28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4</v>
      </c>
      <c r="E12" s="17">
        <f>IF(E11&gt;0, VLOOKUP(E11-E$5-(INT($M11/9)+(MOD($M11,9)&gt;=E$6)), '[1]Point System'!$A$4:$B$15, 2),"")</f>
        <v>2</v>
      </c>
      <c r="F12" s="17">
        <f>IF(F11&gt;0, VLOOKUP(F11-F$5-(INT($M11/9)+(MOD($M11,9)&gt;=F$6)), '[1]Point System'!$A$4:$B$15, 2),"")</f>
        <v>3</v>
      </c>
      <c r="G12" s="17">
        <f>IF(G11&gt;0, VLOOKUP(G11-G$5-(INT($M11/9)+(MOD($M11,9)&gt;=G$6)), '[1]Point System'!$A$4:$B$15, 2),"")</f>
        <v>3</v>
      </c>
      <c r="H12" s="17">
        <f>IF(H11&gt;0, VLOOKUP(H11-H$5-(INT($M11/9)+(MOD($M11,9)&gt;=H$6)), '[1]Point System'!$A$4:$B$15, 2),"")</f>
        <v>3</v>
      </c>
      <c r="I12" s="17">
        <f>IF(I11&gt;0, VLOOKUP(I11-I$5-(INT($M11/9)+(MOD($M11,9)&gt;=I$6)), '[1]Point System'!$A$4:$B$15, 2),"")</f>
        <v>2</v>
      </c>
      <c r="J12" s="17">
        <f>IF(J11&gt;0, VLOOKUP(J11-J$5-(INT($M11/9)+(MOD($M11,9)&gt;=J$6)), '[1]Point System'!$A$4:$B$15, 2),"")</f>
        <v>4</v>
      </c>
      <c r="K12" s="17">
        <f>IF(K11&gt;0, VLOOKUP(K11-K$5-(INT($M11/9)+(MOD($M11,9)&gt;=K$6)), '[1]Point System'!$A$4:$B$15, 2),"")</f>
        <v>3</v>
      </c>
      <c r="L12" s="18">
        <f t="shared" ref="L12" si="2">IF(SUM(C12:K12)&gt;0, SUM(C12:K12),"")</f>
        <v>26</v>
      </c>
      <c r="M12" s="17"/>
      <c r="N12" s="17"/>
      <c r="O12" s="19">
        <f>IF(L12&lt;&gt;"", L12, "")</f>
        <v>26</v>
      </c>
      <c r="P12" s="45"/>
      <c r="Q12" s="45"/>
      <c r="R12" s="39"/>
      <c r="S12" s="2"/>
      <c r="T12" s="2"/>
    </row>
    <row r="13" spans="1:26" ht="18.75" x14ac:dyDescent="0.25">
      <c r="A13" s="43" t="s">
        <v>54</v>
      </c>
      <c r="B13" s="13"/>
      <c r="C13" s="13">
        <v>4</v>
      </c>
      <c r="D13" s="13">
        <v>6</v>
      </c>
      <c r="E13" s="13">
        <v>8</v>
      </c>
      <c r="F13" s="13">
        <v>6</v>
      </c>
      <c r="G13" s="13">
        <v>6</v>
      </c>
      <c r="H13" s="13">
        <v>5</v>
      </c>
      <c r="I13" s="13">
        <v>4</v>
      </c>
      <c r="J13" s="13">
        <v>5</v>
      </c>
      <c r="K13" s="13">
        <v>6</v>
      </c>
      <c r="L13" s="14">
        <f t="shared" si="0"/>
        <v>50</v>
      </c>
      <c r="M13" s="13">
        <v>13</v>
      </c>
      <c r="N13" s="13">
        <f>IF(L13&lt;&gt;"",L13- M13, "")</f>
        <v>37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4</v>
      </c>
      <c r="D14" s="17">
        <f>IF(D13&gt;0, VLOOKUP(D13-D$5-(INT($M13/9)+(MOD($M13,9)&gt;=D$6)), '[1]Point System'!$A$4:$B$15, 2),"")</f>
        <v>3</v>
      </c>
      <c r="E14" s="17">
        <f>IF(E13&gt;0, VLOOKUP(E13-E$5-(INT($M13/9)+(MOD($M13,9)&gt;=E$6)), '[1]Point System'!$A$4:$B$15, 2),"")</f>
        <v>0</v>
      </c>
      <c r="F14" s="17">
        <f>IF(F13&gt;0, VLOOKUP(F13-F$5-(INT($M13/9)+(MOD($M13,9)&gt;=F$6)), '[1]Point System'!$A$4:$B$15, 2),"")</f>
        <v>0</v>
      </c>
      <c r="G14" s="17">
        <f>IF(G13&gt;0, VLOOKUP(G13-G$5-(INT($M13/9)+(MOD($M13,9)&gt;=G$6)), '[1]Point System'!$A$4:$B$15, 2),"")</f>
        <v>1</v>
      </c>
      <c r="H14" s="17">
        <f>IF(H13&gt;0, VLOOKUP(H13-H$5-(INT($M13/9)+(MOD($M13,9)&gt;=H$6)), '[1]Point System'!$A$4:$B$15, 2),"")</f>
        <v>2</v>
      </c>
      <c r="I14" s="17">
        <f>IF(I13&gt;0, VLOOKUP(I13-I$5-(INT($M13/9)+(MOD($M13,9)&gt;=I$6)), '[1]Point System'!$A$4:$B$15, 2),"")</f>
        <v>2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3</v>
      </c>
      <c r="L14" s="18">
        <f t="shared" ref="L14" si="3">IF(SUM(C14:K14)&gt;0, SUM(C14:K14),"")</f>
        <v>17</v>
      </c>
      <c r="M14" s="17"/>
      <c r="N14" s="17"/>
      <c r="O14" s="19">
        <f>IF(L14&lt;&gt;"", L14, "")</f>
        <v>17</v>
      </c>
      <c r="P14" s="45"/>
      <c r="Q14" s="45"/>
      <c r="R14" s="39"/>
      <c r="S14" s="2"/>
      <c r="T14" s="2"/>
    </row>
    <row r="15" spans="1:26" ht="18.75" x14ac:dyDescent="0.25">
      <c r="A15" s="43" t="s">
        <v>56</v>
      </c>
      <c r="B15" s="13"/>
      <c r="C15" s="13">
        <v>6</v>
      </c>
      <c r="D15" s="13">
        <v>7</v>
      </c>
      <c r="E15" s="13">
        <v>7</v>
      </c>
      <c r="F15" s="13">
        <v>5</v>
      </c>
      <c r="G15" s="13">
        <v>5</v>
      </c>
      <c r="H15" s="13">
        <v>6</v>
      </c>
      <c r="I15" s="13">
        <v>3</v>
      </c>
      <c r="J15" s="13">
        <v>5</v>
      </c>
      <c r="K15" s="13">
        <v>7</v>
      </c>
      <c r="L15" s="14">
        <f t="shared" si="0"/>
        <v>51</v>
      </c>
      <c r="M15" s="13">
        <v>16</v>
      </c>
      <c r="N15" s="13">
        <f>IF(L15&lt;&gt;"",L15- M15, "")</f>
        <v>35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2</v>
      </c>
      <c r="E16" s="17">
        <f>IF(E15&gt;0, VLOOKUP(E15-E$5-(INT($M15/9)+(MOD($M15,9)&gt;=E$6)), '[1]Point System'!$A$4:$B$15, 2),"")</f>
        <v>1</v>
      </c>
      <c r="F16" s="17">
        <f>IF(F15&gt;0, VLOOKUP(F15-F$5-(INT($M15/9)+(MOD($M15,9)&gt;=F$6)), '[1]Point System'!$A$4:$B$15, 2),"")</f>
        <v>1</v>
      </c>
      <c r="G16" s="17">
        <f>IF(G15&gt;0, VLOOKUP(G15-G$5-(INT($M15/9)+(MOD($M15,9)&gt;=G$6)), '[1]Point System'!$A$4:$B$15, 2),"")</f>
        <v>3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3</v>
      </c>
      <c r="J16" s="17">
        <f>IF(J15&gt;0, VLOOKUP(J15-J$5-(INT($M15/9)+(MOD($M15,9)&gt;=J$6)), '[1]Point System'!$A$4:$B$15, 2),"")</f>
        <v>3</v>
      </c>
      <c r="K16" s="17">
        <f>IF(K15&gt;0, VLOOKUP(K15-K$5-(INT($M15/9)+(MOD($M15,9)&gt;=K$6)), '[1]Point System'!$A$4:$B$15, 2),"")</f>
        <v>2</v>
      </c>
      <c r="L16" s="18">
        <f t="shared" ref="L16" si="4">IF(SUM(C16:K16)&gt;0, SUM(C16:K16),"")</f>
        <v>19</v>
      </c>
      <c r="M16" s="17"/>
      <c r="N16" s="17"/>
      <c r="O16" s="19">
        <f>IF(L16&lt;&gt;"", L16, "")</f>
        <v>19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43" t="s">
        <v>64</v>
      </c>
      <c r="B17" s="13"/>
      <c r="C17" s="13">
        <v>8</v>
      </c>
      <c r="D17" s="13">
        <v>6</v>
      </c>
      <c r="E17" s="13">
        <v>7</v>
      </c>
      <c r="F17" s="13">
        <v>6</v>
      </c>
      <c r="G17" s="13">
        <v>8</v>
      </c>
      <c r="H17" s="13">
        <v>7</v>
      </c>
      <c r="I17" s="13">
        <v>6</v>
      </c>
      <c r="J17" s="13">
        <v>6</v>
      </c>
      <c r="K17" s="13">
        <v>7</v>
      </c>
      <c r="L17" s="14">
        <f t="shared" si="0"/>
        <v>61</v>
      </c>
      <c r="M17" s="13">
        <v>20</v>
      </c>
      <c r="N17" s="13">
        <f>IF(L17&lt;&gt;"",L17- M17, "")</f>
        <v>41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0</v>
      </c>
      <c r="D18" s="17">
        <f>IF(D17&gt;0, VLOOKUP(D17-D$5-(INT($M17/9)+(MOD($M17,9)&gt;=D$6)), '[1]Point System'!$A$4:$B$15, 2),"")</f>
        <v>4</v>
      </c>
      <c r="E18" s="17">
        <f>IF(E17&gt;0, VLOOKUP(E17-E$5-(INT($M17/9)+(MOD($M17,9)&gt;=E$6)), '[1]Point System'!$A$4:$B$15, 2),"")</f>
        <v>1</v>
      </c>
      <c r="F18" s="17">
        <f>IF(F17&gt;0, VLOOKUP(F17-F$5-(INT($M17/9)+(MOD($M17,9)&gt;=F$6)), '[1]Point System'!$A$4:$B$15, 2),"")</f>
        <v>1</v>
      </c>
      <c r="G18" s="17">
        <f>IF(G17&gt;0, VLOOKUP(G17-G$5-(INT($M17/9)+(MOD($M17,9)&gt;=G$6)), '[1]Point System'!$A$4:$B$15, 2),"")</f>
        <v>0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1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3</v>
      </c>
      <c r="L18" s="18">
        <f t="shared" ref="L18" si="5">IF(SUM(C18:K18)&gt;0, SUM(C18:K18),"")</f>
        <v>13</v>
      </c>
      <c r="M18" s="17"/>
      <c r="N18" s="17"/>
      <c r="O18" s="19">
        <f>IF(L18&lt;&gt;"", L18, "")</f>
        <v>13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43" t="s">
        <v>51</v>
      </c>
      <c r="B19" s="13"/>
      <c r="C19" s="13">
        <v>5</v>
      </c>
      <c r="D19" s="13">
        <v>5</v>
      </c>
      <c r="E19" s="13">
        <v>6</v>
      </c>
      <c r="F19" s="13">
        <v>5</v>
      </c>
      <c r="G19" s="13">
        <v>5</v>
      </c>
      <c r="H19" s="13">
        <v>5</v>
      </c>
      <c r="I19" s="13">
        <v>4</v>
      </c>
      <c r="J19" s="13">
        <v>6</v>
      </c>
      <c r="K19" s="13">
        <v>7</v>
      </c>
      <c r="L19" s="14">
        <f t="shared" ref="L19" si="6">IF(SUM(C19:K19)&gt;0, SUM(C19:K19),"")</f>
        <v>48</v>
      </c>
      <c r="M19" s="13">
        <v>8</v>
      </c>
      <c r="N19" s="13">
        <f>IF(L19&lt;&gt;"",L19- M19, "")</f>
        <v>40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2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1</v>
      </c>
      <c r="F20" s="17">
        <f>IF(F19&gt;0, VLOOKUP(F19-F$5-(INT($M19/9)+(MOD($M19,9)&gt;=F$6)), '[1]Point System'!$A$4:$B$15, 2),"")</f>
        <v>0</v>
      </c>
      <c r="G20" s="17">
        <f>IF(G19&gt;0, VLOOKUP(G19-G$5-(INT($M19/9)+(MOD($M19,9)&gt;=G$6)), '[1]Point System'!$A$4:$B$15, 2),"")</f>
        <v>2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2</v>
      </c>
      <c r="J20" s="17">
        <f>IF(J19&gt;0, VLOOKUP(J19-J$5-(INT($M19/9)+(MOD($M19,9)&gt;=J$6)), '[1]Point System'!$A$4:$B$15, 2),"")</f>
        <v>1</v>
      </c>
      <c r="K20" s="49">
        <f>IF(K19&gt;0, VLOOKUP(K19-K$5-(INT($M19/9)+(MOD($M19,9)&gt;=K$6)), '[1]Point System'!$A$4:$B$15, 2),"")</f>
        <v>1</v>
      </c>
      <c r="L20" s="18">
        <f t="shared" ref="L20" si="7">IF(SUM(C20:K20)&gt;0, SUM(C20:K20),"")</f>
        <v>14</v>
      </c>
      <c r="M20" s="17"/>
      <c r="N20" s="17"/>
      <c r="O20" s="19">
        <f>IF(L20&lt;&gt;"", L20, "")</f>
        <v>14</v>
      </c>
      <c r="P20" s="2"/>
      <c r="Q20" s="2"/>
      <c r="R20" s="39"/>
      <c r="T20" s="3"/>
    </row>
    <row r="21" spans="1:26" ht="15" customHeight="1" x14ac:dyDescent="0.2">
      <c r="E21" s="34"/>
      <c r="G21" s="34"/>
      <c r="H21" s="34"/>
      <c r="J21" s="34"/>
      <c r="K21" s="34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3" bestFit="1" customWidth="1"/>
    <col min="2" max="2" width="15" style="3" customWidth="1"/>
    <col min="3" max="11" width="5" style="3" customWidth="1"/>
    <col min="12" max="12" width="5.140625" style="3" bestFit="1" customWidth="1"/>
    <col min="13" max="13" width="6.140625" style="3" bestFit="1" customWidth="1"/>
    <col min="14" max="14" width="5" style="3" bestFit="1" customWidth="1"/>
    <col min="15" max="15" width="14.140625" style="3" bestFit="1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2" t="s">
        <v>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4" t="s">
        <v>42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62</v>
      </c>
      <c r="B7" s="13" t="s">
        <v>73</v>
      </c>
      <c r="C7" s="13">
        <v>4</v>
      </c>
      <c r="D7" s="13">
        <v>5</v>
      </c>
      <c r="E7" s="13">
        <v>4</v>
      </c>
      <c r="F7" s="13">
        <v>4</v>
      </c>
      <c r="G7" s="13">
        <v>5</v>
      </c>
      <c r="H7" s="13">
        <v>5</v>
      </c>
      <c r="I7" s="13">
        <v>3</v>
      </c>
      <c r="J7" s="13">
        <v>5</v>
      </c>
      <c r="K7" s="13">
        <v>3</v>
      </c>
      <c r="L7" s="14">
        <f t="shared" ref="L7:L17" si="0">IF(SUM(C7:K7)&gt;0, SUM(C7:K7),"")</f>
        <v>38</v>
      </c>
      <c r="M7" s="13">
        <v>2</v>
      </c>
      <c r="N7" s="13">
        <f>IF(L7&lt;&gt;"",L7- M7, "")</f>
        <v>36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2</v>
      </c>
      <c r="D8" s="17">
        <f>IF(D7&gt;0, VLOOKUP(D7-D$5-(INT($M7/9)+(MOD($M7,9)&gt;=D$6)), '[1]Point System'!$A$4:$B$15, 2),"")</f>
        <v>3</v>
      </c>
      <c r="E8" s="17">
        <f>IF(E7&gt;0, VLOOKUP(E7-E$5-(INT($M7/9)+(MOD($M7,9)&gt;=E$6)), '[1]Point System'!$A$4:$B$15, 2),"")</f>
        <v>2</v>
      </c>
      <c r="F8" s="17">
        <f>IF(F7&gt;0, VLOOKUP(F7-F$5-(INT($M7/9)+(MOD($M7,9)&gt;=F$6)), '[1]Point System'!$A$4:$B$15, 2),"")</f>
        <v>1</v>
      </c>
      <c r="G8" s="17">
        <f>IF(G7&gt;0, VLOOKUP(G7-G$5-(INT($M7/9)+(MOD($M7,9)&gt;=G$6)), '[1]Point System'!$A$4:$B$15, 2),"")</f>
        <v>1</v>
      </c>
      <c r="H8" s="17">
        <f>IF(H7&gt;0, VLOOKUP(H7-H$5-(INT($M7/9)+(MOD($M7,9)&gt;=H$6)), '[1]Point System'!$A$4:$B$15, 2),"")</f>
        <v>1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1</v>
      </c>
      <c r="K8" s="49">
        <f>IF(K7&gt;0, VLOOKUP(K7-K$5-(INT($M7/9)+(MOD($M7,9)&gt;=K$6)), '[1]Point System'!$A$4:$B$15, 2),"")</f>
        <v>5</v>
      </c>
      <c r="L8" s="18">
        <f t="shared" si="0"/>
        <v>18</v>
      </c>
      <c r="M8" s="17"/>
      <c r="N8" s="17"/>
      <c r="O8" s="19">
        <f>IF(L8&lt;&gt;"", L8, "")</f>
        <v>18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66</v>
      </c>
      <c r="B9" s="13"/>
      <c r="C9" s="13">
        <v>5</v>
      </c>
      <c r="D9" s="13">
        <v>7</v>
      </c>
      <c r="E9" s="13">
        <v>3</v>
      </c>
      <c r="F9" s="13">
        <v>4</v>
      </c>
      <c r="G9" s="13">
        <v>4</v>
      </c>
      <c r="H9" s="13">
        <v>4</v>
      </c>
      <c r="I9" s="13">
        <v>4</v>
      </c>
      <c r="J9" s="13">
        <v>4</v>
      </c>
      <c r="K9" s="13">
        <v>6</v>
      </c>
      <c r="L9" s="14">
        <f t="shared" si="0"/>
        <v>41</v>
      </c>
      <c r="M9" s="13">
        <v>12</v>
      </c>
      <c r="N9" s="13">
        <f>IF(L9&lt;&gt;"",L9- M9, "")</f>
        <v>29</v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2</v>
      </c>
      <c r="D10" s="17">
        <f>IF(D9&gt;0, VLOOKUP(D9-D$5-(INT($M9/9)+(MOD($M9,9)&gt;=D$6)), '[1]Point System'!$A$4:$B$15, 2),"")</f>
        <v>2</v>
      </c>
      <c r="E10" s="17">
        <f>IF(E9&gt;0, VLOOKUP(E9-E$5-(INT($M9/9)+(MOD($M9,9)&gt;=E$6)), '[1]Point System'!$A$4:$B$15, 2),"")</f>
        <v>5</v>
      </c>
      <c r="F10" s="17">
        <f>IF(F9&gt;0, VLOOKUP(F9-F$5-(INT($M9/9)+(MOD($M9,9)&gt;=F$6)), '[1]Point System'!$A$4:$B$15, 2),"")</f>
        <v>2</v>
      </c>
      <c r="G10" s="17">
        <f>IF(G9&gt;0, VLOOKUP(G9-G$5-(INT($M9/9)+(MOD($M9,9)&gt;=G$6)), '[1]Point System'!$A$4:$B$15, 2),"")</f>
        <v>3</v>
      </c>
      <c r="H10" s="17">
        <f>IF(H9&gt;0, VLOOKUP(H9-H$5-(INT($M9/9)+(MOD($M9,9)&gt;=H$6)), '[1]Point System'!$A$4:$B$15, 2),"")</f>
        <v>3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3</v>
      </c>
      <c r="K10" s="49">
        <f>IF(K9&gt;0, VLOOKUP(K9-K$5-(INT($M9/9)+(MOD($M9,9)&gt;=K$6)), '[1]Point System'!$A$4:$B$15, 2),"")</f>
        <v>3</v>
      </c>
      <c r="L10" s="18">
        <f t="shared" ref="L10" si="1">IF(SUM(C10:K10)&gt;0, SUM(C10:K10),"")</f>
        <v>25</v>
      </c>
      <c r="M10" s="17"/>
      <c r="N10" s="17"/>
      <c r="O10" s="19">
        <f>IF(L10&lt;&gt;"", L10, "")</f>
        <v>25</v>
      </c>
      <c r="P10" s="2"/>
      <c r="Q10" s="2"/>
      <c r="R10" s="39"/>
      <c r="T10" s="3"/>
    </row>
    <row r="11" spans="1:26" ht="18.75" x14ac:dyDescent="0.25">
      <c r="A11" s="12" t="s">
        <v>54</v>
      </c>
      <c r="B11" s="13"/>
      <c r="C11" s="13">
        <v>4</v>
      </c>
      <c r="D11" s="13">
        <v>8</v>
      </c>
      <c r="E11" s="13">
        <v>5</v>
      </c>
      <c r="F11" s="13">
        <v>5</v>
      </c>
      <c r="G11" s="13">
        <v>5</v>
      </c>
      <c r="H11" s="13">
        <v>5</v>
      </c>
      <c r="I11" s="13">
        <v>5</v>
      </c>
      <c r="J11" s="13">
        <v>4</v>
      </c>
      <c r="K11" s="13">
        <v>10</v>
      </c>
      <c r="L11" s="14">
        <f t="shared" si="0"/>
        <v>51</v>
      </c>
      <c r="M11" s="13">
        <v>13</v>
      </c>
      <c r="N11" s="13">
        <f>IF(L11&lt;&gt;"",L11- M11, "")</f>
        <v>38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4</v>
      </c>
      <c r="D12" s="17">
        <f>IF(D11&gt;0, VLOOKUP(D11-D$5-(INT($M11/9)+(MOD($M11,9)&gt;=D$6)), '[1]Point System'!$A$4:$B$15, 2),"")</f>
        <v>1</v>
      </c>
      <c r="E12" s="17">
        <f>IF(E11&gt;0, VLOOKUP(E11-E$5-(INT($M11/9)+(MOD($M11,9)&gt;=E$6)), '[1]Point System'!$A$4:$B$15, 2),"")</f>
        <v>3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2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3</v>
      </c>
      <c r="K12" s="17">
        <f>IF(K11&gt;0, VLOOKUP(K11-K$5-(INT($M11/9)+(MOD($M11,9)&gt;=K$6)), '[1]Point System'!$A$4:$B$15, 2),"")</f>
        <v>0</v>
      </c>
      <c r="L12" s="18">
        <f t="shared" ref="L12" si="2">IF(SUM(C12:K12)&gt;0, SUM(C12:K12),"")</f>
        <v>17</v>
      </c>
      <c r="M12" s="17"/>
      <c r="N12" s="17"/>
      <c r="O12" s="19">
        <f>IF(L12&lt;&gt;"", L12, "")</f>
        <v>17</v>
      </c>
      <c r="P12" s="45"/>
      <c r="Q12" s="45"/>
      <c r="R12" s="39"/>
      <c r="S12" s="2"/>
      <c r="T12" s="2"/>
    </row>
    <row r="13" spans="1:26" ht="18.75" x14ac:dyDescent="0.25">
      <c r="A13" s="12" t="s">
        <v>55</v>
      </c>
      <c r="B13" s="13"/>
      <c r="C13" s="13">
        <v>8</v>
      </c>
      <c r="D13" s="13">
        <v>7</v>
      </c>
      <c r="E13" s="13">
        <v>6</v>
      </c>
      <c r="F13" s="13">
        <v>4</v>
      </c>
      <c r="G13" s="13">
        <v>6</v>
      </c>
      <c r="H13" s="13">
        <v>7</v>
      </c>
      <c r="I13" s="13">
        <v>6</v>
      </c>
      <c r="J13" s="13">
        <v>7</v>
      </c>
      <c r="K13" s="13">
        <v>5</v>
      </c>
      <c r="L13" s="14">
        <f t="shared" si="0"/>
        <v>56</v>
      </c>
      <c r="M13" s="13">
        <v>22</v>
      </c>
      <c r="N13" s="13">
        <f>IF(L13&lt;&gt;"",L13- M13, "")</f>
        <v>34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1</v>
      </c>
      <c r="D14" s="17">
        <f>IF(D13&gt;0, VLOOKUP(D13-D$5-(INT($M13/9)+(MOD($M13,9)&gt;=D$6)), '[1]Point System'!$A$4:$B$15, 2),"")</f>
        <v>3</v>
      </c>
      <c r="E14" s="17">
        <f>IF(E13&gt;0, VLOOKUP(E13-E$5-(INT($M13/9)+(MOD($M13,9)&gt;=E$6)), '[1]Point System'!$A$4:$B$15, 2),"")</f>
        <v>3</v>
      </c>
      <c r="F14" s="17">
        <f>IF(F13&gt;0, VLOOKUP(F13-F$5-(INT($M13/9)+(MOD($M13,9)&gt;=F$6)), '[1]Point System'!$A$4:$B$15, 2),"")</f>
        <v>3</v>
      </c>
      <c r="G14" s="17">
        <f>IF(G13&gt;0, VLOOKUP(G13-G$5-(INT($M13/9)+(MOD($M13,9)&gt;=G$6)), '[1]Point System'!$A$4:$B$15, 2),"")</f>
        <v>2</v>
      </c>
      <c r="H14" s="17">
        <f>IF(H13&gt;0, VLOOKUP(H13-H$5-(INT($M13/9)+(MOD($M13,9)&gt;=H$6)), '[1]Point System'!$A$4:$B$15, 2),"")</f>
        <v>1</v>
      </c>
      <c r="I14" s="17">
        <f>IF(I13&gt;0, VLOOKUP(I13-I$5-(INT($M13/9)+(MOD($M13,9)&gt;=I$6)), '[1]Point System'!$A$4:$B$15, 2),"")</f>
        <v>1</v>
      </c>
      <c r="J14" s="17">
        <f>IF(J13&gt;0, VLOOKUP(J13-J$5-(INT($M13/9)+(MOD($M13,9)&gt;=J$6)), '[1]Point System'!$A$4:$B$15, 2),"")</f>
        <v>1</v>
      </c>
      <c r="K14" s="17">
        <f>IF(K13&gt;0, VLOOKUP(K13-K$5-(INT($M13/9)+(MOD($M13,9)&gt;=K$6)), '[1]Point System'!$A$4:$B$15, 2),"")</f>
        <v>5</v>
      </c>
      <c r="L14" s="18">
        <f t="shared" ref="L14" si="3">IF(SUM(C14:K14)&gt;0, SUM(C14:K14),"")</f>
        <v>20</v>
      </c>
      <c r="M14" s="17"/>
      <c r="N14" s="17"/>
      <c r="O14" s="19">
        <f>IF(L14&lt;&gt;"", L14, "")</f>
        <v>20</v>
      </c>
      <c r="P14" s="45"/>
      <c r="Q14" s="45"/>
      <c r="R14" s="39"/>
      <c r="S14" s="2"/>
      <c r="T14" s="2"/>
    </row>
    <row r="15" spans="1:26" ht="18.75" x14ac:dyDescent="0.25">
      <c r="A15" s="12" t="s">
        <v>52</v>
      </c>
      <c r="B15" s="13"/>
      <c r="C15" s="13">
        <v>6</v>
      </c>
      <c r="D15" s="13">
        <v>6</v>
      </c>
      <c r="E15" s="13">
        <v>5</v>
      </c>
      <c r="F15" s="13">
        <v>6</v>
      </c>
      <c r="G15" s="13">
        <v>5</v>
      </c>
      <c r="H15" s="13">
        <v>5</v>
      </c>
      <c r="I15" s="13">
        <v>3</v>
      </c>
      <c r="J15" s="13">
        <v>6</v>
      </c>
      <c r="K15" s="13">
        <v>4</v>
      </c>
      <c r="L15" s="14">
        <f t="shared" si="0"/>
        <v>46</v>
      </c>
      <c r="M15" s="13">
        <v>15</v>
      </c>
      <c r="N15" s="13">
        <f>IF(L15&lt;&gt;"",L15- M15, "")</f>
        <v>31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3</v>
      </c>
      <c r="E16" s="17">
        <f>IF(E15&gt;0, VLOOKUP(E15-E$5-(INT($M15/9)+(MOD($M15,9)&gt;=E$6)), '[1]Point System'!$A$4:$B$15, 2),"")</f>
        <v>3</v>
      </c>
      <c r="F16" s="17">
        <f>IF(F15&gt;0, VLOOKUP(F15-F$5-(INT($M15/9)+(MOD($M15,9)&gt;=F$6)), '[1]Point System'!$A$4:$B$15, 2),"")</f>
        <v>0</v>
      </c>
      <c r="G16" s="17">
        <f>IF(G15&gt;0, VLOOKUP(G15-G$5-(INT($M15/9)+(MOD($M15,9)&gt;=G$6)), '[1]Point System'!$A$4:$B$15, 2),"")</f>
        <v>3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3</v>
      </c>
      <c r="J16" s="17">
        <f>IF(J15&gt;0, VLOOKUP(J15-J$5-(INT($M15/9)+(MOD($M15,9)&gt;=J$6)), '[1]Point System'!$A$4:$B$15, 2),"")</f>
        <v>2</v>
      </c>
      <c r="K16" s="17">
        <f>IF(K15&gt;0, VLOOKUP(K15-K$5-(INT($M15/9)+(MOD($M15,9)&gt;=K$6)), '[1]Point System'!$A$4:$B$15, 2),"")</f>
        <v>5</v>
      </c>
      <c r="L16" s="18">
        <f t="shared" ref="L16" si="4">IF(SUM(C16:K16)&gt;0, SUM(C16:K16),"")</f>
        <v>23</v>
      </c>
      <c r="M16" s="17"/>
      <c r="N16" s="17"/>
      <c r="O16" s="19">
        <f>IF(L16&lt;&gt;"", L16, "")</f>
        <v>23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63</v>
      </c>
      <c r="B17" s="13"/>
      <c r="C17" s="13">
        <v>6</v>
      </c>
      <c r="D17" s="13">
        <v>6</v>
      </c>
      <c r="E17" s="13">
        <v>6</v>
      </c>
      <c r="F17" s="13">
        <v>4</v>
      </c>
      <c r="G17" s="13">
        <v>6</v>
      </c>
      <c r="H17" s="13">
        <v>7</v>
      </c>
      <c r="I17" s="13">
        <v>4</v>
      </c>
      <c r="J17" s="13">
        <v>7</v>
      </c>
      <c r="K17" s="13">
        <v>6</v>
      </c>
      <c r="L17" s="14">
        <f t="shared" si="0"/>
        <v>52</v>
      </c>
      <c r="M17" s="13">
        <v>12</v>
      </c>
      <c r="N17" s="13"/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1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2</v>
      </c>
      <c r="G18" s="17">
        <f>IF(G17&gt;0, VLOOKUP(G17-G$5-(INT($M17/9)+(MOD($M17,9)&gt;=G$6)), '[1]Point System'!$A$4:$B$15, 2),"")</f>
        <v>1</v>
      </c>
      <c r="H18" s="17">
        <f>IF(H17&gt;0, VLOOKUP(H17-H$5-(INT($M17/9)+(MOD($M17,9)&gt;=H$6)), '[1]Point System'!$A$4:$B$15, 2),"")</f>
        <v>0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0</v>
      </c>
      <c r="K18" s="49">
        <f>IF(K17&gt;0, VLOOKUP(K17-K$5-(INT($M17/9)+(MOD($M17,9)&gt;=K$6)), '[1]Point System'!$A$4:$B$15, 2),"")</f>
        <v>3</v>
      </c>
      <c r="L18" s="18">
        <f t="shared" ref="L18" si="5">IF(SUM(C18:K18)&gt;0, SUM(C18:K18),"")</f>
        <v>14</v>
      </c>
      <c r="M18" s="17"/>
      <c r="N18" s="17"/>
      <c r="O18" s="19">
        <f>IF(L18&lt;&gt;"", L18, "")</f>
        <v>14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56</v>
      </c>
      <c r="B19" s="13"/>
      <c r="C19" s="13">
        <v>6</v>
      </c>
      <c r="D19" s="13">
        <v>7</v>
      </c>
      <c r="E19" s="13">
        <v>6</v>
      </c>
      <c r="F19" s="13">
        <v>4</v>
      </c>
      <c r="G19" s="13">
        <v>6</v>
      </c>
      <c r="H19" s="13">
        <v>5</v>
      </c>
      <c r="I19" s="13">
        <v>4</v>
      </c>
      <c r="J19" s="13">
        <v>6</v>
      </c>
      <c r="K19" s="13">
        <v>6</v>
      </c>
      <c r="L19" s="14">
        <f t="shared" ref="L19" si="6">IF(SUM(C19:K19)&gt;0, SUM(C19:K19),"")</f>
        <v>50</v>
      </c>
      <c r="M19" s="13">
        <v>16</v>
      </c>
      <c r="N19" s="13">
        <f>IF(L19&lt;&gt;"",L19- M19, "")</f>
        <v>34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2</v>
      </c>
      <c r="D20" s="17">
        <f>IF(D19&gt;0, VLOOKUP(D19-D$5-(INT($M19/9)+(MOD($M19,9)&gt;=D$6)), '[1]Point System'!$A$4:$B$15, 2),"")</f>
        <v>2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2</v>
      </c>
      <c r="H20" s="17">
        <f>IF(H19&gt;0, VLOOKUP(H19-H$5-(INT($M19/9)+(MOD($M19,9)&gt;=H$6)), '[1]Point System'!$A$4:$B$15, 2),"")</f>
        <v>3</v>
      </c>
      <c r="I20" s="17">
        <f>IF(I19&gt;0, VLOOKUP(I19-I$5-(INT($M19/9)+(MOD($M19,9)&gt;=I$6)), '[1]Point System'!$A$4:$B$15, 2),"")</f>
        <v>2</v>
      </c>
      <c r="J20" s="17">
        <f>IF(J19&gt;0, VLOOKUP(J19-J$5-(INT($M19/9)+(MOD($M19,9)&gt;=J$6)), '[1]Point System'!$A$4:$B$15, 2),"")</f>
        <v>2</v>
      </c>
      <c r="K20" s="49">
        <f>IF(K19&gt;0, VLOOKUP(K19-K$5-(INT($M19/9)+(MOD($M19,9)&gt;=K$6)), '[1]Point System'!$A$4:$B$15, 2),"")</f>
        <v>3</v>
      </c>
      <c r="L20" s="18">
        <f t="shared" ref="L20" si="7">IF(SUM(C20:K20)&gt;0, SUM(C20:K20),"")</f>
        <v>20</v>
      </c>
      <c r="M20" s="17"/>
      <c r="N20" s="17"/>
      <c r="O20" s="19">
        <f>IF(L20&lt;&gt;"", L20, "")</f>
        <v>20</v>
      </c>
      <c r="P20" s="2"/>
      <c r="Q20" s="2"/>
      <c r="R20" s="39"/>
      <c r="T20" s="3"/>
    </row>
    <row r="21" spans="1:26" ht="15" customHeight="1" x14ac:dyDescent="0.2">
      <c r="E21" s="34"/>
      <c r="G21" s="34"/>
      <c r="H21" s="34"/>
      <c r="J21" s="34"/>
      <c r="K21" s="34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5" style="3" customWidth="1"/>
    <col min="2" max="2" width="12" style="3" customWidth="1"/>
    <col min="3" max="11" width="5" style="3" customWidth="1"/>
    <col min="12" max="12" width="5.140625" style="3" bestFit="1" customWidth="1"/>
    <col min="13" max="13" width="6.140625" style="3" bestFit="1" customWidth="1"/>
    <col min="14" max="14" width="5" style="3" bestFit="1" customWidth="1"/>
    <col min="15" max="15" width="14.140625" style="3" bestFit="1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2" t="s">
        <v>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4" t="s">
        <v>42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64</v>
      </c>
      <c r="B7" s="13" t="s">
        <v>73</v>
      </c>
      <c r="C7" s="13">
        <v>7</v>
      </c>
      <c r="D7" s="13">
        <v>8</v>
      </c>
      <c r="E7" s="13">
        <v>6</v>
      </c>
      <c r="F7" s="13">
        <v>5</v>
      </c>
      <c r="G7" s="13">
        <v>7</v>
      </c>
      <c r="H7" s="13">
        <v>6</v>
      </c>
      <c r="I7" s="13">
        <v>6</v>
      </c>
      <c r="J7" s="13">
        <v>8</v>
      </c>
      <c r="K7" s="13">
        <v>8</v>
      </c>
      <c r="L7" s="14">
        <f t="shared" ref="L7:L17" si="0">IF(SUM(C7:K7)&gt;0, SUM(C7:K7),"")</f>
        <v>61</v>
      </c>
      <c r="M7" s="13">
        <v>21</v>
      </c>
      <c r="N7" s="13">
        <f>IF(L7&lt;&gt;"",L7- M7, "")</f>
        <v>40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1</v>
      </c>
      <c r="D8" s="17">
        <f>IF(D7&gt;0, VLOOKUP(D7-D$5-(INT($M7/9)+(MOD($M7,9)&gt;=D$6)), '[1]Point System'!$A$4:$B$15, 2),"")</f>
        <v>2</v>
      </c>
      <c r="E8" s="17">
        <f>IF(E7&gt;0, VLOOKUP(E7-E$5-(INT($M7/9)+(MOD($M7,9)&gt;=E$6)), '[1]Point System'!$A$4:$B$15, 2),"")</f>
        <v>3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1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1</v>
      </c>
      <c r="J8" s="17">
        <f>IF(J7&gt;0, VLOOKUP(J7-J$5-(INT($M7/9)+(MOD($M7,9)&gt;=J$6)), '[1]Point System'!$A$4:$B$15, 2),"")</f>
        <v>0</v>
      </c>
      <c r="K8" s="49">
        <f>IF(K7&gt;0, VLOOKUP(K7-K$5-(INT($M7/9)+(MOD($M7,9)&gt;=K$6)), '[1]Point System'!$A$4:$B$15, 2),"")</f>
        <v>2</v>
      </c>
      <c r="L8" s="18">
        <f t="shared" si="0"/>
        <v>14</v>
      </c>
      <c r="M8" s="17"/>
      <c r="N8" s="17"/>
      <c r="O8" s="19">
        <f>IF(L8&lt;&gt;"", L8, "")</f>
        <v>14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94</v>
      </c>
      <c r="B9" s="13"/>
      <c r="C9" s="13">
        <v>7</v>
      </c>
      <c r="D9" s="13">
        <v>9</v>
      </c>
      <c r="E9" s="13">
        <v>5</v>
      </c>
      <c r="F9" s="13">
        <v>5</v>
      </c>
      <c r="G9" s="13">
        <v>5</v>
      </c>
      <c r="H9" s="13">
        <v>5</v>
      </c>
      <c r="I9" s="13">
        <v>6</v>
      </c>
      <c r="J9" s="13">
        <v>4</v>
      </c>
      <c r="K9" s="13">
        <v>6</v>
      </c>
      <c r="L9" s="14">
        <f t="shared" si="0"/>
        <v>52</v>
      </c>
      <c r="M9" s="13" t="s">
        <v>69</v>
      </c>
      <c r="N9" s="13"/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49"/>
      <c r="L10" s="18"/>
      <c r="M10" s="17"/>
      <c r="N10" s="17"/>
      <c r="O10" s="19" t="str">
        <f>IF(L10&lt;&gt;"", L10, "")</f>
        <v/>
      </c>
      <c r="P10" s="2"/>
      <c r="Q10" s="2"/>
      <c r="R10" s="39"/>
      <c r="T10" s="3"/>
    </row>
    <row r="11" spans="1:26" ht="18.75" x14ac:dyDescent="0.25">
      <c r="A11" s="12" t="s">
        <v>56</v>
      </c>
      <c r="B11" s="13"/>
      <c r="C11" s="13">
        <v>7</v>
      </c>
      <c r="D11" s="13">
        <v>7</v>
      </c>
      <c r="E11" s="13">
        <v>5</v>
      </c>
      <c r="F11" s="13">
        <v>4</v>
      </c>
      <c r="G11" s="13">
        <v>7</v>
      </c>
      <c r="H11" s="13">
        <v>5</v>
      </c>
      <c r="I11" s="13">
        <v>5</v>
      </c>
      <c r="J11" s="13">
        <v>5</v>
      </c>
      <c r="K11" s="13">
        <v>8</v>
      </c>
      <c r="L11" s="14">
        <f t="shared" si="0"/>
        <v>53</v>
      </c>
      <c r="M11" s="13">
        <v>16</v>
      </c>
      <c r="N11" s="13">
        <f>IF(L11&lt;&gt;"",L11- M11, "")</f>
        <v>37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1</v>
      </c>
      <c r="D12" s="17">
        <f>IF(D11&gt;0, VLOOKUP(D11-D$5-(INT($M11/9)+(MOD($M11,9)&gt;=D$6)), '[1]Point System'!$A$4:$B$15, 2),"")</f>
        <v>2</v>
      </c>
      <c r="E12" s="17">
        <f>IF(E11&gt;0, VLOOKUP(E11-E$5-(INT($M11/9)+(MOD($M11,9)&gt;=E$6)), '[1]Point System'!$A$4:$B$15, 2),"")</f>
        <v>3</v>
      </c>
      <c r="F12" s="17">
        <f>IF(F11&gt;0, VLOOKUP(F11-F$5-(INT($M11/9)+(MOD($M11,9)&gt;=F$6)), '[1]Point System'!$A$4:$B$15, 2),"")</f>
        <v>2</v>
      </c>
      <c r="G12" s="17">
        <f>IF(G11&gt;0, VLOOKUP(G11-G$5-(INT($M11/9)+(MOD($M11,9)&gt;=G$6)), '[1]Point System'!$A$4:$B$15, 2),"")</f>
        <v>1</v>
      </c>
      <c r="H12" s="17">
        <f>IF(H11&gt;0, VLOOKUP(H11-H$5-(INT($M11/9)+(MOD($M11,9)&gt;=H$6)), '[1]Point System'!$A$4:$B$15, 2),"")</f>
        <v>3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3</v>
      </c>
      <c r="K12" s="17">
        <f>IF(K11&gt;0, VLOOKUP(K11-K$5-(INT($M11/9)+(MOD($M11,9)&gt;=K$6)), '[1]Point System'!$A$4:$B$15, 2),"")</f>
        <v>1</v>
      </c>
      <c r="L12" s="18">
        <f t="shared" ref="L12" si="1">IF(SUM(C12:K12)&gt;0, SUM(C12:K12),"")</f>
        <v>17</v>
      </c>
      <c r="M12" s="17"/>
      <c r="N12" s="17"/>
      <c r="O12" s="19">
        <f>IF(L12&lt;&gt;"", L12, "")</f>
        <v>17</v>
      </c>
      <c r="P12" s="45"/>
      <c r="Q12" s="45"/>
      <c r="R12" s="39"/>
      <c r="S12" s="2"/>
      <c r="T12" s="2"/>
    </row>
    <row r="13" spans="1:26" ht="18.75" x14ac:dyDescent="0.25">
      <c r="A13" s="12" t="s">
        <v>53</v>
      </c>
      <c r="B13" s="13"/>
      <c r="C13" s="13">
        <v>5</v>
      </c>
      <c r="D13" s="13">
        <v>7</v>
      </c>
      <c r="E13" s="13">
        <v>6</v>
      </c>
      <c r="F13" s="13">
        <v>5</v>
      </c>
      <c r="G13" s="13">
        <v>6</v>
      </c>
      <c r="H13" s="13">
        <v>6</v>
      </c>
      <c r="I13" s="13">
        <v>4</v>
      </c>
      <c r="J13" s="13">
        <v>6</v>
      </c>
      <c r="K13" s="13">
        <v>7</v>
      </c>
      <c r="L13" s="14">
        <f t="shared" si="0"/>
        <v>52</v>
      </c>
      <c r="M13" s="13">
        <v>16</v>
      </c>
      <c r="N13" s="13">
        <f>IF(L13&lt;&gt;"",L13- M13, "")</f>
        <v>36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3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2</v>
      </c>
      <c r="F14" s="17">
        <f>IF(F13&gt;0, VLOOKUP(F13-F$5-(INT($M13/9)+(MOD($M13,9)&gt;=F$6)), '[1]Point System'!$A$4:$B$15, 2),"")</f>
        <v>1</v>
      </c>
      <c r="G14" s="17">
        <f>IF(G13&gt;0, VLOOKUP(G13-G$5-(INT($M13/9)+(MOD($M13,9)&gt;=G$6)), '[1]Point System'!$A$4:$B$15, 2),"")</f>
        <v>2</v>
      </c>
      <c r="H14" s="17">
        <f>IF(H13&gt;0, VLOOKUP(H13-H$5-(INT($M13/9)+(MOD($M13,9)&gt;=H$6)), '[1]Point System'!$A$4:$B$15, 2),"")</f>
        <v>2</v>
      </c>
      <c r="I14" s="17">
        <f>IF(I13&gt;0, VLOOKUP(I13-I$5-(INT($M13/9)+(MOD($M13,9)&gt;=I$6)), '[1]Point System'!$A$4:$B$15, 2),"")</f>
        <v>2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2</v>
      </c>
      <c r="L14" s="18">
        <f t="shared" ref="L14" si="2">IF(SUM(C14:K14)&gt;0, SUM(C14:K14),"")</f>
        <v>18</v>
      </c>
      <c r="M14" s="17"/>
      <c r="N14" s="17"/>
      <c r="O14" s="19">
        <f>IF(L14&lt;&gt;"", L14, "")</f>
        <v>18</v>
      </c>
      <c r="P14" s="45"/>
      <c r="Q14" s="45"/>
      <c r="R14" s="39"/>
      <c r="S14" s="2"/>
      <c r="T14" s="2"/>
    </row>
    <row r="15" spans="1:26" ht="18.75" x14ac:dyDescent="0.25">
      <c r="A15" s="12" t="s">
        <v>50</v>
      </c>
      <c r="B15" s="13"/>
      <c r="C15" s="13">
        <v>4</v>
      </c>
      <c r="D15" s="13">
        <v>5</v>
      </c>
      <c r="E15" s="13">
        <v>6</v>
      </c>
      <c r="F15" s="13">
        <v>4</v>
      </c>
      <c r="G15" s="13">
        <v>5</v>
      </c>
      <c r="H15" s="13">
        <v>4</v>
      </c>
      <c r="I15" s="13">
        <v>4</v>
      </c>
      <c r="J15" s="13">
        <v>4</v>
      </c>
      <c r="K15" s="13">
        <v>8</v>
      </c>
      <c r="L15" s="14">
        <f t="shared" si="0"/>
        <v>44</v>
      </c>
      <c r="M15" s="13">
        <v>9</v>
      </c>
      <c r="N15" s="13">
        <f>IF(L15&lt;&gt;"",L15- M15, "")</f>
        <v>35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3</v>
      </c>
      <c r="D16" s="17">
        <f>IF(D15&gt;0, VLOOKUP(D15-D$5-(INT($M15/9)+(MOD($M15,9)&gt;=D$6)), '[1]Point System'!$A$4:$B$15, 2),"")</f>
        <v>3</v>
      </c>
      <c r="E16" s="17">
        <f>IF(E15&gt;0, VLOOKUP(E15-E$5-(INT($M15/9)+(MOD($M15,9)&gt;=E$6)), '[1]Point System'!$A$4:$B$15, 2),"")</f>
        <v>1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3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3</v>
      </c>
      <c r="K16" s="17">
        <f>IF(K15&gt;0, VLOOKUP(K15-K$5-(INT($M15/9)+(MOD($M15,9)&gt;=K$6)), '[1]Point System'!$A$4:$B$15, 2),"")</f>
        <v>0</v>
      </c>
      <c r="L16" s="18">
        <f t="shared" ref="L16" si="3">IF(SUM(C16:K16)&gt;0, SUM(C16:K16),"")</f>
        <v>19</v>
      </c>
      <c r="M16" s="17"/>
      <c r="N16" s="17"/>
      <c r="O16" s="19">
        <f>IF(L16&lt;&gt;"", L16, "")</f>
        <v>19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67</v>
      </c>
      <c r="B17" s="13"/>
      <c r="C17" s="13">
        <v>5</v>
      </c>
      <c r="D17" s="13">
        <v>9</v>
      </c>
      <c r="E17" s="13">
        <v>5</v>
      </c>
      <c r="F17" s="13">
        <v>5</v>
      </c>
      <c r="G17" s="13">
        <v>4</v>
      </c>
      <c r="H17" s="13">
        <v>5</v>
      </c>
      <c r="I17" s="13">
        <v>5</v>
      </c>
      <c r="J17" s="13">
        <v>6</v>
      </c>
      <c r="K17" s="13">
        <v>6</v>
      </c>
      <c r="L17" s="14">
        <f t="shared" si="0"/>
        <v>50</v>
      </c>
      <c r="M17" s="13">
        <v>15</v>
      </c>
      <c r="N17" s="13"/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0</v>
      </c>
      <c r="E18" s="17">
        <f>IF(E17&gt;0, VLOOKUP(E17-E$5-(INT($M17/9)+(MOD($M17,9)&gt;=E$6)), '[1]Point System'!$A$4:$B$15, 2),"")</f>
        <v>3</v>
      </c>
      <c r="F18" s="17">
        <f>IF(F17&gt;0, VLOOKUP(F17-F$5-(INT($M17/9)+(MOD($M17,9)&gt;=F$6)), '[1]Point System'!$A$4:$B$15, 2),"")</f>
        <v>1</v>
      </c>
      <c r="G18" s="17">
        <f>IF(G17&gt;0, VLOOKUP(G17-G$5-(INT($M17/9)+(MOD($M17,9)&gt;=G$6)), '[1]Point System'!$A$4:$B$15, 2),"")</f>
        <v>4</v>
      </c>
      <c r="H18" s="17">
        <f>IF(H17&gt;0, VLOOKUP(H17-H$5-(INT($M17/9)+(MOD($M17,9)&gt;=H$6)), '[1]Point System'!$A$4:$B$15, 2),"")</f>
        <v>2</v>
      </c>
      <c r="I18" s="17">
        <f>IF(I17&gt;0, VLOOKUP(I17-I$5-(INT($M17/9)+(MOD($M17,9)&gt;=I$6)), '[1]Point System'!$A$4:$B$15, 2),"")</f>
        <v>1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3</v>
      </c>
      <c r="L18" s="18">
        <f t="shared" ref="L18" si="4">IF(SUM(C18:K18)&gt;0, SUM(C18:K18),"")</f>
        <v>19</v>
      </c>
      <c r="M18" s="17"/>
      <c r="N18" s="17"/>
      <c r="O18" s="19">
        <f>IF(L18&lt;&gt;"", L18, "")</f>
        <v>19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54</v>
      </c>
      <c r="B19" s="13"/>
      <c r="C19" s="13">
        <v>6</v>
      </c>
      <c r="D19" s="13">
        <v>6</v>
      </c>
      <c r="E19" s="13">
        <v>5</v>
      </c>
      <c r="F19" s="13">
        <v>5</v>
      </c>
      <c r="G19" s="13">
        <v>6</v>
      </c>
      <c r="H19" s="13">
        <v>6</v>
      </c>
      <c r="I19" s="13">
        <v>4</v>
      </c>
      <c r="J19" s="13">
        <v>6</v>
      </c>
      <c r="K19" s="13">
        <v>6</v>
      </c>
      <c r="L19" s="14">
        <f t="shared" ref="L19" si="5">IF(SUM(C19:K19)&gt;0, SUM(C19:K19),"")</f>
        <v>50</v>
      </c>
      <c r="M19" s="13">
        <v>13</v>
      </c>
      <c r="N19" s="13">
        <f>IF(L19&lt;&gt;"",L19- M19, "")</f>
        <v>37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2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3</v>
      </c>
      <c r="F20" s="17">
        <f>IF(F19&gt;0, VLOOKUP(F19-F$5-(INT($M19/9)+(MOD($M19,9)&gt;=F$6)), '[1]Point System'!$A$4:$B$15, 2),"")</f>
        <v>1</v>
      </c>
      <c r="G20" s="17">
        <f>IF(G19&gt;0, VLOOKUP(G19-G$5-(INT($M19/9)+(MOD($M19,9)&gt;=G$6)), '[1]Point System'!$A$4:$B$15, 2),"")</f>
        <v>1</v>
      </c>
      <c r="H20" s="17">
        <f>IF(H19&gt;0, VLOOKUP(H19-H$5-(INT($M19/9)+(MOD($M19,9)&gt;=H$6)), '[1]Point System'!$A$4:$B$15, 2),"")</f>
        <v>1</v>
      </c>
      <c r="I20" s="17">
        <f>IF(I19&gt;0, VLOOKUP(I19-I$5-(INT($M19/9)+(MOD($M19,9)&gt;=I$6)), '[1]Point System'!$A$4:$B$15, 2),"")</f>
        <v>2</v>
      </c>
      <c r="J20" s="17">
        <f>IF(J19&gt;0, VLOOKUP(J19-J$5-(INT($M19/9)+(MOD($M19,9)&gt;=J$6)), '[1]Point System'!$A$4:$B$15, 2),"")</f>
        <v>1</v>
      </c>
      <c r="K20" s="49">
        <f>IF(K19&gt;0, VLOOKUP(K19-K$5-(INT($M19/9)+(MOD($M19,9)&gt;=K$6)), '[1]Point System'!$A$4:$B$15, 2),"")</f>
        <v>3</v>
      </c>
      <c r="L20" s="18">
        <f t="shared" ref="L20" si="6">IF(SUM(C20:K20)&gt;0, SUM(C20:K20),"")</f>
        <v>17</v>
      </c>
      <c r="M20" s="17"/>
      <c r="N20" s="17"/>
      <c r="O20" s="19">
        <f>IF(L20&lt;&gt;"", L20, "")</f>
        <v>17</v>
      </c>
      <c r="P20" s="2"/>
      <c r="Q20" s="2"/>
      <c r="R20" s="39"/>
      <c r="T20" s="3"/>
    </row>
    <row r="21" spans="1:26" ht="18.75" x14ac:dyDescent="0.25">
      <c r="A21" s="12" t="s">
        <v>52</v>
      </c>
      <c r="B21" s="13"/>
      <c r="C21" s="13">
        <v>5</v>
      </c>
      <c r="D21" s="13">
        <v>8</v>
      </c>
      <c r="E21" s="13">
        <v>6</v>
      </c>
      <c r="F21" s="13">
        <v>3</v>
      </c>
      <c r="G21" s="13">
        <v>4</v>
      </c>
      <c r="H21" s="13">
        <v>5</v>
      </c>
      <c r="I21" s="13">
        <v>5</v>
      </c>
      <c r="J21" s="13">
        <v>7</v>
      </c>
      <c r="K21" s="13">
        <v>8</v>
      </c>
      <c r="L21" s="14">
        <f t="shared" ref="L21" si="7">IF(SUM(C21:K21)&gt;0, SUM(C21:K21),"")</f>
        <v>51</v>
      </c>
      <c r="M21" s="13">
        <v>14</v>
      </c>
      <c r="N21" s="13">
        <f>IF(L21&lt;&gt;"",L21- M21, "")</f>
        <v>37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3</v>
      </c>
      <c r="D22" s="17">
        <f>IF(D21&gt;0, VLOOKUP(D21-D$5-(INT($M21/9)+(MOD($M21,9)&gt;=D$6)), '[1]Point System'!$A$4:$B$15, 2),"")</f>
        <v>1</v>
      </c>
      <c r="E22" s="17">
        <f>IF(E21&gt;0, VLOOKUP(E21-E$5-(INT($M21/9)+(MOD($M21,9)&gt;=E$6)), '[1]Point System'!$A$4:$B$15, 2),"")</f>
        <v>2</v>
      </c>
      <c r="F22" s="17">
        <f>IF(F21&gt;0, VLOOKUP(F21-F$5-(INT($M21/9)+(MOD($M21,9)&gt;=F$6)), '[1]Point System'!$A$4:$B$15, 2),"")</f>
        <v>3</v>
      </c>
      <c r="G22" s="17">
        <f>IF(G21&gt;0, VLOOKUP(G21-G$5-(INT($M21/9)+(MOD($M21,9)&gt;=G$6)), '[1]Point System'!$A$4:$B$15, 2),"")</f>
        <v>4</v>
      </c>
      <c r="H22" s="17">
        <f>IF(H21&gt;0, VLOOKUP(H21-H$5-(INT($M21/9)+(MOD($M21,9)&gt;=H$6)), '[1]Point System'!$A$4:$B$15, 2),"")</f>
        <v>2</v>
      </c>
      <c r="I22" s="17">
        <f>IF(I21&gt;0, VLOOKUP(I21-I$5-(INT($M21/9)+(MOD($M21,9)&gt;=I$6)), '[1]Point System'!$A$4:$B$15, 2),"")</f>
        <v>1</v>
      </c>
      <c r="J22" s="17">
        <f>IF(J21&gt;0, VLOOKUP(J21-J$5-(INT($M21/9)+(MOD($M21,9)&gt;=J$6)), '[1]Point System'!$A$4:$B$15, 2),"")</f>
        <v>0</v>
      </c>
      <c r="K22" s="17">
        <f>IF(K21&gt;0, VLOOKUP(K21-K$5-(INT($M21/9)+(MOD($M21,9)&gt;=K$6)), '[1]Point System'!$A$4:$B$15, 2),"")</f>
        <v>1</v>
      </c>
      <c r="L22" s="18">
        <f t="shared" ref="L22" si="8">IF(SUM(C22:K22)&gt;0, SUM(C22:K22),"")</f>
        <v>17</v>
      </c>
      <c r="M22" s="17"/>
      <c r="N22" s="17"/>
      <c r="O22" s="19">
        <f>IF(L22&lt;&gt;"", L22, "")</f>
        <v>17</v>
      </c>
      <c r="P22" s="45"/>
      <c r="Q22" s="45"/>
      <c r="R22" s="39"/>
      <c r="V22" s="2"/>
      <c r="W22" s="2"/>
      <c r="X22" s="2"/>
      <c r="Y22" s="2"/>
      <c r="Z22" s="2"/>
    </row>
    <row r="23" spans="1:26" ht="18.75" x14ac:dyDescent="0.25">
      <c r="A23" s="12" t="s">
        <v>63</v>
      </c>
      <c r="B23" s="13"/>
      <c r="C23" s="13">
        <v>6</v>
      </c>
      <c r="D23" s="13">
        <v>6</v>
      </c>
      <c r="E23" s="13">
        <v>7</v>
      </c>
      <c r="F23" s="13">
        <v>4</v>
      </c>
      <c r="G23" s="13">
        <v>5</v>
      </c>
      <c r="H23" s="13">
        <v>4</v>
      </c>
      <c r="I23" s="13">
        <v>6</v>
      </c>
      <c r="J23" s="13">
        <v>6</v>
      </c>
      <c r="K23" s="13">
        <v>7</v>
      </c>
      <c r="L23" s="14">
        <f t="shared" ref="L23" si="9">IF(SUM(C23:K23)&gt;0, SUM(C23:K23),"")</f>
        <v>51</v>
      </c>
      <c r="M23" s="13">
        <v>12</v>
      </c>
      <c r="N23" s="13"/>
      <c r="O23" s="15"/>
      <c r="P23" s="2"/>
      <c r="Q23" s="45"/>
      <c r="R23" s="39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>
        <f>IF(C23&gt;0, VLOOKUP(C23-C$5-(INT($M23/9)+(MOD($M23,9)&gt;=C$6)), '[1]Point System'!$A$4:$B$15, 2),"")</f>
        <v>1</v>
      </c>
      <c r="D24" s="17">
        <f>IF(D23&gt;0, VLOOKUP(D23-D$5-(INT($M23/9)+(MOD($M23,9)&gt;=D$6)), '[1]Point System'!$A$4:$B$15, 2),"")</f>
        <v>3</v>
      </c>
      <c r="E24" s="17">
        <f>IF(E23&gt;0, VLOOKUP(E23-E$5-(INT($M23/9)+(MOD($M23,9)&gt;=E$6)), '[1]Point System'!$A$4:$B$15, 2),"")</f>
        <v>1</v>
      </c>
      <c r="F24" s="17">
        <f>IF(F23&gt;0, VLOOKUP(F23-F$5-(INT($M23/9)+(MOD($M23,9)&gt;=F$6)), '[1]Point System'!$A$4:$B$15, 2),"")</f>
        <v>2</v>
      </c>
      <c r="G24" s="17">
        <f>IF(G23&gt;0, VLOOKUP(G23-G$5-(INT($M23/9)+(MOD($M23,9)&gt;=G$6)), '[1]Point System'!$A$4:$B$15, 2),"")</f>
        <v>2</v>
      </c>
      <c r="H24" s="17">
        <f>IF(H23&gt;0, VLOOKUP(H23-H$5-(INT($M23/9)+(MOD($M23,9)&gt;=H$6)), '[1]Point System'!$A$4:$B$15, 2),"")</f>
        <v>3</v>
      </c>
      <c r="I24" s="17">
        <f>IF(I23&gt;0, VLOOKUP(I23-I$5-(INT($M23/9)+(MOD($M23,9)&gt;=I$6)), '[1]Point System'!$A$4:$B$15, 2),"")</f>
        <v>0</v>
      </c>
      <c r="J24" s="17">
        <f>IF(J23&gt;0, VLOOKUP(J23-J$5-(INT($M23/9)+(MOD($M23,9)&gt;=J$6)), '[1]Point System'!$A$4:$B$15, 2),"")</f>
        <v>1</v>
      </c>
      <c r="K24" s="49">
        <f>IF(K23&gt;0, VLOOKUP(K23-K$5-(INT($M23/9)+(MOD($M23,9)&gt;=K$6)), '[1]Point System'!$A$4:$B$15, 2),"")</f>
        <v>2</v>
      </c>
      <c r="L24" s="18">
        <f t="shared" ref="L24" si="10">IF(SUM(C24:K24)&gt;0, SUM(C24:K24),"")</f>
        <v>15</v>
      </c>
      <c r="M24" s="17"/>
      <c r="N24" s="17"/>
      <c r="O24" s="19">
        <f>IF(L24&lt;&gt;"", L24, "")</f>
        <v>15</v>
      </c>
      <c r="P24" s="45"/>
      <c r="Q24" s="45"/>
      <c r="R24" s="39"/>
      <c r="V24" s="2"/>
      <c r="W24" s="2"/>
      <c r="X24" s="2"/>
      <c r="Y24" s="2"/>
      <c r="Z24" s="2"/>
    </row>
    <row r="25" spans="1:26" ht="18.75" x14ac:dyDescent="0.25">
      <c r="A25" s="12" t="s">
        <v>55</v>
      </c>
      <c r="B25" s="13"/>
      <c r="C25" s="13">
        <v>6</v>
      </c>
      <c r="D25" s="13">
        <v>6</v>
      </c>
      <c r="E25" s="13">
        <v>5</v>
      </c>
      <c r="F25" s="13">
        <v>4</v>
      </c>
      <c r="G25" s="13">
        <v>8</v>
      </c>
      <c r="H25" s="13">
        <v>7</v>
      </c>
      <c r="I25" s="13">
        <v>3</v>
      </c>
      <c r="J25" s="13">
        <v>6</v>
      </c>
      <c r="K25" s="13">
        <v>10</v>
      </c>
      <c r="L25" s="14">
        <f t="shared" ref="L25" si="11">IF(SUM(C25:K25)&gt;0, SUM(C25:K25),"")</f>
        <v>55</v>
      </c>
      <c r="M25" s="13">
        <v>22</v>
      </c>
      <c r="N25" s="13">
        <f>IF(L25&lt;&gt;"",L25- M25, "")</f>
        <v>33</v>
      </c>
      <c r="O25" s="15"/>
      <c r="P25" s="2"/>
      <c r="Q25" s="2"/>
      <c r="R25" s="39"/>
      <c r="T25" s="3"/>
    </row>
    <row r="26" spans="1:26" ht="19.5" thickBot="1" x14ac:dyDescent="0.3">
      <c r="A26" s="16"/>
      <c r="B26" s="17"/>
      <c r="C26" s="17">
        <f>IF(C25&gt;0, VLOOKUP(C25-C$5-(INT($M25/9)+(MOD($M25,9)&gt;=C$6)), '[1]Point System'!$A$4:$B$15, 2),"")</f>
        <v>3</v>
      </c>
      <c r="D26" s="17">
        <f>IF(D25&gt;0, VLOOKUP(D25-D$5-(INT($M25/9)+(MOD($M25,9)&gt;=D$6)), '[1]Point System'!$A$4:$B$15, 2),"")</f>
        <v>4</v>
      </c>
      <c r="E26" s="17">
        <f>IF(E25&gt;0, VLOOKUP(E25-E$5-(INT($M25/9)+(MOD($M25,9)&gt;=E$6)), '[1]Point System'!$A$4:$B$15, 2),"")</f>
        <v>4</v>
      </c>
      <c r="F26" s="17">
        <f>IF(F25&gt;0, VLOOKUP(F25-F$5-(INT($M25/9)+(MOD($M25,9)&gt;=F$6)), '[1]Point System'!$A$4:$B$15, 2),"")</f>
        <v>3</v>
      </c>
      <c r="G26" s="17">
        <f>IF(G25&gt;0, VLOOKUP(G25-G$5-(INT($M25/9)+(MOD($M25,9)&gt;=G$6)), '[1]Point System'!$A$4:$B$15, 2),"")</f>
        <v>0</v>
      </c>
      <c r="H26" s="17">
        <f>IF(H25&gt;0, VLOOKUP(H25-H$5-(INT($M25/9)+(MOD($M25,9)&gt;=H$6)), '[1]Point System'!$A$4:$B$15, 2),"")</f>
        <v>1</v>
      </c>
      <c r="I26" s="17">
        <f>IF(I25&gt;0, VLOOKUP(I25-I$5-(INT($M25/9)+(MOD($M25,9)&gt;=I$6)), '[1]Point System'!$A$4:$B$15, 2),"")</f>
        <v>4</v>
      </c>
      <c r="J26" s="17">
        <f>IF(J25&gt;0, VLOOKUP(J25-J$5-(INT($M25/9)+(MOD($M25,9)&gt;=J$6)), '[1]Point System'!$A$4:$B$15, 2),"")</f>
        <v>2</v>
      </c>
      <c r="K26" s="49">
        <f>IF(K25&gt;0, VLOOKUP(K25-K$5-(INT($M25/9)+(MOD($M25,9)&gt;=K$6)), '[1]Point System'!$A$4:$B$15, 2),"")</f>
        <v>0</v>
      </c>
      <c r="L26" s="18">
        <f t="shared" ref="L26" si="12">IF(SUM(C26:K26)&gt;0, SUM(C26:K26),"")</f>
        <v>21</v>
      </c>
      <c r="M26" s="17"/>
      <c r="N26" s="17"/>
      <c r="O26" s="19">
        <f>IF(L26&lt;&gt;"", L26, "")</f>
        <v>21</v>
      </c>
      <c r="P26" s="2"/>
      <c r="Q26" s="2"/>
      <c r="R26" s="39"/>
      <c r="T26" s="3"/>
    </row>
    <row r="27" spans="1:26" ht="18.75" x14ac:dyDescent="0.25">
      <c r="A27" s="12" t="s">
        <v>62</v>
      </c>
      <c r="B27" s="13"/>
      <c r="C27" s="13">
        <v>5</v>
      </c>
      <c r="D27" s="13">
        <v>4</v>
      </c>
      <c r="E27" s="13">
        <v>6</v>
      </c>
      <c r="F27" s="13">
        <v>3</v>
      </c>
      <c r="G27" s="13">
        <v>4</v>
      </c>
      <c r="H27" s="13">
        <v>5</v>
      </c>
      <c r="I27" s="13">
        <v>3</v>
      </c>
      <c r="J27" s="13">
        <v>4</v>
      </c>
      <c r="K27" s="13">
        <v>5</v>
      </c>
      <c r="L27" s="14">
        <f t="shared" ref="L27" si="13">IF(SUM(C27:K27)&gt;0, SUM(C27:K27),"")</f>
        <v>39</v>
      </c>
      <c r="M27" s="13">
        <v>2</v>
      </c>
      <c r="N27" s="13">
        <f>IF(L27&lt;&gt;"",L27- M27, "")</f>
        <v>37</v>
      </c>
      <c r="O27" s="15"/>
      <c r="P27" s="2"/>
      <c r="Q27" s="2"/>
      <c r="R27" s="39"/>
      <c r="T27" s="3"/>
    </row>
    <row r="28" spans="1:26" ht="19.5" thickBot="1" x14ac:dyDescent="0.3">
      <c r="A28" s="16"/>
      <c r="B28" s="17"/>
      <c r="C28" s="17">
        <f>IF(C27&gt;0, VLOOKUP(C27-C$5-(INT($M27/9)+(MOD($M27,9)&gt;=C$6)), '[1]Point System'!$A$4:$B$15, 2),"")</f>
        <v>1</v>
      </c>
      <c r="D28" s="17">
        <f>IF(D27&gt;0, VLOOKUP(D27-D$5-(INT($M27/9)+(MOD($M27,9)&gt;=D$6)), '[1]Point System'!$A$4:$B$15, 2),"")</f>
        <v>4</v>
      </c>
      <c r="E28" s="17">
        <f>IF(E27&gt;0, VLOOKUP(E27-E$5-(INT($M27/9)+(MOD($M27,9)&gt;=E$6)), '[1]Point System'!$A$4:$B$15, 2),"")</f>
        <v>0</v>
      </c>
      <c r="F28" s="17">
        <f>IF(F27&gt;0, VLOOKUP(F27-F$5-(INT($M27/9)+(MOD($M27,9)&gt;=F$6)), '[1]Point System'!$A$4:$B$15, 2),"")</f>
        <v>2</v>
      </c>
      <c r="G28" s="17">
        <f>IF(G27&gt;0, VLOOKUP(G27-G$5-(INT($M27/9)+(MOD($M27,9)&gt;=G$6)), '[1]Point System'!$A$4:$B$15, 2),"")</f>
        <v>2</v>
      </c>
      <c r="H28" s="17">
        <f>IF(H27&gt;0, VLOOKUP(H27-H$5-(INT($M27/9)+(MOD($M27,9)&gt;=H$6)), '[1]Point System'!$A$4:$B$15, 2),"")</f>
        <v>1</v>
      </c>
      <c r="I28" s="17">
        <f>IF(I27&gt;0, VLOOKUP(I27-I$5-(INT($M27/9)+(MOD($M27,9)&gt;=I$6)), '[1]Point System'!$A$4:$B$15, 2),"")</f>
        <v>2</v>
      </c>
      <c r="J28" s="17">
        <f>IF(J27&gt;0, VLOOKUP(J27-J$5-(INT($M27/9)+(MOD($M27,9)&gt;=J$6)), '[1]Point System'!$A$4:$B$15, 2),"")</f>
        <v>2</v>
      </c>
      <c r="K28" s="49">
        <f>IF(K27&gt;0, VLOOKUP(K27-K$5-(INT($M27/9)+(MOD($M27,9)&gt;=K$6)), '[1]Point System'!$A$4:$B$15, 2),"")</f>
        <v>3</v>
      </c>
      <c r="L28" s="18">
        <f t="shared" ref="L28" si="14">IF(SUM(C28:K28)&gt;0, SUM(C28:K28),"")</f>
        <v>17</v>
      </c>
      <c r="M28" s="17"/>
      <c r="N28" s="17"/>
      <c r="O28" s="19">
        <f>IF(L28&lt;&gt;"", L28, "")</f>
        <v>17</v>
      </c>
      <c r="P28" s="2"/>
      <c r="Q28" s="2"/>
      <c r="R28" s="39"/>
      <c r="T28" s="3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CC9-F2D4-4C19-8020-991DDE667A2D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6.42578125" style="3" customWidth="1"/>
    <col min="2" max="2" width="13.5703125" style="3" customWidth="1"/>
    <col min="3" max="11" width="5" style="3" customWidth="1"/>
    <col min="12" max="12" width="5.140625" style="3" bestFit="1" customWidth="1"/>
    <col min="13" max="13" width="6.140625" style="3" bestFit="1" customWidth="1"/>
    <col min="14" max="14" width="5" style="3" bestFit="1" customWidth="1"/>
    <col min="15" max="15" width="14.140625" style="3" bestFit="1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2" t="s">
        <v>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4" t="s">
        <v>42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50</v>
      </c>
      <c r="B7" s="13" t="s">
        <v>73</v>
      </c>
      <c r="C7" s="13">
        <v>6</v>
      </c>
      <c r="D7" s="13">
        <v>6</v>
      </c>
      <c r="E7" s="13">
        <v>5</v>
      </c>
      <c r="F7" s="13">
        <v>4</v>
      </c>
      <c r="G7" s="13">
        <v>6</v>
      </c>
      <c r="H7" s="13">
        <v>4</v>
      </c>
      <c r="I7" s="13">
        <v>3</v>
      </c>
      <c r="J7" s="13">
        <v>5</v>
      </c>
      <c r="K7" s="13">
        <v>4</v>
      </c>
      <c r="L7" s="14">
        <f t="shared" ref="L7:L18" si="0">IF(SUM(C7:K7)&gt;0, SUM(C7:K7),"")</f>
        <v>43</v>
      </c>
      <c r="M7" s="13">
        <v>9</v>
      </c>
      <c r="N7" s="13">
        <f>IF(L7&lt;&gt;"",L7- M7, "")</f>
        <v>34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1</v>
      </c>
      <c r="D8" s="17">
        <f>IF(D7&gt;0, VLOOKUP(D7-D$5-(INT($M7/9)+(MOD($M7,9)&gt;=D$6)), '[1]Point System'!$A$4:$B$15, 2),"")</f>
        <v>2</v>
      </c>
      <c r="E8" s="17">
        <f>IF(E7&gt;0, VLOOKUP(E7-E$5-(INT($M7/9)+(MOD($M7,9)&gt;=E$6)), '[1]Point System'!$A$4:$B$15, 2),"")</f>
        <v>2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1</v>
      </c>
      <c r="H8" s="17">
        <f>IF(H7&gt;0, VLOOKUP(H7-H$5-(INT($M7/9)+(MOD($M7,9)&gt;=H$6)), '[1]Point System'!$A$4:$B$15, 2),"")</f>
        <v>3</v>
      </c>
      <c r="I8" s="17">
        <f>IF(I7&gt;0, VLOOKUP(I7-I$5-(INT($M7/9)+(MOD($M7,9)&gt;=I$6)), '[1]Point System'!$A$4:$B$15, 2),"")</f>
        <v>3</v>
      </c>
      <c r="J8" s="17">
        <f>IF(J7&gt;0, VLOOKUP(J7-J$5-(INT($M7/9)+(MOD($M7,9)&gt;=J$6)), '[1]Point System'!$A$4:$B$15, 2),"")</f>
        <v>2</v>
      </c>
      <c r="K8" s="49">
        <f>IF(K7&gt;0, VLOOKUP(K7-K$5-(INT($M7/9)+(MOD($M7,9)&gt;=K$6)), '[1]Point System'!$A$4:$B$15, 2),"")</f>
        <v>4</v>
      </c>
      <c r="L8" s="18">
        <f t="shared" si="0"/>
        <v>20</v>
      </c>
      <c r="M8" s="17"/>
      <c r="N8" s="17"/>
      <c r="O8" s="19">
        <f>IF(L8&lt;&gt;"", L8, "")</f>
        <v>20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53</v>
      </c>
      <c r="B9" s="13"/>
      <c r="C9" s="13">
        <v>6</v>
      </c>
      <c r="D9" s="13">
        <v>7</v>
      </c>
      <c r="E9" s="13">
        <v>7</v>
      </c>
      <c r="F9" s="13">
        <v>5</v>
      </c>
      <c r="G9" s="13">
        <v>8</v>
      </c>
      <c r="H9" s="13">
        <v>6</v>
      </c>
      <c r="I9" s="13">
        <v>4</v>
      </c>
      <c r="J9" s="13">
        <v>7</v>
      </c>
      <c r="K9" s="13">
        <v>4</v>
      </c>
      <c r="L9" s="14">
        <f t="shared" si="0"/>
        <v>54</v>
      </c>
      <c r="M9" s="13">
        <v>16</v>
      </c>
      <c r="N9" s="13">
        <f>IF(L9&lt;&gt;"",L9- M9, "")</f>
        <v>38</v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2</v>
      </c>
      <c r="D10" s="17">
        <f>IF(D9&gt;0, VLOOKUP(D9-D$5-(INT($M9/9)+(MOD($M9,9)&gt;=D$6)), '[1]Point System'!$A$4:$B$15, 2),"")</f>
        <v>2</v>
      </c>
      <c r="E10" s="17">
        <f>IF(E9&gt;0, VLOOKUP(E9-E$5-(INT($M9/9)+(MOD($M9,9)&gt;=E$6)), '[1]Point System'!$A$4:$B$15, 2),"")</f>
        <v>1</v>
      </c>
      <c r="F10" s="17">
        <f>IF(F9&gt;0, VLOOKUP(F9-F$5-(INT($M9/9)+(MOD($M9,9)&gt;=F$6)), '[1]Point System'!$A$4:$B$15, 2),"")</f>
        <v>1</v>
      </c>
      <c r="G10" s="17">
        <f>IF(G9&gt;0, VLOOKUP(G9-G$5-(INT($M9/9)+(MOD($M9,9)&gt;=G$6)), '[1]Point System'!$A$4:$B$15, 2),"")</f>
        <v>0</v>
      </c>
      <c r="H10" s="17">
        <f>IF(H9&gt;0, VLOOKUP(H9-H$5-(INT($M9/9)+(MOD($M9,9)&gt;=H$6)), '[1]Point System'!$A$4:$B$15, 2),"")</f>
        <v>2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1</v>
      </c>
      <c r="K10" s="49">
        <f>IF(K9&gt;0, VLOOKUP(K9-K$5-(INT($M9/9)+(MOD($M9,9)&gt;=K$6)), '[1]Point System'!$A$4:$B$15, 2),"")</f>
        <v>5</v>
      </c>
      <c r="L10" s="18">
        <f t="shared" si="0"/>
        <v>16</v>
      </c>
      <c r="M10" s="17"/>
      <c r="N10" s="17"/>
      <c r="O10" s="19">
        <f>IF(L10&lt;&gt;"", L10, "")</f>
        <v>16</v>
      </c>
      <c r="P10" s="2"/>
      <c r="Q10" s="2"/>
      <c r="R10" s="39"/>
      <c r="T10" s="3"/>
    </row>
    <row r="11" spans="1:26" ht="18.75" x14ac:dyDescent="0.25">
      <c r="A11" s="12" t="s">
        <v>66</v>
      </c>
      <c r="B11" s="13"/>
      <c r="C11" s="13">
        <v>5</v>
      </c>
      <c r="D11" s="13">
        <v>6</v>
      </c>
      <c r="E11" s="13">
        <v>4</v>
      </c>
      <c r="F11" s="13">
        <v>5</v>
      </c>
      <c r="G11" s="13">
        <v>5</v>
      </c>
      <c r="H11" s="13">
        <v>5</v>
      </c>
      <c r="I11" s="13">
        <v>4</v>
      </c>
      <c r="J11" s="13">
        <v>5</v>
      </c>
      <c r="K11" s="13">
        <v>6</v>
      </c>
      <c r="L11" s="14">
        <f t="shared" si="0"/>
        <v>45</v>
      </c>
      <c r="M11" s="13">
        <v>11</v>
      </c>
      <c r="N11" s="13">
        <f>IF(L11&lt;&gt;"",L11- M11, "")</f>
        <v>34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3</v>
      </c>
      <c r="E12" s="17">
        <f>IF(E11&gt;0, VLOOKUP(E11-E$5-(INT($M11/9)+(MOD($M11,9)&gt;=E$6)), '[1]Point System'!$A$4:$B$15, 2),"")</f>
        <v>3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2</v>
      </c>
      <c r="I12" s="17">
        <f>IF(I11&gt;0, VLOOKUP(I11-I$5-(INT($M11/9)+(MOD($M11,9)&gt;=I$6)), '[1]Point System'!$A$4:$B$15, 2),"")</f>
        <v>2</v>
      </c>
      <c r="J12" s="17">
        <f>IF(J11&gt;0, VLOOKUP(J11-J$5-(INT($M11/9)+(MOD($M11,9)&gt;=J$6)), '[1]Point System'!$A$4:$B$15, 2),"")</f>
        <v>2</v>
      </c>
      <c r="K12" s="17">
        <f>IF(K11&gt;0, VLOOKUP(K11-K$5-(INT($M11/9)+(MOD($M11,9)&gt;=K$6)), '[1]Point System'!$A$4:$B$15, 2),"")</f>
        <v>3</v>
      </c>
      <c r="L12" s="18">
        <f t="shared" si="0"/>
        <v>20</v>
      </c>
      <c r="M12" s="17"/>
      <c r="N12" s="17"/>
      <c r="O12" s="19">
        <f>IF(L12&lt;&gt;"", L12, "")</f>
        <v>20</v>
      </c>
      <c r="P12" s="45"/>
      <c r="Q12" s="45"/>
      <c r="R12" s="39"/>
      <c r="S12" s="2"/>
      <c r="T12" s="2"/>
    </row>
    <row r="13" spans="1:26" ht="18.75" x14ac:dyDescent="0.25">
      <c r="A13" s="12" t="s">
        <v>54</v>
      </c>
      <c r="B13" s="13"/>
      <c r="C13" s="13">
        <v>5</v>
      </c>
      <c r="D13" s="13">
        <v>7</v>
      </c>
      <c r="E13" s="13">
        <v>5</v>
      </c>
      <c r="F13" s="13">
        <v>4</v>
      </c>
      <c r="G13" s="13">
        <v>4</v>
      </c>
      <c r="H13" s="13">
        <v>5</v>
      </c>
      <c r="I13" s="13">
        <v>6</v>
      </c>
      <c r="J13" s="13">
        <v>5</v>
      </c>
      <c r="K13" s="13">
        <v>5</v>
      </c>
      <c r="L13" s="14">
        <f t="shared" si="0"/>
        <v>46</v>
      </c>
      <c r="M13" s="13">
        <v>13</v>
      </c>
      <c r="N13" s="13">
        <f>IF(L13&lt;&gt;"",L13- M13, "")</f>
        <v>33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3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3</v>
      </c>
      <c r="F14" s="17">
        <f>IF(F13&gt;0, VLOOKUP(F13-F$5-(INT($M13/9)+(MOD($M13,9)&gt;=F$6)), '[1]Point System'!$A$4:$B$15, 2),"")</f>
        <v>2</v>
      </c>
      <c r="G14" s="17">
        <f>IF(G13&gt;0, VLOOKUP(G13-G$5-(INT($M13/9)+(MOD($M13,9)&gt;=G$6)), '[1]Point System'!$A$4:$B$15, 2),"")</f>
        <v>3</v>
      </c>
      <c r="H14" s="17">
        <f>IF(H13&gt;0, VLOOKUP(H13-H$5-(INT($M13/9)+(MOD($M13,9)&gt;=H$6)), '[1]Point System'!$A$4:$B$15, 2),"")</f>
        <v>2</v>
      </c>
      <c r="I14" s="17">
        <f>IF(I13&gt;0, VLOOKUP(I13-I$5-(INT($M13/9)+(MOD($M13,9)&gt;=I$6)), '[1]Point System'!$A$4:$B$15, 2),"")</f>
        <v>0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4</v>
      </c>
      <c r="L14" s="18">
        <f t="shared" si="0"/>
        <v>21</v>
      </c>
      <c r="M14" s="17"/>
      <c r="N14" s="17"/>
      <c r="O14" s="19">
        <f>IF(L14&lt;&gt;"", L14, "")</f>
        <v>21</v>
      </c>
      <c r="P14" s="45"/>
      <c r="Q14" s="45"/>
      <c r="R14" s="39"/>
      <c r="S14" s="2"/>
      <c r="T14" s="2"/>
    </row>
    <row r="15" spans="1:26" ht="18.75" x14ac:dyDescent="0.25">
      <c r="A15" s="12" t="s">
        <v>63</v>
      </c>
      <c r="B15" s="13"/>
      <c r="C15" s="13">
        <v>5</v>
      </c>
      <c r="D15" s="13">
        <v>7</v>
      </c>
      <c r="E15" s="13">
        <v>5</v>
      </c>
      <c r="F15" s="13">
        <v>3</v>
      </c>
      <c r="G15" s="13">
        <v>6</v>
      </c>
      <c r="H15" s="13">
        <v>5</v>
      </c>
      <c r="I15" s="13">
        <v>4</v>
      </c>
      <c r="J15" s="13">
        <v>6</v>
      </c>
      <c r="K15" s="13">
        <v>5</v>
      </c>
      <c r="L15" s="14">
        <f t="shared" si="0"/>
        <v>46</v>
      </c>
      <c r="M15" s="13">
        <v>13</v>
      </c>
      <c r="N15" s="13">
        <f>IF(L15&lt;&gt;"",L15- M15, "")</f>
        <v>33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3</v>
      </c>
      <c r="D16" s="17">
        <f>IF(D15&gt;0, VLOOKUP(D15-D$5-(INT($M15/9)+(MOD($M15,9)&gt;=D$6)), '[1]Point System'!$A$4:$B$15, 2),"")</f>
        <v>2</v>
      </c>
      <c r="E16" s="17">
        <f>IF(E15&gt;0, VLOOKUP(E15-E$5-(INT($M15/9)+(MOD($M15,9)&gt;=E$6)), '[1]Point System'!$A$4:$B$15, 2),"")</f>
        <v>3</v>
      </c>
      <c r="F16" s="17">
        <f>IF(F15&gt;0, VLOOKUP(F15-F$5-(INT($M15/9)+(MOD($M15,9)&gt;=F$6)), '[1]Point System'!$A$4:$B$15, 2),"")</f>
        <v>3</v>
      </c>
      <c r="G16" s="17">
        <f>IF(G15&gt;0, VLOOKUP(G15-G$5-(INT($M15/9)+(MOD($M15,9)&gt;=G$6)), '[1]Point System'!$A$4:$B$15, 2),"")</f>
        <v>1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4</v>
      </c>
      <c r="L16" s="18">
        <f t="shared" si="0"/>
        <v>21</v>
      </c>
      <c r="M16" s="17"/>
      <c r="N16" s="17"/>
      <c r="O16" s="19">
        <f>IF(L16&lt;&gt;"", L16, "")</f>
        <v>21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52</v>
      </c>
      <c r="B17" s="13"/>
      <c r="C17" s="13">
        <v>6</v>
      </c>
      <c r="D17" s="13">
        <v>6</v>
      </c>
      <c r="E17" s="13">
        <v>6</v>
      </c>
      <c r="F17" s="13">
        <v>6</v>
      </c>
      <c r="G17" s="13">
        <v>5</v>
      </c>
      <c r="H17" s="13">
        <v>6</v>
      </c>
      <c r="I17" s="13">
        <v>5</v>
      </c>
      <c r="J17" s="13">
        <v>5</v>
      </c>
      <c r="K17" s="13">
        <v>7</v>
      </c>
      <c r="L17" s="14">
        <f t="shared" si="0"/>
        <v>52</v>
      </c>
      <c r="M17" s="13">
        <v>14</v>
      </c>
      <c r="N17" s="13"/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2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0</v>
      </c>
      <c r="G18" s="17">
        <f>IF(G17&gt;0, VLOOKUP(G17-G$5-(INT($M17/9)+(MOD($M17,9)&gt;=G$6)), '[1]Point System'!$A$4:$B$15, 2),"")</f>
        <v>3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1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2</v>
      </c>
      <c r="L18" s="18">
        <f t="shared" si="0"/>
        <v>16</v>
      </c>
      <c r="M18" s="17"/>
      <c r="N18" s="17"/>
      <c r="O18" s="19">
        <f>IF(L18&lt;&gt;"", L18, "")</f>
        <v>16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56</v>
      </c>
      <c r="B19" s="13"/>
      <c r="C19" s="13">
        <v>5</v>
      </c>
      <c r="D19" s="13">
        <v>6</v>
      </c>
      <c r="E19" s="13">
        <v>6</v>
      </c>
      <c r="F19" s="13">
        <v>4</v>
      </c>
      <c r="G19" s="13">
        <v>6</v>
      </c>
      <c r="H19" s="13">
        <v>6</v>
      </c>
      <c r="I19" s="13">
        <v>5</v>
      </c>
      <c r="J19" s="13">
        <v>6</v>
      </c>
      <c r="K19" s="13">
        <v>6</v>
      </c>
      <c r="L19" s="14">
        <f t="shared" ref="L19" si="1">IF(SUM(C19:K19)&gt;0, SUM(C19:K19),"")</f>
        <v>50</v>
      </c>
      <c r="M19" s="13">
        <v>16</v>
      </c>
      <c r="N19" s="13">
        <f>IF(L19&lt;&gt;"",L19- M19, "")</f>
        <v>34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3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2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1</v>
      </c>
      <c r="J20" s="17">
        <f>IF(J19&gt;0, VLOOKUP(J19-J$5-(INT($M19/9)+(MOD($M19,9)&gt;=J$6)), '[1]Point System'!$A$4:$B$15, 2),"")</f>
        <v>2</v>
      </c>
      <c r="K20" s="49">
        <f>IF(K19&gt;0, VLOOKUP(K19-K$5-(INT($M19/9)+(MOD($M19,9)&gt;=K$6)), '[1]Point System'!$A$4:$B$15, 2),"")</f>
        <v>3</v>
      </c>
      <c r="L20" s="18">
        <f t="shared" ref="L20" si="2">IF(SUM(C20:K20)&gt;0, SUM(C20:K20),"")</f>
        <v>20</v>
      </c>
      <c r="M20" s="17"/>
      <c r="N20" s="17"/>
      <c r="O20" s="19">
        <f>IF(L20&lt;&gt;"", L20, "")</f>
        <v>20</v>
      </c>
      <c r="P20" s="2"/>
      <c r="Q20" s="2"/>
      <c r="R20" s="39"/>
      <c r="T20" s="3"/>
    </row>
    <row r="21" spans="1:26" ht="15" customHeight="1" x14ac:dyDescent="0.2">
      <c r="E21" s="34"/>
      <c r="G21" s="34"/>
      <c r="H21" s="34"/>
      <c r="J21" s="34"/>
      <c r="K21" s="34"/>
    </row>
  </sheetData>
  <mergeCells count="2">
    <mergeCell ref="A1:O1"/>
    <mergeCell ref="A2:O2"/>
  </mergeCells>
  <hyperlinks>
    <hyperlink ref="A2" r:id="rId1" xr:uid="{E25F8CF4-4CF8-44AB-9B25-35A05719CF0C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60FC-448D-4530-A619-75ED12DD2F32}">
  <dimension ref="A1:Z19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3" bestFit="1" customWidth="1"/>
    <col min="2" max="2" width="15.5703125" style="3" customWidth="1"/>
    <col min="3" max="11" width="5" style="3" customWidth="1"/>
    <col min="12" max="12" width="5.140625" style="3" bestFit="1" customWidth="1"/>
    <col min="13" max="13" width="6.140625" style="3" bestFit="1" customWidth="1"/>
    <col min="14" max="14" width="5" style="3" bestFit="1" customWidth="1"/>
    <col min="15" max="15" width="14.140625" style="3" bestFit="1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2" t="s">
        <v>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4" t="s">
        <v>42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 t="s">
        <v>97</v>
      </c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50</v>
      </c>
      <c r="B7" s="13" t="s">
        <v>73</v>
      </c>
      <c r="C7" s="13">
        <v>4</v>
      </c>
      <c r="D7" s="13">
        <v>6</v>
      </c>
      <c r="E7" s="13">
        <v>4</v>
      </c>
      <c r="F7" s="13">
        <v>6</v>
      </c>
      <c r="G7" s="13">
        <v>6</v>
      </c>
      <c r="H7" s="13">
        <v>6</v>
      </c>
      <c r="I7" s="13">
        <v>4</v>
      </c>
      <c r="J7" s="13">
        <v>4</v>
      </c>
      <c r="K7" s="13">
        <v>5</v>
      </c>
      <c r="L7" s="14">
        <f t="shared" ref="L7:L18" si="0">IF(SUM(C7:K7)&gt;0, SUM(C7:K7),"")</f>
        <v>45</v>
      </c>
      <c r="M7" s="13">
        <v>9</v>
      </c>
      <c r="N7" s="13">
        <f>IF(L7&lt;&gt;"",L7- M7, "")</f>
        <v>36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3</v>
      </c>
      <c r="D8" s="17">
        <f>IF(D7&gt;0, VLOOKUP(D7-D$5-(INT($M7/9)+(MOD($M7,9)&gt;=D$6)), '[1]Point System'!$A$4:$B$15, 2),"")</f>
        <v>2</v>
      </c>
      <c r="E8" s="17">
        <f>IF(E7&gt;0, VLOOKUP(E7-E$5-(INT($M7/9)+(MOD($M7,9)&gt;=E$6)), '[1]Point System'!$A$4:$B$15, 2),"")</f>
        <v>3</v>
      </c>
      <c r="F8" s="17">
        <f>IF(F7&gt;0, VLOOKUP(F7-F$5-(INT($M7/9)+(MOD($M7,9)&gt;=F$6)), '[1]Point System'!$A$4:$B$15, 2),"")</f>
        <v>0</v>
      </c>
      <c r="G8" s="17">
        <f>IF(G7&gt;0, VLOOKUP(G7-G$5-(INT($M7/9)+(MOD($M7,9)&gt;=G$6)), '[1]Point System'!$A$4:$B$15, 2),"")</f>
        <v>1</v>
      </c>
      <c r="H8" s="17">
        <f>IF(H7&gt;0, VLOOKUP(H7-H$5-(INT($M7/9)+(MOD($M7,9)&gt;=H$6)), '[1]Point System'!$A$4:$B$15, 2),"")</f>
        <v>1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3</v>
      </c>
      <c r="K8" s="49">
        <f>IF(K7&gt;0, VLOOKUP(K7-K$5-(INT($M7/9)+(MOD($M7,9)&gt;=K$6)), '[1]Point System'!$A$4:$B$15, 2),"")</f>
        <v>3</v>
      </c>
      <c r="L8" s="18">
        <f t="shared" si="0"/>
        <v>18</v>
      </c>
      <c r="M8" s="17"/>
      <c r="N8" s="17"/>
      <c r="O8" s="19">
        <f>IF(L8&lt;&gt;"", L8, "")</f>
        <v>18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52</v>
      </c>
      <c r="B9" s="13"/>
      <c r="C9" s="13">
        <v>7</v>
      </c>
      <c r="D9" s="13">
        <v>6</v>
      </c>
      <c r="E9" s="13">
        <v>5</v>
      </c>
      <c r="F9" s="13">
        <v>3</v>
      </c>
      <c r="G9" s="13">
        <v>4</v>
      </c>
      <c r="H9" s="13">
        <v>5</v>
      </c>
      <c r="I9" s="13">
        <v>5</v>
      </c>
      <c r="J9" s="13">
        <v>7</v>
      </c>
      <c r="K9" s="13">
        <v>6</v>
      </c>
      <c r="L9" s="14">
        <f t="shared" si="0"/>
        <v>48</v>
      </c>
      <c r="M9" s="13">
        <v>14</v>
      </c>
      <c r="N9" s="13">
        <f>IF(L9&lt;&gt;"",L9- M9, "")</f>
        <v>34</v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1</v>
      </c>
      <c r="D10" s="17">
        <f>IF(D9&gt;0, VLOOKUP(D9-D$5-(INT($M9/9)+(MOD($M9,9)&gt;=D$6)), '[1]Point System'!$A$4:$B$15, 2),"")</f>
        <v>3</v>
      </c>
      <c r="E10" s="17">
        <f>IF(E9&gt;0, VLOOKUP(E9-E$5-(INT($M9/9)+(MOD($M9,9)&gt;=E$6)), '[1]Point System'!$A$4:$B$15, 2),"")</f>
        <v>3</v>
      </c>
      <c r="F10" s="17">
        <f>IF(F9&gt;0, VLOOKUP(F9-F$5-(INT($M9/9)+(MOD($M9,9)&gt;=F$6)), '[1]Point System'!$A$4:$B$15, 2),"")</f>
        <v>3</v>
      </c>
      <c r="G10" s="17">
        <f>IF(G9&gt;0, VLOOKUP(G9-G$5-(INT($M9/9)+(MOD($M9,9)&gt;=G$6)), '[1]Point System'!$A$4:$B$15, 2),"")</f>
        <v>4</v>
      </c>
      <c r="H10" s="17">
        <f>IF(H9&gt;0, VLOOKUP(H9-H$5-(INT($M9/9)+(MOD($M9,9)&gt;=H$6)), '[1]Point System'!$A$4:$B$15, 2),"")</f>
        <v>2</v>
      </c>
      <c r="I10" s="17">
        <f>IF(I9&gt;0, VLOOKUP(I9-I$5-(INT($M9/9)+(MOD($M9,9)&gt;=I$6)), '[1]Point System'!$A$4:$B$15, 2),"")</f>
        <v>1</v>
      </c>
      <c r="J10" s="17">
        <f>IF(J9&gt;0, VLOOKUP(J9-J$5-(INT($M9/9)+(MOD($M9,9)&gt;=J$6)), '[1]Point System'!$A$4:$B$15, 2),"")</f>
        <v>0</v>
      </c>
      <c r="K10" s="49">
        <f>IF(K9&gt;0, VLOOKUP(K9-K$5-(INT($M9/9)+(MOD($M9,9)&gt;=K$6)), '[1]Point System'!$A$4:$B$15, 2),"")</f>
        <v>3</v>
      </c>
      <c r="L10" s="18">
        <f t="shared" si="0"/>
        <v>20</v>
      </c>
      <c r="M10" s="17"/>
      <c r="N10" s="17"/>
      <c r="O10" s="19">
        <f>IF(L10&lt;&gt;"", L10, "")</f>
        <v>20</v>
      </c>
      <c r="P10" s="2"/>
      <c r="Q10" s="2"/>
      <c r="R10" s="39"/>
      <c r="T10" s="3"/>
    </row>
    <row r="11" spans="1:26" ht="18.75" x14ac:dyDescent="0.25">
      <c r="A11" s="12" t="s">
        <v>53</v>
      </c>
      <c r="B11" s="13"/>
      <c r="C11" s="13">
        <v>7</v>
      </c>
      <c r="D11" s="13">
        <v>5</v>
      </c>
      <c r="E11" s="13">
        <v>6</v>
      </c>
      <c r="F11" s="13">
        <v>5</v>
      </c>
      <c r="G11" s="13">
        <v>6</v>
      </c>
      <c r="H11" s="13">
        <v>7</v>
      </c>
      <c r="I11" s="13">
        <v>3</v>
      </c>
      <c r="J11" s="13">
        <v>5</v>
      </c>
      <c r="K11" s="13">
        <v>7</v>
      </c>
      <c r="L11" s="14">
        <f t="shared" si="0"/>
        <v>51</v>
      </c>
      <c r="M11" s="13">
        <v>16</v>
      </c>
      <c r="N11" s="13">
        <f>IF(L11&lt;&gt;"",L11- M11, "")</f>
        <v>35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1</v>
      </c>
      <c r="D12" s="17">
        <f>IF(D11&gt;0, VLOOKUP(D11-D$5-(INT($M11/9)+(MOD($M11,9)&gt;=D$6)), '[1]Point System'!$A$4:$B$15, 2),"")</f>
        <v>4</v>
      </c>
      <c r="E12" s="17">
        <f>IF(E11&gt;0, VLOOKUP(E11-E$5-(INT($M11/9)+(MOD($M11,9)&gt;=E$6)), '[1]Point System'!$A$4:$B$15, 2),"")</f>
        <v>2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1</v>
      </c>
      <c r="I12" s="17">
        <f>IF(I11&gt;0, VLOOKUP(I11-I$5-(INT($M11/9)+(MOD($M11,9)&gt;=I$6)), '[1]Point System'!$A$4:$B$15, 2),"")</f>
        <v>3</v>
      </c>
      <c r="J12" s="17">
        <f>IF(J11&gt;0, VLOOKUP(J11-J$5-(INT($M11/9)+(MOD($M11,9)&gt;=J$6)), '[1]Point System'!$A$4:$B$15, 2),"")</f>
        <v>3</v>
      </c>
      <c r="K12" s="17">
        <f>IF(K11&gt;0, VLOOKUP(K11-K$5-(INT($M11/9)+(MOD($M11,9)&gt;=K$6)), '[1]Point System'!$A$4:$B$15, 2),"")</f>
        <v>2</v>
      </c>
      <c r="L12" s="18">
        <f t="shared" si="0"/>
        <v>19</v>
      </c>
      <c r="M12" s="17"/>
      <c r="N12" s="17"/>
      <c r="O12" s="19">
        <f>IF(L12&lt;&gt;"", L12, "")</f>
        <v>19</v>
      </c>
      <c r="P12" s="45"/>
      <c r="Q12" s="45"/>
      <c r="R12" s="39"/>
      <c r="S12" s="2"/>
      <c r="T12" s="2"/>
    </row>
    <row r="13" spans="1:26" ht="18.75" x14ac:dyDescent="0.25">
      <c r="A13" s="12" t="s">
        <v>54</v>
      </c>
      <c r="B13" s="13"/>
      <c r="C13" s="13">
        <v>5</v>
      </c>
      <c r="D13" s="13">
        <v>6</v>
      </c>
      <c r="E13" s="13">
        <v>5</v>
      </c>
      <c r="F13" s="13">
        <v>5</v>
      </c>
      <c r="G13" s="13">
        <v>7</v>
      </c>
      <c r="H13" s="13">
        <v>4</v>
      </c>
      <c r="I13" s="13">
        <v>4</v>
      </c>
      <c r="J13" s="13">
        <v>6</v>
      </c>
      <c r="K13" s="13">
        <v>5</v>
      </c>
      <c r="L13" s="14">
        <f t="shared" si="0"/>
        <v>47</v>
      </c>
      <c r="M13" s="13">
        <v>13</v>
      </c>
      <c r="N13" s="13">
        <f>IF(L13&lt;&gt;"",L13- M13, "")</f>
        <v>34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3</v>
      </c>
      <c r="D14" s="17">
        <f>IF(D13&gt;0, VLOOKUP(D13-D$5-(INT($M13/9)+(MOD($M13,9)&gt;=D$6)), '[1]Point System'!$A$4:$B$15, 2),"")</f>
        <v>3</v>
      </c>
      <c r="E14" s="17">
        <f>IF(E13&gt;0, VLOOKUP(E13-E$5-(INT($M13/9)+(MOD($M13,9)&gt;=E$6)), '[1]Point System'!$A$4:$B$15, 2),"")</f>
        <v>3</v>
      </c>
      <c r="F14" s="17">
        <f>IF(F13&gt;0, VLOOKUP(F13-F$5-(INT($M13/9)+(MOD($M13,9)&gt;=F$6)), '[1]Point System'!$A$4:$B$15, 2),"")</f>
        <v>1</v>
      </c>
      <c r="G14" s="17">
        <f>IF(G13&gt;0, VLOOKUP(G13-G$5-(INT($M13/9)+(MOD($M13,9)&gt;=G$6)), '[1]Point System'!$A$4:$B$15, 2),"")</f>
        <v>0</v>
      </c>
      <c r="H14" s="17">
        <f>IF(H13&gt;0, VLOOKUP(H13-H$5-(INT($M13/9)+(MOD($M13,9)&gt;=H$6)), '[1]Point System'!$A$4:$B$15, 2),"")</f>
        <v>3</v>
      </c>
      <c r="I14" s="17">
        <f>IF(I13&gt;0, VLOOKUP(I13-I$5-(INT($M13/9)+(MOD($M13,9)&gt;=I$6)), '[1]Point System'!$A$4:$B$15, 2),"")</f>
        <v>2</v>
      </c>
      <c r="J14" s="17">
        <f>IF(J13&gt;0, VLOOKUP(J13-J$5-(INT($M13/9)+(MOD($M13,9)&gt;=J$6)), '[1]Point System'!$A$4:$B$15, 2),"")</f>
        <v>1</v>
      </c>
      <c r="K14" s="17">
        <f>IF(K13&gt;0, VLOOKUP(K13-K$5-(INT($M13/9)+(MOD($M13,9)&gt;=K$6)), '[1]Point System'!$A$4:$B$15, 2),"")</f>
        <v>4</v>
      </c>
      <c r="L14" s="18">
        <f t="shared" si="0"/>
        <v>20</v>
      </c>
      <c r="M14" s="17"/>
      <c r="N14" s="17"/>
      <c r="O14" s="19">
        <f>IF(L14&lt;&gt;"", L14, "")</f>
        <v>20</v>
      </c>
      <c r="P14" s="45"/>
      <c r="Q14" s="45"/>
      <c r="R14" s="39"/>
      <c r="S14" s="2"/>
      <c r="T14" s="2"/>
    </row>
    <row r="15" spans="1:26" ht="18.75" x14ac:dyDescent="0.25">
      <c r="A15" s="12" t="s">
        <v>55</v>
      </c>
      <c r="B15" s="13"/>
      <c r="C15" s="13">
        <v>6</v>
      </c>
      <c r="D15" s="13">
        <v>6</v>
      </c>
      <c r="E15" s="13">
        <v>6</v>
      </c>
      <c r="F15" s="13">
        <v>5</v>
      </c>
      <c r="G15" s="13">
        <v>8</v>
      </c>
      <c r="H15" s="13">
        <v>8</v>
      </c>
      <c r="I15" s="13">
        <v>5</v>
      </c>
      <c r="J15" s="13">
        <v>7</v>
      </c>
      <c r="K15" s="13">
        <v>6</v>
      </c>
      <c r="L15" s="14">
        <f t="shared" si="0"/>
        <v>57</v>
      </c>
      <c r="M15" s="13">
        <v>21</v>
      </c>
      <c r="N15" s="13">
        <f>IF(L15&lt;&gt;"",L15- M15, "")</f>
        <v>36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4</v>
      </c>
      <c r="E16" s="17">
        <f>IF(E15&gt;0, VLOOKUP(E15-E$5-(INT($M15/9)+(MOD($M15,9)&gt;=E$6)), '[1]Point System'!$A$4:$B$15, 2),"")</f>
        <v>3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0</v>
      </c>
      <c r="H16" s="17">
        <f>IF(H15&gt;0, VLOOKUP(H15-H$5-(INT($M15/9)+(MOD($M15,9)&gt;=H$6)), '[1]Point System'!$A$4:$B$15, 2),"")</f>
        <v>0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4</v>
      </c>
      <c r="L16" s="18">
        <f t="shared" si="0"/>
        <v>18</v>
      </c>
      <c r="M16" s="17"/>
      <c r="N16" s="17"/>
      <c r="O16" s="19">
        <f>IF(L16&lt;&gt;"", L16, "")</f>
        <v>18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51</v>
      </c>
      <c r="B17" s="13"/>
      <c r="C17" s="13">
        <v>6</v>
      </c>
      <c r="D17" s="13">
        <v>5</v>
      </c>
      <c r="E17" s="13">
        <v>5</v>
      </c>
      <c r="F17" s="13">
        <v>3</v>
      </c>
      <c r="G17" s="13">
        <v>6</v>
      </c>
      <c r="H17" s="13">
        <v>5</v>
      </c>
      <c r="I17" s="13">
        <v>6</v>
      </c>
      <c r="J17" s="13">
        <v>4</v>
      </c>
      <c r="K17" s="13">
        <v>6</v>
      </c>
      <c r="L17" s="14">
        <f t="shared" si="0"/>
        <v>46</v>
      </c>
      <c r="M17" s="13">
        <v>9</v>
      </c>
      <c r="N17" s="13"/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1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3</v>
      </c>
      <c r="G18" s="17">
        <f>IF(G17&gt;0, VLOOKUP(G17-G$5-(INT($M17/9)+(MOD($M17,9)&gt;=G$6)), '[1]Point System'!$A$4:$B$15, 2),"")</f>
        <v>1</v>
      </c>
      <c r="H18" s="17">
        <f>IF(H17&gt;0, VLOOKUP(H17-H$5-(INT($M17/9)+(MOD($M17,9)&gt;=H$6)), '[1]Point System'!$A$4:$B$15, 2),"")</f>
        <v>2</v>
      </c>
      <c r="I18" s="17">
        <f>IF(I17&gt;0, VLOOKUP(I17-I$5-(INT($M17/9)+(MOD($M17,9)&gt;=I$6)), '[1]Point System'!$A$4:$B$15, 2),"")</f>
        <v>0</v>
      </c>
      <c r="J18" s="17">
        <f>IF(J17&gt;0, VLOOKUP(J17-J$5-(INT($M17/9)+(MOD($M17,9)&gt;=J$6)), '[1]Point System'!$A$4:$B$15, 2),"")</f>
        <v>3</v>
      </c>
      <c r="K18" s="49">
        <f>IF(K17&gt;0, VLOOKUP(K17-K$5-(INT($M17/9)+(MOD($M17,9)&gt;=K$6)), '[1]Point System'!$A$4:$B$15, 2),"")</f>
        <v>2</v>
      </c>
      <c r="L18" s="18">
        <f t="shared" si="0"/>
        <v>17</v>
      </c>
      <c r="M18" s="17"/>
      <c r="N18" s="17"/>
      <c r="O18" s="19">
        <f>IF(L18&lt;&gt;"", L18, "")</f>
        <v>17</v>
      </c>
      <c r="P18" s="45"/>
      <c r="Q18" s="45"/>
      <c r="R18" s="39"/>
      <c r="V18" s="2"/>
      <c r="W18" s="2"/>
      <c r="X18" s="2"/>
      <c r="Y18" s="2"/>
      <c r="Z18" s="2"/>
    </row>
    <row r="19" spans="1:26" ht="15" customHeight="1" x14ac:dyDescent="0.2">
      <c r="E19" s="34"/>
      <c r="G19" s="34"/>
      <c r="H19" s="34"/>
      <c r="J19" s="34"/>
      <c r="K19" s="34"/>
    </row>
  </sheetData>
  <mergeCells count="2">
    <mergeCell ref="A1:O1"/>
    <mergeCell ref="A2:O2"/>
  </mergeCells>
  <hyperlinks>
    <hyperlink ref="A2" r:id="rId1" xr:uid="{0CF3E649-D13B-4285-9A28-1053F784817A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C281-981B-5047-AD15-5610AC69ACF4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3" customWidth="1"/>
    <col min="2" max="2" width="13.5703125" style="3" customWidth="1"/>
    <col min="3" max="11" width="5" style="3" customWidth="1"/>
    <col min="12" max="12" width="5.140625" style="3" bestFit="1" customWidth="1"/>
    <col min="13" max="13" width="7.28515625" style="3" customWidth="1"/>
    <col min="14" max="14" width="8.28515625" style="3" customWidth="1"/>
    <col min="15" max="15" width="17" style="3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2" t="s">
        <v>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4" t="s">
        <v>42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52</v>
      </c>
      <c r="B7" s="13" t="s">
        <v>73</v>
      </c>
      <c r="C7" s="13">
        <v>5</v>
      </c>
      <c r="D7" s="13">
        <v>5</v>
      </c>
      <c r="E7" s="13">
        <v>5</v>
      </c>
      <c r="F7" s="13">
        <v>4</v>
      </c>
      <c r="G7" s="13">
        <v>4</v>
      </c>
      <c r="H7" s="13">
        <v>6</v>
      </c>
      <c r="I7" s="13">
        <v>3</v>
      </c>
      <c r="J7" s="13">
        <v>6</v>
      </c>
      <c r="K7" s="13">
        <v>6</v>
      </c>
      <c r="L7" s="14">
        <f t="shared" ref="L7:L17" si="0">IF(SUM(C7:K7)&gt;0, SUM(C7:K7),"")</f>
        <v>44</v>
      </c>
      <c r="M7" s="13">
        <v>14</v>
      </c>
      <c r="N7" s="13">
        <f>IF(L7&lt;&gt;"",L7- M7, "")</f>
        <v>30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3</v>
      </c>
      <c r="D8" s="17">
        <f>IF(D7&gt;0, VLOOKUP(D7-D$5-(INT($M7/9)+(MOD($M7,9)&gt;=D$6)), '[1]Point System'!$A$4:$B$15, 2),"")</f>
        <v>4</v>
      </c>
      <c r="E8" s="17">
        <f>IF(E7&gt;0, VLOOKUP(E7-E$5-(INT($M7/9)+(MOD($M7,9)&gt;=E$6)), '[1]Point System'!$A$4:$B$15, 2),"")</f>
        <v>3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4</v>
      </c>
      <c r="H8" s="17">
        <f>IF(H7&gt;0, VLOOKUP(H7-H$5-(INT($M7/9)+(MOD($M7,9)&gt;=H$6)), '[1]Point System'!$A$4:$B$15, 2),"")</f>
        <v>1</v>
      </c>
      <c r="I8" s="17">
        <f>IF(I7&gt;0, VLOOKUP(I7-I$5-(INT($M7/9)+(MOD($M7,9)&gt;=I$6)), '[1]Point System'!$A$4:$B$15, 2),"")</f>
        <v>3</v>
      </c>
      <c r="J8" s="17">
        <f>IF(J7&gt;0, VLOOKUP(J7-J$5-(INT($M7/9)+(MOD($M7,9)&gt;=J$6)), '[1]Point System'!$A$4:$B$15, 2),"")</f>
        <v>1</v>
      </c>
      <c r="K8" s="49">
        <f>IF(K7&gt;0, VLOOKUP(K7-K$5-(INT($M7/9)+(MOD($M7,9)&gt;=K$6)), '[1]Point System'!$A$4:$B$15, 2),"")</f>
        <v>3</v>
      </c>
      <c r="L8" s="18">
        <f t="shared" si="0"/>
        <v>24</v>
      </c>
      <c r="M8" s="17"/>
      <c r="N8" s="17"/>
      <c r="O8" s="19">
        <f>IF(L8&lt;&gt;"", L8, "")</f>
        <v>24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55</v>
      </c>
      <c r="B9" s="13"/>
      <c r="C9" s="13">
        <v>6</v>
      </c>
      <c r="D9" s="13">
        <v>6</v>
      </c>
      <c r="E9" s="13">
        <v>7</v>
      </c>
      <c r="F9" s="13">
        <v>6</v>
      </c>
      <c r="G9" s="13">
        <v>6</v>
      </c>
      <c r="H9" s="13">
        <v>7</v>
      </c>
      <c r="I9" s="13">
        <v>5</v>
      </c>
      <c r="J9" s="13">
        <v>7</v>
      </c>
      <c r="K9" s="13">
        <v>10</v>
      </c>
      <c r="L9" s="14">
        <f t="shared" si="0"/>
        <v>60</v>
      </c>
      <c r="M9" s="13">
        <v>21</v>
      </c>
      <c r="N9" s="13">
        <f>IF(L9&lt;&gt;"",L9- M9, "")</f>
        <v>39</v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2</v>
      </c>
      <c r="D10" s="17">
        <f>IF(D9&gt;0, VLOOKUP(D9-D$5-(INT($M9/9)+(MOD($M9,9)&gt;=D$6)), '[1]Point System'!$A$4:$B$15, 2),"")</f>
        <v>4</v>
      </c>
      <c r="E10" s="17">
        <f>IF(E9&gt;0, VLOOKUP(E9-E$5-(INT($M9/9)+(MOD($M9,9)&gt;=E$6)), '[1]Point System'!$A$4:$B$15, 2),"")</f>
        <v>2</v>
      </c>
      <c r="F10" s="17">
        <f>IF(F9&gt;0, VLOOKUP(F9-F$5-(INT($M9/9)+(MOD($M9,9)&gt;=F$6)), '[1]Point System'!$A$4:$B$15, 2),"")</f>
        <v>1</v>
      </c>
      <c r="G10" s="17">
        <f>IF(G9&gt;0, VLOOKUP(G9-G$5-(INT($M9/9)+(MOD($M9,9)&gt;=G$6)), '[1]Point System'!$A$4:$B$15, 2),"")</f>
        <v>2</v>
      </c>
      <c r="H10" s="17">
        <f>IF(H9&gt;0, VLOOKUP(H9-H$5-(INT($M9/9)+(MOD($M9,9)&gt;=H$6)), '[1]Point System'!$A$4:$B$15, 2),"")</f>
        <v>1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1</v>
      </c>
      <c r="K10" s="49">
        <f>IF(K9&gt;0, VLOOKUP(K9-K$5-(INT($M9/9)+(MOD($M9,9)&gt;=K$6)), '[1]Point System'!$A$4:$B$15, 2),"")</f>
        <v>0</v>
      </c>
      <c r="L10" s="18">
        <f t="shared" ref="L10" si="1">IF(SUM(C10:K10)&gt;0, SUM(C10:K10),"")</f>
        <v>15</v>
      </c>
      <c r="M10" s="17"/>
      <c r="N10" s="17"/>
      <c r="O10" s="19">
        <f>IF(L10&lt;&gt;"", L10, "")</f>
        <v>15</v>
      </c>
      <c r="P10" s="2"/>
      <c r="Q10" s="2"/>
      <c r="R10" s="39"/>
      <c r="T10" s="3"/>
    </row>
    <row r="11" spans="1:26" ht="18.75" x14ac:dyDescent="0.25">
      <c r="A11" s="12" t="s">
        <v>66</v>
      </c>
      <c r="B11" s="13"/>
      <c r="C11" s="13">
        <v>7</v>
      </c>
      <c r="D11" s="13">
        <v>7</v>
      </c>
      <c r="E11" s="13">
        <v>6</v>
      </c>
      <c r="F11" s="13">
        <v>3</v>
      </c>
      <c r="G11" s="13">
        <v>5</v>
      </c>
      <c r="H11" s="13">
        <v>4</v>
      </c>
      <c r="I11" s="13">
        <v>4</v>
      </c>
      <c r="J11" s="13">
        <v>6</v>
      </c>
      <c r="K11" s="13">
        <v>7</v>
      </c>
      <c r="L11" s="14">
        <f t="shared" si="0"/>
        <v>49</v>
      </c>
      <c r="M11" s="13">
        <v>10</v>
      </c>
      <c r="N11" s="13">
        <f>IF(L11&lt;&gt;"",L11- M11, "")</f>
        <v>39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0</v>
      </c>
      <c r="D12" s="17">
        <f>IF(D11&gt;0, VLOOKUP(D11-D$5-(INT($M11/9)+(MOD($M11,9)&gt;=D$6)), '[1]Point System'!$A$4:$B$15, 2),"")</f>
        <v>2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3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3</v>
      </c>
      <c r="I12" s="17">
        <f>IF(I11&gt;0, VLOOKUP(I11-I$5-(INT($M11/9)+(MOD($M11,9)&gt;=I$6)), '[1]Point System'!$A$4:$B$15, 2),"")</f>
        <v>2</v>
      </c>
      <c r="J12" s="17">
        <f>IF(J11&gt;0, VLOOKUP(J11-J$5-(INT($M11/9)+(MOD($M11,9)&gt;=J$6)), '[1]Point System'!$A$4:$B$15, 2),"")</f>
        <v>1</v>
      </c>
      <c r="K12" s="49">
        <f>IF(K11&gt;0, VLOOKUP(K11-K$5-(INT($M11/9)+(MOD($M11,9)&gt;=K$6)), '[1]Point System'!$A$4:$B$15, 2),"")</f>
        <v>1</v>
      </c>
      <c r="L12" s="18">
        <f t="shared" ref="L12" si="2">IF(SUM(C12:K12)&gt;0, SUM(C12:K12),"")</f>
        <v>15</v>
      </c>
      <c r="M12" s="17"/>
      <c r="N12" s="17"/>
      <c r="O12" s="19">
        <f>IF(L12&lt;&gt;"", L12, "")</f>
        <v>15</v>
      </c>
      <c r="P12" s="45"/>
      <c r="Q12" s="45"/>
      <c r="R12" s="39"/>
      <c r="S12" s="2"/>
      <c r="T12" s="2"/>
    </row>
    <row r="13" spans="1:26" ht="18.75" x14ac:dyDescent="0.25">
      <c r="A13" s="12" t="s">
        <v>68</v>
      </c>
      <c r="B13" s="13"/>
      <c r="C13" s="13">
        <v>7</v>
      </c>
      <c r="D13" s="13">
        <v>8</v>
      </c>
      <c r="E13" s="13">
        <v>8</v>
      </c>
      <c r="F13" s="13">
        <v>4</v>
      </c>
      <c r="G13" s="13">
        <v>7</v>
      </c>
      <c r="H13" s="13">
        <v>6</v>
      </c>
      <c r="I13" s="13">
        <v>6</v>
      </c>
      <c r="J13" s="13">
        <v>7</v>
      </c>
      <c r="K13" s="13">
        <v>6</v>
      </c>
      <c r="L13" s="14">
        <f t="shared" si="0"/>
        <v>59</v>
      </c>
      <c r="M13" s="13"/>
      <c r="N13" s="13">
        <f>IF(L13&lt;&gt;"",L13- M13, "")</f>
        <v>59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0</v>
      </c>
      <c r="D14" s="17">
        <f>IF(D13&gt;0, VLOOKUP(D13-D$5-(INT($M13/9)+(MOD($M13,9)&gt;=D$6)), '[1]Point System'!$A$4:$B$15, 2),"")</f>
        <v>0</v>
      </c>
      <c r="E14" s="17">
        <f>IF(E13&gt;0, VLOOKUP(E13-E$5-(INT($M13/9)+(MOD($M13,9)&gt;=E$6)), '[1]Point System'!$A$4:$B$15, 2),"")</f>
        <v>0</v>
      </c>
      <c r="F14" s="17">
        <v>0</v>
      </c>
      <c r="G14" s="17">
        <f>IF(G13&gt;0, VLOOKUP(G13-G$5-(INT($M13/9)+(MOD($M13,9)&gt;=G$6)), '[1]Point System'!$A$4:$B$15, 2),"")</f>
        <v>0</v>
      </c>
      <c r="H14" s="17">
        <f>IF(H13&gt;0, VLOOKUP(H13-H$5-(INT($M13/9)+(MOD($M13,9)&gt;=H$6)), '[1]Point System'!$A$4:$B$15, 2),"")</f>
        <v>0</v>
      </c>
      <c r="I14" s="17">
        <f>IF(I13&gt;0, VLOOKUP(I13-I$5-(INT($M13/9)+(MOD($M13,9)&gt;=I$6)), '[1]Point System'!$A$4:$B$15, 2),"")</f>
        <v>0</v>
      </c>
      <c r="J14" s="17">
        <f>IF(J13&gt;0, VLOOKUP(J13-J$5-(INT($M13/9)+(MOD($M13,9)&gt;=J$6)), '[1]Point System'!$A$4:$B$15, 2),"")</f>
        <v>0</v>
      </c>
      <c r="K14" s="17">
        <v>0</v>
      </c>
      <c r="L14" s="18" t="str">
        <f t="shared" ref="L14" si="3">IF(SUM(C14:K14)&gt;0, SUM(C14:K14),"")</f>
        <v/>
      </c>
      <c r="M14" s="17"/>
      <c r="N14" s="17"/>
      <c r="O14" s="19" t="str">
        <f>IF(L14&lt;&gt;"", L14, "")</f>
        <v/>
      </c>
      <c r="P14" s="45"/>
      <c r="Q14" s="45"/>
      <c r="R14" s="39"/>
      <c r="S14" s="2"/>
      <c r="T14" s="2"/>
    </row>
    <row r="15" spans="1:26" ht="18.75" x14ac:dyDescent="0.25">
      <c r="A15" s="12" t="s">
        <v>62</v>
      </c>
      <c r="B15" s="13"/>
      <c r="C15" s="13">
        <v>4</v>
      </c>
      <c r="D15" s="13">
        <v>4</v>
      </c>
      <c r="E15" s="13">
        <v>5</v>
      </c>
      <c r="F15" s="13">
        <v>4</v>
      </c>
      <c r="G15" s="13">
        <v>5</v>
      </c>
      <c r="H15" s="13">
        <v>5</v>
      </c>
      <c r="I15" s="13">
        <v>3</v>
      </c>
      <c r="J15" s="13">
        <v>4</v>
      </c>
      <c r="K15" s="13">
        <v>6</v>
      </c>
      <c r="L15" s="14">
        <f t="shared" si="0"/>
        <v>40</v>
      </c>
      <c r="M15" s="13">
        <v>2</v>
      </c>
      <c r="N15" s="13">
        <f>IF(L15&lt;&gt;"",L15- M15, "")</f>
        <v>38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4</v>
      </c>
      <c r="E16" s="17">
        <f>IF(E15&gt;0, VLOOKUP(E15-E$5-(INT($M15/9)+(MOD($M15,9)&gt;=E$6)), '[1]Point System'!$A$4:$B$15, 2),"")</f>
        <v>1</v>
      </c>
      <c r="F16" s="17">
        <f>IF(F15&gt;0, VLOOKUP(F15-F$5-(INT($M15/9)+(MOD($M15,9)&gt;=F$6)), '[1]Point System'!$A$4:$B$15, 2),"")</f>
        <v>1</v>
      </c>
      <c r="G16" s="17">
        <f>IF(G15&gt;0, VLOOKUP(G15-G$5-(INT($M15/9)+(MOD($M15,9)&gt;=G$6)), '[1]Point System'!$A$4:$B$15, 2),"")</f>
        <v>1</v>
      </c>
      <c r="H16" s="17">
        <f>IF(H15&gt;0, VLOOKUP(H15-H$5-(INT($M15/9)+(MOD($M15,9)&gt;=H$6)), '[1]Point System'!$A$4:$B$15, 2),"")</f>
        <v>1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2</v>
      </c>
      <c r="K16" s="49">
        <f>IF(K15&gt;0, VLOOKUP(K15-K$5-(INT($M15/9)+(MOD($M15,9)&gt;=K$6)), '[1]Point System'!$A$4:$B$15, 2),"")</f>
        <v>2</v>
      </c>
      <c r="L16" s="18">
        <f t="shared" ref="L16" si="4">IF(SUM(C16:K16)&gt;0, SUM(C16:K16),"")</f>
        <v>16</v>
      </c>
      <c r="M16" s="17"/>
      <c r="N16" s="17"/>
      <c r="O16" s="19">
        <f>IF(L16&lt;&gt;"", L16, "")</f>
        <v>16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53</v>
      </c>
      <c r="B17" s="13"/>
      <c r="C17" s="13">
        <v>5</v>
      </c>
      <c r="D17" s="13">
        <v>6</v>
      </c>
      <c r="E17" s="13">
        <v>6</v>
      </c>
      <c r="F17" s="13">
        <v>6</v>
      </c>
      <c r="G17" s="13">
        <v>6</v>
      </c>
      <c r="H17" s="13">
        <v>6</v>
      </c>
      <c r="I17" s="13">
        <v>5</v>
      </c>
      <c r="J17" s="13">
        <v>6</v>
      </c>
      <c r="K17" s="13">
        <v>6</v>
      </c>
      <c r="L17" s="14">
        <f t="shared" si="0"/>
        <v>52</v>
      </c>
      <c r="M17" s="13">
        <v>16</v>
      </c>
      <c r="N17" s="13">
        <f>IF(L17&lt;&gt;"",L17- M17, "")</f>
        <v>36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0</v>
      </c>
      <c r="G18" s="17">
        <f>IF(G17&gt;0, VLOOKUP(G17-G$5-(INT($M17/9)+(MOD($M17,9)&gt;=G$6)), '[1]Point System'!$A$4:$B$15, 2),"")</f>
        <v>2</v>
      </c>
      <c r="H18" s="17">
        <f>IF(H17&gt;0, VLOOKUP(H17-H$5-(INT($M17/9)+(MOD($M17,9)&gt;=H$6)), '[1]Point System'!$A$4:$B$15, 2),"")</f>
        <v>2</v>
      </c>
      <c r="I18" s="17">
        <f>IF(I17&gt;0, VLOOKUP(I17-I$5-(INT($M17/9)+(MOD($M17,9)&gt;=I$6)), '[1]Point System'!$A$4:$B$15, 2),"")</f>
        <v>1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3</v>
      </c>
      <c r="L18" s="18">
        <f t="shared" ref="L18" si="5">IF(SUM(C18:K18)&gt;0, SUM(C18:K18),"")</f>
        <v>18</v>
      </c>
      <c r="M18" s="17"/>
      <c r="N18" s="17"/>
      <c r="O18" s="19">
        <f>IF(L18&lt;&gt;"", L18, "")</f>
        <v>18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100</v>
      </c>
      <c r="B19" s="13"/>
      <c r="C19" s="13">
        <v>6</v>
      </c>
      <c r="D19" s="13">
        <v>7</v>
      </c>
      <c r="E19" s="13">
        <v>8</v>
      </c>
      <c r="F19" s="13">
        <v>5</v>
      </c>
      <c r="G19" s="13">
        <v>8</v>
      </c>
      <c r="H19" s="13">
        <v>6</v>
      </c>
      <c r="I19" s="13">
        <v>4</v>
      </c>
      <c r="J19" s="13">
        <v>7</v>
      </c>
      <c r="K19" s="13">
        <v>8</v>
      </c>
      <c r="L19" s="14">
        <f t="shared" ref="L19" si="6">IF(SUM(C19:K19)&gt;0, SUM(C19:K19),"")</f>
        <v>59</v>
      </c>
      <c r="M19" s="13">
        <v>23</v>
      </c>
      <c r="N19" s="13">
        <f>IF(L19&lt;&gt;"",L19- M19, "")</f>
        <v>36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3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1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1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3</v>
      </c>
      <c r="J20" s="17">
        <f>IF(J19&gt;0, VLOOKUP(J19-J$5-(INT($M19/9)+(MOD($M19,9)&gt;=J$6)), '[1]Point System'!$A$4:$B$15, 2),"")</f>
        <v>1</v>
      </c>
      <c r="K20" s="49">
        <f>IF(K19&gt;0, VLOOKUP(K19-K$5-(INT($M19/9)+(MOD($M19,9)&gt;=K$6)), '[1]Point System'!$A$4:$B$15, 2),"")</f>
        <v>2</v>
      </c>
      <c r="L20" s="18">
        <f t="shared" ref="L20" si="7">IF(SUM(C20:K20)&gt;0, SUM(C20:K20),"")</f>
        <v>18</v>
      </c>
      <c r="M20" s="17"/>
      <c r="N20" s="17"/>
      <c r="O20" s="19">
        <f>IF(L20&lt;&gt;"", L20, "")</f>
        <v>18</v>
      </c>
      <c r="P20" s="2"/>
      <c r="Q20" s="2"/>
      <c r="R20" s="39"/>
      <c r="T20" s="3"/>
    </row>
    <row r="21" spans="1:26" ht="18.75" x14ac:dyDescent="0.25">
      <c r="A21" s="12" t="s">
        <v>51</v>
      </c>
      <c r="B21" s="13"/>
      <c r="C21" s="13">
        <v>4</v>
      </c>
      <c r="D21" s="13">
        <v>6</v>
      </c>
      <c r="E21" s="13">
        <v>5</v>
      </c>
      <c r="F21" s="13">
        <v>3</v>
      </c>
      <c r="G21" s="13">
        <v>4</v>
      </c>
      <c r="H21" s="13">
        <v>4</v>
      </c>
      <c r="I21" s="13">
        <v>4</v>
      </c>
      <c r="J21" s="13">
        <v>5</v>
      </c>
      <c r="K21" s="13">
        <v>7</v>
      </c>
      <c r="L21" s="14">
        <f t="shared" ref="L21" si="8">IF(SUM(C21:K21)&gt;0, SUM(C21:K21),"")</f>
        <v>42</v>
      </c>
      <c r="M21" s="13">
        <v>9</v>
      </c>
      <c r="N21" s="13">
        <f>IF(L21&lt;&gt;"",L21- M21, "")</f>
        <v>33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3</v>
      </c>
      <c r="D22" s="17">
        <f>IF(D21&gt;0, VLOOKUP(D21-D$5-(INT($M21/9)+(MOD($M21,9)&gt;=D$6)), '[1]Point System'!$A$4:$B$15, 2),"")</f>
        <v>2</v>
      </c>
      <c r="E22" s="17">
        <f>IF(E21&gt;0, VLOOKUP(E21-E$5-(INT($M21/9)+(MOD($M21,9)&gt;=E$6)), '[1]Point System'!$A$4:$B$15, 2),"")</f>
        <v>2</v>
      </c>
      <c r="F22" s="17">
        <f>IF(F21&gt;0, VLOOKUP(F21-F$5-(INT($M21/9)+(MOD($M21,9)&gt;=F$6)), '[1]Point System'!$A$4:$B$15, 2),"")</f>
        <v>3</v>
      </c>
      <c r="G22" s="17">
        <f>IF(G21&gt;0, VLOOKUP(G21-G$5-(INT($M21/9)+(MOD($M21,9)&gt;=G$6)), '[1]Point System'!$A$4:$B$15, 2),"")</f>
        <v>3</v>
      </c>
      <c r="H22" s="17">
        <f>IF(H21&gt;0, VLOOKUP(H21-H$5-(INT($M21/9)+(MOD($M21,9)&gt;=H$6)), '[1]Point System'!$A$4:$B$15, 2),"")</f>
        <v>3</v>
      </c>
      <c r="I22" s="17">
        <f>IF(I21&gt;0, VLOOKUP(I21-I$5-(INT($M21/9)+(MOD($M21,9)&gt;=I$6)), '[1]Point System'!$A$4:$B$15, 2),"")</f>
        <v>2</v>
      </c>
      <c r="J22" s="17">
        <f>IF(J21&gt;0, VLOOKUP(J21-J$5-(INT($M21/9)+(MOD($M21,9)&gt;=J$6)), '[1]Point System'!$A$4:$B$15, 2),"")</f>
        <v>2</v>
      </c>
      <c r="K22" s="49">
        <f>IF(K21&gt;0, VLOOKUP(K21-K$5-(INT($M21/9)+(MOD($M21,9)&gt;=K$6)), '[1]Point System'!$A$4:$B$15, 2),"")</f>
        <v>1</v>
      </c>
      <c r="L22" s="18">
        <f t="shared" ref="L22" si="9">IF(SUM(C22:K22)&gt;0, SUM(C22:K22),"")</f>
        <v>21</v>
      </c>
      <c r="M22" s="17"/>
      <c r="N22" s="17"/>
      <c r="O22" s="19">
        <f>IF(L22&lt;&gt;"", L22, "")</f>
        <v>21</v>
      </c>
      <c r="P22" s="45"/>
      <c r="Q22" s="45"/>
      <c r="R22" s="39"/>
      <c r="V22" s="2"/>
      <c r="W22" s="2"/>
      <c r="X22" s="2"/>
      <c r="Y22" s="2"/>
      <c r="Z22" s="2"/>
    </row>
    <row r="23" spans="1:26" ht="18.75" x14ac:dyDescent="0.25">
      <c r="A23" s="12" t="s">
        <v>64</v>
      </c>
      <c r="B23" s="13"/>
      <c r="C23" s="13">
        <v>6</v>
      </c>
      <c r="D23" s="13">
        <v>7</v>
      </c>
      <c r="E23" s="13">
        <v>5</v>
      </c>
      <c r="F23" s="13">
        <v>5</v>
      </c>
      <c r="G23" s="13">
        <v>5</v>
      </c>
      <c r="H23" s="13">
        <v>5</v>
      </c>
      <c r="I23" s="13">
        <v>6</v>
      </c>
      <c r="J23" s="13">
        <v>6</v>
      </c>
      <c r="K23" s="13">
        <v>6</v>
      </c>
      <c r="L23" s="14">
        <f t="shared" ref="L23" si="10">IF(SUM(C23:K23)&gt;0, SUM(C23:K23),"")</f>
        <v>51</v>
      </c>
      <c r="M23" s="13">
        <v>22</v>
      </c>
      <c r="N23" s="13">
        <f>IF(L23&lt;&gt;"",L23- M23, "")</f>
        <v>29</v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>
        <f>IF(C23&gt;0, VLOOKUP(C23-C$5-(INT($M23/9)+(MOD($M23,9)&gt;=C$6)), '[1]Point System'!$A$4:$B$15, 2),"")</f>
        <v>3</v>
      </c>
      <c r="D24" s="17">
        <f>IF(D23&gt;0, VLOOKUP(D23-D$5-(INT($M23/9)+(MOD($M23,9)&gt;=D$6)), '[1]Point System'!$A$4:$B$15, 2),"")</f>
        <v>3</v>
      </c>
      <c r="E24" s="17">
        <f>IF(E23&gt;0, VLOOKUP(E23-E$5-(INT($M23/9)+(MOD($M23,9)&gt;=E$6)), '[1]Point System'!$A$4:$B$15, 2),"")</f>
        <v>4</v>
      </c>
      <c r="F24" s="17">
        <f>IF(F23&gt;0, VLOOKUP(F23-F$5-(INT($M23/9)+(MOD($M23,9)&gt;=F$6)), '[1]Point System'!$A$4:$B$15, 2),"")</f>
        <v>2</v>
      </c>
      <c r="G24" s="17">
        <f>IF(G23&gt;0, VLOOKUP(G23-G$5-(INT($M23/9)+(MOD($M23,9)&gt;=G$6)), '[1]Point System'!$A$4:$B$15, 2),"")</f>
        <v>3</v>
      </c>
      <c r="H24" s="17">
        <f>IF(H23&gt;0, VLOOKUP(H23-H$5-(INT($M23/9)+(MOD($M23,9)&gt;=H$6)), '[1]Point System'!$A$4:$B$15, 2),"")</f>
        <v>3</v>
      </c>
      <c r="I24" s="17">
        <f>IF(I23&gt;0, VLOOKUP(I23-I$5-(INT($M23/9)+(MOD($M23,9)&gt;=I$6)), '[1]Point System'!$A$4:$B$15, 2),"")</f>
        <v>1</v>
      </c>
      <c r="J24" s="17">
        <f>IF(J23&gt;0, VLOOKUP(J23-J$5-(INT($M23/9)+(MOD($M23,9)&gt;=J$6)), '[1]Point System'!$A$4:$B$15, 2),"")</f>
        <v>2</v>
      </c>
      <c r="K24" s="49">
        <f>IF(K23&gt;0, VLOOKUP(K23-K$5-(INT($M23/9)+(MOD($M23,9)&gt;=K$6)), '[1]Point System'!$A$4:$B$15, 2),"")</f>
        <v>4</v>
      </c>
      <c r="L24" s="18">
        <f t="shared" ref="L24" si="11">IF(SUM(C24:K24)&gt;0, SUM(C24:K24),"")</f>
        <v>25</v>
      </c>
      <c r="M24" s="17"/>
      <c r="N24" s="17"/>
      <c r="O24" s="19">
        <f>IF(L24&lt;&gt;"", L24, "")</f>
        <v>25</v>
      </c>
      <c r="P24" s="45"/>
      <c r="Q24" s="45"/>
      <c r="R24" s="39"/>
      <c r="V24" s="2"/>
      <c r="W24" s="2"/>
      <c r="X24" s="2"/>
      <c r="Y24" s="2"/>
      <c r="Z24" s="2"/>
    </row>
    <row r="25" spans="1:26" ht="18.75" x14ac:dyDescent="0.25">
      <c r="A25" s="12" t="s">
        <v>56</v>
      </c>
      <c r="B25" s="13"/>
      <c r="C25" s="13">
        <v>6</v>
      </c>
      <c r="D25" s="13">
        <v>5</v>
      </c>
      <c r="E25" s="13">
        <v>5</v>
      </c>
      <c r="F25" s="13">
        <v>3</v>
      </c>
      <c r="G25" s="13">
        <v>6</v>
      </c>
      <c r="H25" s="13">
        <v>5</v>
      </c>
      <c r="I25" s="13">
        <v>4</v>
      </c>
      <c r="J25" s="13">
        <v>4</v>
      </c>
      <c r="K25" s="13">
        <v>5</v>
      </c>
      <c r="L25" s="14">
        <f t="shared" ref="L25" si="12">IF(SUM(C25:K25)&gt;0, SUM(C25:K25),"")</f>
        <v>43</v>
      </c>
      <c r="M25" s="13">
        <v>16</v>
      </c>
      <c r="N25" s="13">
        <f>IF(L25&lt;&gt;"",L25- M25, "")</f>
        <v>27</v>
      </c>
      <c r="O25" s="15"/>
      <c r="P25" s="2"/>
      <c r="Q25" s="2"/>
      <c r="R25" s="39"/>
      <c r="T25" s="3"/>
    </row>
    <row r="26" spans="1:26" ht="19.5" thickBot="1" x14ac:dyDescent="0.3">
      <c r="A26" s="16"/>
      <c r="B26" s="17"/>
      <c r="C26" s="17">
        <f>IF(C25&gt;0, VLOOKUP(C25-C$5-(INT($M25/9)+(MOD($M25,9)&gt;=C$6)), '[1]Point System'!$A$4:$B$15, 2),"")</f>
        <v>2</v>
      </c>
      <c r="D26" s="17">
        <f>IF(D25&gt;0, VLOOKUP(D25-D$5-(INT($M25/9)+(MOD($M25,9)&gt;=D$6)), '[1]Point System'!$A$4:$B$15, 2),"")</f>
        <v>4</v>
      </c>
      <c r="E26" s="17">
        <f>IF(E25&gt;0, VLOOKUP(E25-E$5-(INT($M25/9)+(MOD($M25,9)&gt;=E$6)), '[1]Point System'!$A$4:$B$15, 2),"")</f>
        <v>3</v>
      </c>
      <c r="F26" s="17">
        <f>IF(F25&gt;0, VLOOKUP(F25-F$5-(INT($M25/9)+(MOD($M25,9)&gt;=F$6)), '[1]Point System'!$A$4:$B$15, 2),"")</f>
        <v>3</v>
      </c>
      <c r="G26" s="17">
        <f>IF(G25&gt;0, VLOOKUP(G25-G$5-(INT($M25/9)+(MOD($M25,9)&gt;=G$6)), '[1]Point System'!$A$4:$B$15, 2),"")</f>
        <v>2</v>
      </c>
      <c r="H26" s="17">
        <f>IF(H25&gt;0, VLOOKUP(H25-H$5-(INT($M25/9)+(MOD($M25,9)&gt;=H$6)), '[1]Point System'!$A$4:$B$15, 2),"")</f>
        <v>3</v>
      </c>
      <c r="I26" s="17">
        <f>IF(I25&gt;0, VLOOKUP(I25-I$5-(INT($M25/9)+(MOD($M25,9)&gt;=I$6)), '[1]Point System'!$A$4:$B$15, 2),"")</f>
        <v>2</v>
      </c>
      <c r="J26" s="17">
        <f>IF(J25&gt;0, VLOOKUP(J25-J$5-(INT($M25/9)+(MOD($M25,9)&gt;=J$6)), '[1]Point System'!$A$4:$B$15, 2),"")</f>
        <v>4</v>
      </c>
      <c r="K26" s="49">
        <f>IF(K25&gt;0, VLOOKUP(K25-K$5-(INT($M25/9)+(MOD($M25,9)&gt;=K$6)), '[1]Point System'!$A$4:$B$15, 2),"")</f>
        <v>4</v>
      </c>
      <c r="L26" s="18">
        <f t="shared" ref="L26" si="13">IF(SUM(C26:K26)&gt;0, SUM(C26:K26),"")</f>
        <v>27</v>
      </c>
      <c r="M26" s="17"/>
      <c r="N26" s="17"/>
      <c r="O26" s="19">
        <f>IF(L26&lt;&gt;"", L26, "")</f>
        <v>27</v>
      </c>
      <c r="P26" s="2"/>
      <c r="Q26" s="2"/>
      <c r="R26" s="39"/>
      <c r="T26" s="3"/>
    </row>
  </sheetData>
  <mergeCells count="2">
    <mergeCell ref="A1:O1"/>
    <mergeCell ref="A2:O2"/>
  </mergeCells>
  <hyperlinks>
    <hyperlink ref="A2" r:id="rId1" xr:uid="{963B0744-6B26-384B-B551-174E282AB54C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ACE2-8B06-415D-A9B7-58C4F90B35BE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3" customWidth="1"/>
    <col min="2" max="2" width="13.5703125" style="3" customWidth="1"/>
    <col min="3" max="11" width="5" style="3" customWidth="1"/>
    <col min="12" max="12" width="5.140625" style="3" bestFit="1" customWidth="1"/>
    <col min="13" max="13" width="7.28515625" style="3" customWidth="1"/>
    <col min="14" max="14" width="8.28515625" style="3" customWidth="1"/>
    <col min="15" max="15" width="17" style="3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2" t="s">
        <v>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4" t="s">
        <v>42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53</v>
      </c>
      <c r="B7" s="13" t="s">
        <v>73</v>
      </c>
      <c r="C7" s="13">
        <v>4</v>
      </c>
      <c r="D7" s="13">
        <v>7</v>
      </c>
      <c r="E7" s="13">
        <v>7</v>
      </c>
      <c r="F7" s="13">
        <v>6</v>
      </c>
      <c r="G7" s="13">
        <v>8</v>
      </c>
      <c r="H7" s="13">
        <v>5</v>
      </c>
      <c r="I7" s="13">
        <v>2</v>
      </c>
      <c r="J7" s="13">
        <v>7</v>
      </c>
      <c r="K7" s="13">
        <v>9</v>
      </c>
      <c r="L7" s="14">
        <f t="shared" ref="L7:L25" si="0">IF(SUM(C7:K7)&gt;0, SUM(C7:K7),"")</f>
        <v>55</v>
      </c>
      <c r="M7" s="13">
        <v>16</v>
      </c>
      <c r="N7" s="13">
        <f>IF(L7&lt;&gt;"",L7- M7, "")</f>
        <v>39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4</v>
      </c>
      <c r="D8" s="17">
        <f>IF(D7&gt;0, VLOOKUP(D7-D$5-(INT($M7/9)+(MOD($M7,9)&gt;=D$6)), '[1]Point System'!$A$4:$B$15, 2),"")</f>
        <v>2</v>
      </c>
      <c r="E8" s="17">
        <f>IF(E7&gt;0, VLOOKUP(E7-E$5-(INT($M7/9)+(MOD($M7,9)&gt;=E$6)), '[1]Point System'!$A$4:$B$15, 2),"")</f>
        <v>1</v>
      </c>
      <c r="F8" s="17">
        <f>IF(F7&gt;0, VLOOKUP(F7-F$5-(INT($M7/9)+(MOD($M7,9)&gt;=F$6)), '[1]Point System'!$A$4:$B$15, 2),"")</f>
        <v>0</v>
      </c>
      <c r="G8" s="17">
        <f>IF(G7&gt;0, VLOOKUP(G7-G$5-(INT($M7/9)+(MOD($M7,9)&gt;=G$6)), '[1]Point System'!$A$4:$B$15, 2),"")</f>
        <v>0</v>
      </c>
      <c r="H8" s="17">
        <f>IF(H7&gt;0, VLOOKUP(H7-H$5-(INT($M7/9)+(MOD($M7,9)&gt;=H$6)), '[1]Point System'!$A$4:$B$15, 2),"")</f>
        <v>3</v>
      </c>
      <c r="I8" s="17">
        <f>IF(I7&gt;0, VLOOKUP(I7-I$5-(INT($M7/9)+(MOD($M7,9)&gt;=I$6)), '[1]Point System'!$A$4:$B$15, 2),"")</f>
        <v>4</v>
      </c>
      <c r="J8" s="17">
        <f>IF(J7&gt;0, VLOOKUP(J7-J$5-(INT($M7/9)+(MOD($M7,9)&gt;=J$6)), '[1]Point System'!$A$4:$B$15, 2),"")</f>
        <v>1</v>
      </c>
      <c r="K8" s="49">
        <f>IF(K7&gt;0, VLOOKUP(K7-K$5-(INT($M7/9)+(MOD($M7,9)&gt;=K$6)), '[1]Point System'!$A$4:$B$15, 2),"")</f>
        <v>0</v>
      </c>
      <c r="L8" s="18">
        <f t="shared" si="0"/>
        <v>15</v>
      </c>
      <c r="M8" s="17"/>
      <c r="N8" s="17"/>
      <c r="O8" s="19">
        <f>IF(L8&lt;&gt;"", L8, "")</f>
        <v>15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100</v>
      </c>
      <c r="B9" s="13"/>
      <c r="C9" s="13">
        <v>6</v>
      </c>
      <c r="D9" s="13">
        <v>7</v>
      </c>
      <c r="E9" s="13">
        <v>8</v>
      </c>
      <c r="F9" s="13">
        <v>6</v>
      </c>
      <c r="G9" s="13">
        <v>8</v>
      </c>
      <c r="H9" s="13">
        <v>7</v>
      </c>
      <c r="I9" s="13">
        <v>5</v>
      </c>
      <c r="J9" s="13">
        <v>7</v>
      </c>
      <c r="K9" s="13">
        <v>6</v>
      </c>
      <c r="L9" s="14">
        <f t="shared" si="0"/>
        <v>60</v>
      </c>
      <c r="M9" s="13">
        <v>23</v>
      </c>
      <c r="N9" s="13">
        <f>IF(L9&lt;&gt;"",L9- M9, "")</f>
        <v>37</v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3</v>
      </c>
      <c r="D10" s="17">
        <f>IF(D9&gt;0, VLOOKUP(D9-D$5-(INT($M9/9)+(MOD($M9,9)&gt;=D$6)), '[1]Point System'!$A$4:$B$15, 2),"")</f>
        <v>3</v>
      </c>
      <c r="E10" s="17">
        <f>IF(E9&gt;0, VLOOKUP(E9-E$5-(INT($M9/9)+(MOD($M9,9)&gt;=E$6)), '[1]Point System'!$A$4:$B$15, 2),"")</f>
        <v>1</v>
      </c>
      <c r="F10" s="17">
        <f>IF(F9&gt;0, VLOOKUP(F9-F$5-(INT($M9/9)+(MOD($M9,9)&gt;=F$6)), '[1]Point System'!$A$4:$B$15, 2),"")</f>
        <v>1</v>
      </c>
      <c r="G10" s="17">
        <f>IF(G9&gt;0, VLOOKUP(G9-G$5-(INT($M9/9)+(MOD($M9,9)&gt;=G$6)), '[1]Point System'!$A$4:$B$15, 2),"")</f>
        <v>1</v>
      </c>
      <c r="H10" s="17">
        <f>IF(H9&gt;0, VLOOKUP(H9-H$5-(INT($M9/9)+(MOD($M9,9)&gt;=H$6)), '[1]Point System'!$A$4:$B$15, 2),"")</f>
        <v>1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1</v>
      </c>
      <c r="K10" s="49">
        <f>IF(K9&gt;0, VLOOKUP(K9-K$5-(INT($M9/9)+(MOD($M9,9)&gt;=K$6)), '[1]Point System'!$A$4:$B$15, 2),"")</f>
        <v>4</v>
      </c>
      <c r="L10" s="18">
        <f t="shared" ref="L10" si="1">IF(SUM(C10:K10)&gt;0, SUM(C10:K10),"")</f>
        <v>17</v>
      </c>
      <c r="M10" s="17"/>
      <c r="N10" s="17"/>
      <c r="O10" s="19">
        <f>IF(L10&lt;&gt;"", L10, "")</f>
        <v>17</v>
      </c>
      <c r="P10" s="2"/>
      <c r="Q10" s="2"/>
      <c r="R10" s="39"/>
      <c r="T10" s="3"/>
    </row>
    <row r="11" spans="1:26" ht="18.75" x14ac:dyDescent="0.25">
      <c r="A11" s="12" t="s">
        <v>62</v>
      </c>
      <c r="B11" s="13"/>
      <c r="C11" s="13">
        <v>4</v>
      </c>
      <c r="D11" s="13">
        <v>5</v>
      </c>
      <c r="E11" s="13">
        <v>5</v>
      </c>
      <c r="F11" s="13">
        <v>4</v>
      </c>
      <c r="G11" s="13">
        <v>4</v>
      </c>
      <c r="H11" s="13">
        <v>4</v>
      </c>
      <c r="I11" s="13">
        <v>2</v>
      </c>
      <c r="J11" s="13">
        <v>4</v>
      </c>
      <c r="K11" s="13">
        <v>5</v>
      </c>
      <c r="L11" s="14">
        <f t="shared" si="0"/>
        <v>37</v>
      </c>
      <c r="M11" s="13">
        <v>2</v>
      </c>
      <c r="N11" s="13">
        <f>IF(L11&lt;&gt;"",L11- M11, "")</f>
        <v>35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3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2</v>
      </c>
      <c r="I12" s="17">
        <f>IF(I11&gt;0, VLOOKUP(I11-I$5-(INT($M11/9)+(MOD($M11,9)&gt;=I$6)), '[1]Point System'!$A$4:$B$15, 2),"")</f>
        <v>3</v>
      </c>
      <c r="J12" s="17">
        <f>IF(J11&gt;0, VLOOKUP(J11-J$5-(INT($M11/9)+(MOD($M11,9)&gt;=J$6)), '[1]Point System'!$A$4:$B$15, 2),"")</f>
        <v>2</v>
      </c>
      <c r="K12" s="17">
        <f>IF(K11&gt;0, VLOOKUP(K11-K$5-(INT($M11/9)+(MOD($M11,9)&gt;=K$6)), '[1]Point System'!$A$4:$B$15, 2),"")</f>
        <v>3</v>
      </c>
      <c r="L12" s="18">
        <f t="shared" ref="L12" si="2">IF(SUM(C12:K12)&gt;0, SUM(C12:K12),"")</f>
        <v>19</v>
      </c>
      <c r="M12" s="17"/>
      <c r="N12" s="17"/>
      <c r="O12" s="19">
        <f>IF(L12&lt;&gt;"", L12, "")</f>
        <v>19</v>
      </c>
      <c r="P12" s="45"/>
      <c r="Q12" s="45"/>
      <c r="R12" s="39"/>
      <c r="S12" s="2"/>
      <c r="T12" s="2"/>
    </row>
    <row r="13" spans="1:26" ht="18.75" x14ac:dyDescent="0.25">
      <c r="A13" s="12" t="s">
        <v>51</v>
      </c>
      <c r="B13" s="13"/>
      <c r="C13" s="13">
        <v>5</v>
      </c>
      <c r="D13" s="13">
        <v>6</v>
      </c>
      <c r="E13" s="13">
        <v>8</v>
      </c>
      <c r="F13" s="13">
        <v>4</v>
      </c>
      <c r="G13" s="13">
        <v>6</v>
      </c>
      <c r="H13" s="13">
        <v>6</v>
      </c>
      <c r="I13" s="13">
        <v>4</v>
      </c>
      <c r="J13" s="13">
        <v>6</v>
      </c>
      <c r="K13" s="13">
        <v>5</v>
      </c>
      <c r="L13" s="14">
        <f t="shared" si="0"/>
        <v>50</v>
      </c>
      <c r="M13" s="13">
        <v>9</v>
      </c>
      <c r="N13" s="13">
        <f>IF(L13&lt;&gt;"",L13- M13, "")</f>
        <v>41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2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0</v>
      </c>
      <c r="F14" s="17">
        <f>IF(F13&gt;0, VLOOKUP(F13-F$5-(INT($M13/9)+(MOD($M13,9)&gt;=F$6)), '[1]Point System'!$A$4:$B$15, 2),"")</f>
        <v>2</v>
      </c>
      <c r="G14" s="17">
        <f>IF(G13&gt;0, VLOOKUP(G13-G$5-(INT($M13/9)+(MOD($M13,9)&gt;=G$6)), '[1]Point System'!$A$4:$B$15, 2),"")</f>
        <v>1</v>
      </c>
      <c r="H14" s="17">
        <f>IF(H13&gt;0, VLOOKUP(H13-H$5-(INT($M13/9)+(MOD($M13,9)&gt;=H$6)), '[1]Point System'!$A$4:$B$15, 2),"")</f>
        <v>1</v>
      </c>
      <c r="I14" s="17">
        <f>IF(I13&gt;0, VLOOKUP(I13-I$5-(INT($M13/9)+(MOD($M13,9)&gt;=I$6)), '[1]Point System'!$A$4:$B$15, 2),"")</f>
        <v>2</v>
      </c>
      <c r="J14" s="17">
        <f>IF(J13&gt;0, VLOOKUP(J13-J$5-(INT($M13/9)+(MOD($M13,9)&gt;=J$6)), '[1]Point System'!$A$4:$B$15, 2),"")</f>
        <v>1</v>
      </c>
      <c r="K14" s="17">
        <f>IF(K13&gt;0, VLOOKUP(K13-K$5-(INT($M13/9)+(MOD($M13,9)&gt;=K$6)), '[1]Point System'!$A$4:$B$15, 2),"")</f>
        <v>3</v>
      </c>
      <c r="L14" s="18">
        <f t="shared" ref="L14" si="3">IF(SUM(C14:K14)&gt;0, SUM(C14:K14),"")</f>
        <v>14</v>
      </c>
      <c r="M14" s="17"/>
      <c r="N14" s="17"/>
      <c r="O14" s="19">
        <f>IF(L14&lt;&gt;"", L14, "")</f>
        <v>14</v>
      </c>
      <c r="P14" s="45"/>
      <c r="Q14" s="45"/>
      <c r="R14" s="39"/>
      <c r="S14" s="2"/>
      <c r="T14" s="2"/>
    </row>
    <row r="15" spans="1:26" ht="18.75" x14ac:dyDescent="0.25">
      <c r="A15" s="12" t="s">
        <v>63</v>
      </c>
      <c r="B15" s="13"/>
      <c r="C15" s="13">
        <v>5</v>
      </c>
      <c r="D15" s="13">
        <v>8</v>
      </c>
      <c r="E15" s="13">
        <v>8</v>
      </c>
      <c r="F15" s="13">
        <v>3</v>
      </c>
      <c r="G15" s="13">
        <v>6</v>
      </c>
      <c r="H15" s="13">
        <v>6</v>
      </c>
      <c r="I15" s="13">
        <v>4</v>
      </c>
      <c r="J15" s="13">
        <v>6</v>
      </c>
      <c r="K15" s="13">
        <v>7</v>
      </c>
      <c r="L15" s="14">
        <f t="shared" si="0"/>
        <v>53</v>
      </c>
      <c r="M15" s="13">
        <v>12</v>
      </c>
      <c r="N15" s="13">
        <f>IF(L15&lt;&gt;"",L15- M15, "")</f>
        <v>41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1</v>
      </c>
      <c r="E16" s="17">
        <f>IF(E15&gt;0, VLOOKUP(E15-E$5-(INT($M15/9)+(MOD($M15,9)&gt;=E$6)), '[1]Point System'!$A$4:$B$15, 2),"")</f>
        <v>0</v>
      </c>
      <c r="F16" s="17">
        <f>IF(F15&gt;0, VLOOKUP(F15-F$5-(INT($M15/9)+(MOD($M15,9)&gt;=F$6)), '[1]Point System'!$A$4:$B$15, 2),"")</f>
        <v>3</v>
      </c>
      <c r="G16" s="17">
        <f>IF(G15&gt;0, VLOOKUP(G15-G$5-(INT($M15/9)+(MOD($M15,9)&gt;=G$6)), '[1]Point System'!$A$4:$B$15, 2),"")</f>
        <v>1</v>
      </c>
      <c r="H16" s="17">
        <f>IF(H15&gt;0, VLOOKUP(H15-H$5-(INT($M15/9)+(MOD($M15,9)&gt;=H$6)), '[1]Point System'!$A$4:$B$15, 2),"")</f>
        <v>1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2</v>
      </c>
      <c r="L16" s="18">
        <f t="shared" ref="L16" si="4">IF(SUM(C16:K16)&gt;0, SUM(C16:K16),"")</f>
        <v>13</v>
      </c>
      <c r="M16" s="17"/>
      <c r="N16" s="17"/>
      <c r="O16" s="19">
        <f>IF(L16&lt;&gt;"", L16, "")</f>
        <v>13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54</v>
      </c>
      <c r="B17" s="13"/>
      <c r="C17" s="13">
        <v>6</v>
      </c>
      <c r="D17" s="13">
        <v>5</v>
      </c>
      <c r="E17" s="13">
        <v>5</v>
      </c>
      <c r="F17" s="13">
        <v>3</v>
      </c>
      <c r="G17" s="13">
        <v>7</v>
      </c>
      <c r="H17" s="13">
        <v>6</v>
      </c>
      <c r="I17" s="13">
        <v>4</v>
      </c>
      <c r="J17" s="13">
        <v>6</v>
      </c>
      <c r="K17" s="13">
        <v>7</v>
      </c>
      <c r="L17" s="14">
        <f t="shared" si="0"/>
        <v>49</v>
      </c>
      <c r="M17" s="13">
        <v>13</v>
      </c>
      <c r="N17" s="13">
        <f>IF(L17&lt;&gt;"",L17- M17, "")</f>
        <v>36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2</v>
      </c>
      <c r="D18" s="17">
        <f>IF(D17&gt;0, VLOOKUP(D17-D$5-(INT($M17/9)+(MOD($M17,9)&gt;=D$6)), '[1]Point System'!$A$4:$B$15, 2),"")</f>
        <v>4</v>
      </c>
      <c r="E18" s="17">
        <f>IF(E17&gt;0, VLOOKUP(E17-E$5-(INT($M17/9)+(MOD($M17,9)&gt;=E$6)), '[1]Point System'!$A$4:$B$15, 2),"")</f>
        <v>3</v>
      </c>
      <c r="F18" s="17">
        <f>IF(F17&gt;0, VLOOKUP(F17-F$5-(INT($M17/9)+(MOD($M17,9)&gt;=F$6)), '[1]Point System'!$A$4:$B$15, 2),"")</f>
        <v>3</v>
      </c>
      <c r="G18" s="17">
        <f>IF(G17&gt;0, VLOOKUP(G17-G$5-(INT($M17/9)+(MOD($M17,9)&gt;=G$6)), '[1]Point System'!$A$4:$B$15, 2),"")</f>
        <v>0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1</v>
      </c>
      <c r="K18" s="49">
        <f>IF(K17&gt;0, VLOOKUP(K17-K$5-(INT($M17/9)+(MOD($M17,9)&gt;=K$6)), '[1]Point System'!$A$4:$B$15, 2),"")</f>
        <v>2</v>
      </c>
      <c r="L18" s="18">
        <f t="shared" ref="L18" si="5">IF(SUM(C18:K18)&gt;0, SUM(C18:K18),"")</f>
        <v>18</v>
      </c>
      <c r="M18" s="17"/>
      <c r="N18" s="17"/>
      <c r="O18" s="19">
        <f>IF(L18&lt;&gt;"", L18, "")</f>
        <v>18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55</v>
      </c>
      <c r="B19" s="13"/>
      <c r="C19" s="13">
        <v>6</v>
      </c>
      <c r="D19" s="13">
        <v>7</v>
      </c>
      <c r="E19" s="13">
        <v>8</v>
      </c>
      <c r="F19" s="13">
        <v>5</v>
      </c>
      <c r="G19" s="13">
        <v>6</v>
      </c>
      <c r="H19" s="13">
        <v>5</v>
      </c>
      <c r="I19" s="13">
        <v>4</v>
      </c>
      <c r="J19" s="13">
        <v>5</v>
      </c>
      <c r="K19" s="13">
        <v>9</v>
      </c>
      <c r="L19" s="14">
        <f t="shared" si="0"/>
        <v>55</v>
      </c>
      <c r="M19" s="13">
        <v>22</v>
      </c>
      <c r="N19" s="13">
        <f>IF(L19&lt;&gt;"",L19- M19, "")</f>
        <v>33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3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1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2</v>
      </c>
      <c r="H20" s="17">
        <f>IF(H19&gt;0, VLOOKUP(H19-H$5-(INT($M19/9)+(MOD($M19,9)&gt;=H$6)), '[1]Point System'!$A$4:$B$15, 2),"")</f>
        <v>3</v>
      </c>
      <c r="I20" s="17">
        <f>IF(I19&gt;0, VLOOKUP(I19-I$5-(INT($M19/9)+(MOD($M19,9)&gt;=I$6)), '[1]Point System'!$A$4:$B$15, 2),"")</f>
        <v>3</v>
      </c>
      <c r="J20" s="17">
        <f>IF(J19&gt;0, VLOOKUP(J19-J$5-(INT($M19/9)+(MOD($M19,9)&gt;=J$6)), '[1]Point System'!$A$4:$B$15, 2),"")</f>
        <v>3</v>
      </c>
      <c r="K20" s="49">
        <f>IF(K19&gt;0, VLOOKUP(K19-K$5-(INT($M19/9)+(MOD($M19,9)&gt;=K$6)), '[1]Point System'!$A$4:$B$15, 2),"")</f>
        <v>1</v>
      </c>
      <c r="L20" s="18">
        <f t="shared" ref="L20" si="6">IF(SUM(C20:K20)&gt;0, SUM(C20:K20),"")</f>
        <v>21</v>
      </c>
      <c r="M20" s="17"/>
      <c r="N20" s="17"/>
      <c r="O20" s="19">
        <f>IF(L20&lt;&gt;"", L20, "")</f>
        <v>21</v>
      </c>
      <c r="P20" s="2"/>
      <c r="Q20" s="2"/>
      <c r="R20" s="39"/>
      <c r="T20" s="3"/>
    </row>
    <row r="21" spans="1:26" ht="18.75" x14ac:dyDescent="0.25">
      <c r="A21" s="12" t="s">
        <v>52</v>
      </c>
      <c r="B21" s="13"/>
      <c r="C21" s="13">
        <v>5</v>
      </c>
      <c r="D21" s="13">
        <v>7</v>
      </c>
      <c r="E21" s="13">
        <v>6</v>
      </c>
      <c r="F21" s="13">
        <v>6</v>
      </c>
      <c r="G21" s="13">
        <v>4</v>
      </c>
      <c r="H21" s="13">
        <v>4</v>
      </c>
      <c r="I21" s="13">
        <v>4</v>
      </c>
      <c r="J21" s="13">
        <v>5</v>
      </c>
      <c r="K21" s="13">
        <v>6</v>
      </c>
      <c r="L21" s="14">
        <f t="shared" si="0"/>
        <v>47</v>
      </c>
      <c r="M21" s="13">
        <v>14</v>
      </c>
      <c r="N21" s="13">
        <f>IF(L21&lt;&gt;"",L21- M21, "")</f>
        <v>33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3</v>
      </c>
      <c r="D22" s="17">
        <f>IF(D21&gt;0, VLOOKUP(D21-D$5-(INT($M21/9)+(MOD($M21,9)&gt;=D$6)), '[1]Point System'!$A$4:$B$15, 2),"")</f>
        <v>2</v>
      </c>
      <c r="E22" s="17">
        <f>IF(E21&gt;0, VLOOKUP(E21-E$5-(INT($M21/9)+(MOD($M21,9)&gt;=E$6)), '[1]Point System'!$A$4:$B$15, 2),"")</f>
        <v>2</v>
      </c>
      <c r="F22" s="17">
        <f>IF(F21&gt;0, VLOOKUP(F21-F$5-(INT($M21/9)+(MOD($M21,9)&gt;=F$6)), '[1]Point System'!$A$4:$B$15, 2),"")</f>
        <v>0</v>
      </c>
      <c r="G22" s="17">
        <f>IF(G21&gt;0, VLOOKUP(G21-G$5-(INT($M21/9)+(MOD($M21,9)&gt;=G$6)), '[1]Point System'!$A$4:$B$15, 2),"")</f>
        <v>4</v>
      </c>
      <c r="H22" s="17">
        <f>IF(H21&gt;0, VLOOKUP(H21-H$5-(INT($M21/9)+(MOD($M21,9)&gt;=H$6)), '[1]Point System'!$A$4:$B$15, 2),"")</f>
        <v>3</v>
      </c>
      <c r="I22" s="17">
        <f>IF(I21&gt;0, VLOOKUP(I21-I$5-(INT($M21/9)+(MOD($M21,9)&gt;=I$6)), '[1]Point System'!$A$4:$B$15, 2),"")</f>
        <v>2</v>
      </c>
      <c r="J22" s="17">
        <f>IF(J21&gt;0, VLOOKUP(J21-J$5-(INT($M21/9)+(MOD($M21,9)&gt;=J$6)), '[1]Point System'!$A$4:$B$15, 2),"")</f>
        <v>2</v>
      </c>
      <c r="K22" s="17">
        <f>IF(K21&gt;0, VLOOKUP(K21-K$5-(INT($M21/9)+(MOD($M21,9)&gt;=K$6)), '[1]Point System'!$A$4:$B$15, 2),"")</f>
        <v>3</v>
      </c>
      <c r="L22" s="18">
        <f t="shared" ref="L22" si="7">IF(SUM(C22:K22)&gt;0, SUM(C22:K22),"")</f>
        <v>21</v>
      </c>
      <c r="M22" s="17"/>
      <c r="N22" s="17"/>
      <c r="O22" s="19">
        <f>IF(L22&lt;&gt;"", L22, "")</f>
        <v>21</v>
      </c>
      <c r="P22" s="45"/>
      <c r="Q22" s="45"/>
      <c r="R22" s="39"/>
      <c r="V22" s="2"/>
      <c r="W22" s="2"/>
      <c r="X22" s="2"/>
      <c r="Y22" s="2"/>
      <c r="Z22" s="2"/>
    </row>
    <row r="23" spans="1:26" ht="18.75" x14ac:dyDescent="0.25">
      <c r="A23" s="12" t="s">
        <v>66</v>
      </c>
      <c r="B23" s="13"/>
      <c r="C23" s="13">
        <v>5</v>
      </c>
      <c r="D23" s="13">
        <v>6</v>
      </c>
      <c r="E23" s="13">
        <v>6</v>
      </c>
      <c r="F23" s="13">
        <v>5</v>
      </c>
      <c r="G23" s="13">
        <v>5</v>
      </c>
      <c r="H23" s="13">
        <v>6</v>
      </c>
      <c r="I23" s="13">
        <v>4</v>
      </c>
      <c r="J23" s="13">
        <v>6</v>
      </c>
      <c r="K23" s="13">
        <v>6</v>
      </c>
      <c r="L23" s="14">
        <f t="shared" si="0"/>
        <v>49</v>
      </c>
      <c r="M23" s="13">
        <v>11</v>
      </c>
      <c r="N23" s="13">
        <f>IF(L23&lt;&gt;"",L23- M23, "")</f>
        <v>38</v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>
        <f>IF(C23&gt;0, VLOOKUP(C23-C$5-(INT($M23/9)+(MOD($M23,9)&gt;=C$6)), '[1]Point System'!$A$4:$B$15, 2),"")</f>
        <v>2</v>
      </c>
      <c r="D24" s="17">
        <f>IF(D23&gt;0, VLOOKUP(D23-D$5-(INT($M23/9)+(MOD($M23,9)&gt;=D$6)), '[1]Point System'!$A$4:$B$15, 2),"")</f>
        <v>3</v>
      </c>
      <c r="E24" s="17">
        <f>IF(E23&gt;0, VLOOKUP(E23-E$5-(INT($M23/9)+(MOD($M23,9)&gt;=E$6)), '[1]Point System'!$A$4:$B$15, 2),"")</f>
        <v>1</v>
      </c>
      <c r="F24" s="17">
        <f>IF(F23&gt;0, VLOOKUP(F23-F$5-(INT($M23/9)+(MOD($M23,9)&gt;=F$6)), '[1]Point System'!$A$4:$B$15, 2),"")</f>
        <v>1</v>
      </c>
      <c r="G24" s="17">
        <f>IF(G23&gt;0, VLOOKUP(G23-G$5-(INT($M23/9)+(MOD($M23,9)&gt;=G$6)), '[1]Point System'!$A$4:$B$15, 2),"")</f>
        <v>2</v>
      </c>
      <c r="H24" s="17">
        <f>IF(H23&gt;0, VLOOKUP(H23-H$5-(INT($M23/9)+(MOD($M23,9)&gt;=H$6)), '[1]Point System'!$A$4:$B$15, 2),"")</f>
        <v>1</v>
      </c>
      <c r="I24" s="17">
        <f>IF(I23&gt;0, VLOOKUP(I23-I$5-(INT($M23/9)+(MOD($M23,9)&gt;=I$6)), '[1]Point System'!$A$4:$B$15, 2),"")</f>
        <v>2</v>
      </c>
      <c r="J24" s="17">
        <f>IF(J23&gt;0, VLOOKUP(J23-J$5-(INT($M23/9)+(MOD($M23,9)&gt;=J$6)), '[1]Point System'!$A$4:$B$15, 2),"")</f>
        <v>1</v>
      </c>
      <c r="K24" s="49">
        <f>IF(K23&gt;0, VLOOKUP(K23-K$5-(INT($M23/9)+(MOD($M23,9)&gt;=K$6)), '[1]Point System'!$A$4:$B$15, 2),"")</f>
        <v>3</v>
      </c>
      <c r="L24" s="18">
        <f t="shared" ref="L24" si="8">IF(SUM(C24:K24)&gt;0, SUM(C24:K24),"")</f>
        <v>16</v>
      </c>
      <c r="M24" s="17"/>
      <c r="N24" s="17"/>
      <c r="O24" s="19">
        <f>IF(L24&lt;&gt;"", L24, "")</f>
        <v>16</v>
      </c>
      <c r="P24" s="45"/>
      <c r="Q24" s="45"/>
      <c r="R24" s="39"/>
      <c r="V24" s="2"/>
      <c r="W24" s="2"/>
      <c r="X24" s="2"/>
      <c r="Y24" s="2"/>
      <c r="Z24" s="2"/>
    </row>
    <row r="25" spans="1:26" ht="18.75" x14ac:dyDescent="0.25">
      <c r="A25" s="12" t="s">
        <v>56</v>
      </c>
      <c r="B25" s="13"/>
      <c r="C25" s="13">
        <v>6</v>
      </c>
      <c r="D25" s="13">
        <v>6</v>
      </c>
      <c r="E25" s="13">
        <v>5</v>
      </c>
      <c r="F25" s="13">
        <v>5</v>
      </c>
      <c r="G25" s="13">
        <v>4</v>
      </c>
      <c r="H25" s="13">
        <v>6</v>
      </c>
      <c r="I25" s="13">
        <v>5</v>
      </c>
      <c r="J25" s="13">
        <v>5</v>
      </c>
      <c r="K25" s="13">
        <v>6</v>
      </c>
      <c r="L25" s="14">
        <f t="shared" si="0"/>
        <v>48</v>
      </c>
      <c r="M25" s="13">
        <v>15</v>
      </c>
      <c r="N25" s="13">
        <f>IF(L25&lt;&gt;"",L25- M25, "")</f>
        <v>33</v>
      </c>
      <c r="O25" s="15"/>
      <c r="P25" s="2"/>
      <c r="Q25" s="2"/>
      <c r="R25" s="39"/>
      <c r="T25" s="3"/>
    </row>
    <row r="26" spans="1:26" ht="19.5" thickBot="1" x14ac:dyDescent="0.3">
      <c r="A26" s="16"/>
      <c r="B26" s="17"/>
      <c r="C26" s="17">
        <f>IF(C25&gt;0, VLOOKUP(C25-C$5-(INT($M25/9)+(MOD($M25,9)&gt;=C$6)), '[1]Point System'!$A$4:$B$15, 2),"")</f>
        <v>2</v>
      </c>
      <c r="D26" s="17">
        <f>IF(D25&gt;0, VLOOKUP(D25-D$5-(INT($M25/9)+(MOD($M25,9)&gt;=D$6)), '[1]Point System'!$A$4:$B$15, 2),"")</f>
        <v>3</v>
      </c>
      <c r="E26" s="17">
        <f>IF(E25&gt;0, VLOOKUP(E25-E$5-(INT($M25/9)+(MOD($M25,9)&gt;=E$6)), '[1]Point System'!$A$4:$B$15, 2),"")</f>
        <v>3</v>
      </c>
      <c r="F26" s="17">
        <f>IF(F25&gt;0, VLOOKUP(F25-F$5-(INT($M25/9)+(MOD($M25,9)&gt;=F$6)), '[1]Point System'!$A$4:$B$15, 2),"")</f>
        <v>1</v>
      </c>
      <c r="G26" s="17">
        <f>IF(G25&gt;0, VLOOKUP(G25-G$5-(INT($M25/9)+(MOD($M25,9)&gt;=G$6)), '[1]Point System'!$A$4:$B$15, 2),"")</f>
        <v>4</v>
      </c>
      <c r="H26" s="17">
        <f>IF(H25&gt;0, VLOOKUP(H25-H$5-(INT($M25/9)+(MOD($M25,9)&gt;=H$6)), '[1]Point System'!$A$4:$B$15, 2),"")</f>
        <v>1</v>
      </c>
      <c r="I26" s="17">
        <f>IF(I25&gt;0, VLOOKUP(I25-I$5-(INT($M25/9)+(MOD($M25,9)&gt;=I$6)), '[1]Point System'!$A$4:$B$15, 2),"")</f>
        <v>1</v>
      </c>
      <c r="J26" s="17">
        <f>IF(J25&gt;0, VLOOKUP(J25-J$5-(INT($M25/9)+(MOD($M25,9)&gt;=J$6)), '[1]Point System'!$A$4:$B$15, 2),"")</f>
        <v>3</v>
      </c>
      <c r="K26" s="49">
        <f>IF(K25&gt;0, VLOOKUP(K25-K$5-(INT($M25/9)+(MOD($M25,9)&gt;=K$6)), '[1]Point System'!$A$4:$B$15, 2),"")</f>
        <v>3</v>
      </c>
      <c r="L26" s="18">
        <f t="shared" ref="L26" si="9">IF(SUM(C26:K26)&gt;0, SUM(C26:K26),"")</f>
        <v>21</v>
      </c>
      <c r="M26" s="17"/>
      <c r="N26" s="17"/>
      <c r="O26" s="19">
        <f>IF(L26&lt;&gt;"", L26, "")</f>
        <v>21</v>
      </c>
      <c r="P26" s="2"/>
      <c r="Q26" s="2"/>
      <c r="R26" s="39"/>
      <c r="T26" s="3"/>
    </row>
  </sheetData>
  <mergeCells count="2">
    <mergeCell ref="A1:O1"/>
    <mergeCell ref="A2:O2"/>
  </mergeCells>
  <hyperlinks>
    <hyperlink ref="A2" r:id="rId1" xr:uid="{626BDFDE-AAE1-433B-B848-7AB3C9FA3F3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07A2-A4D8-47C9-8AEF-3807C17C24E0}">
  <dimension ref="A1:D3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6384" width="14.140625" style="3"/>
  </cols>
  <sheetData>
    <row r="1" spans="1:4" ht="15" customHeight="1" x14ac:dyDescent="0.2">
      <c r="A1" s="206" t="s">
        <v>117</v>
      </c>
      <c r="B1" s="206"/>
      <c r="C1" s="206"/>
      <c r="D1" s="206"/>
    </row>
    <row r="2" spans="1:4" ht="15" customHeight="1" x14ac:dyDescent="0.2">
      <c r="A2" s="206"/>
      <c r="B2" s="206"/>
      <c r="C2" s="206"/>
      <c r="D2" s="206"/>
    </row>
    <row r="3" spans="1:4" ht="15" customHeight="1" x14ac:dyDescent="0.2">
      <c r="A3" s="206"/>
      <c r="B3" s="206"/>
      <c r="C3" s="206"/>
      <c r="D3" s="206"/>
    </row>
  </sheetData>
  <mergeCells count="1">
    <mergeCell ref="A1:D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DFD8-EF94-43AD-B369-F6382E54D9D0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3" customWidth="1"/>
    <col min="2" max="2" width="13.5703125" style="3" customWidth="1"/>
    <col min="3" max="11" width="5" style="3" customWidth="1"/>
    <col min="12" max="12" width="5.140625" style="3" bestFit="1" customWidth="1"/>
    <col min="13" max="13" width="7.28515625" style="3" customWidth="1"/>
    <col min="14" max="14" width="8.28515625" style="3" customWidth="1"/>
    <col min="15" max="15" width="17" style="3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2" t="s">
        <v>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4" t="s">
        <v>42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54</v>
      </c>
      <c r="B7" s="13" t="s">
        <v>73</v>
      </c>
      <c r="C7" s="13">
        <v>4</v>
      </c>
      <c r="D7" s="13">
        <v>8</v>
      </c>
      <c r="E7" s="13">
        <v>5</v>
      </c>
      <c r="F7" s="13">
        <v>6</v>
      </c>
      <c r="G7" s="13">
        <v>5</v>
      </c>
      <c r="H7" s="13">
        <v>6</v>
      </c>
      <c r="I7" s="13">
        <v>3</v>
      </c>
      <c r="J7" s="13">
        <v>7</v>
      </c>
      <c r="K7" s="13">
        <v>5</v>
      </c>
      <c r="L7" s="14">
        <f t="shared" ref="L7:L25" si="0">IF(SUM(C7:K7)&gt;0, SUM(C7:K7),"")</f>
        <v>49</v>
      </c>
      <c r="M7" s="13">
        <v>13</v>
      </c>
      <c r="N7" s="13">
        <f>IF(L7&lt;&gt;"",L7- M7, "")</f>
        <v>36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4</v>
      </c>
      <c r="D8" s="17">
        <f>IF(D7&gt;0, VLOOKUP(D7-D$5-(INT($M7/9)+(MOD($M7,9)&gt;=D$6)), '[1]Point System'!$A$4:$B$15, 2),"")</f>
        <v>1</v>
      </c>
      <c r="E8" s="17">
        <f>IF(E7&gt;0, VLOOKUP(E7-E$5-(INT($M7/9)+(MOD($M7,9)&gt;=E$6)), '[1]Point System'!$A$4:$B$15, 2),"")</f>
        <v>3</v>
      </c>
      <c r="F8" s="17">
        <f>IF(F7&gt;0, VLOOKUP(F7-F$5-(INT($M7/9)+(MOD($M7,9)&gt;=F$6)), '[1]Point System'!$A$4:$B$15, 2),"")</f>
        <v>0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1</v>
      </c>
      <c r="I8" s="17">
        <f>IF(I7&gt;0, VLOOKUP(I7-I$5-(INT($M7/9)+(MOD($M7,9)&gt;=I$6)), '[1]Point System'!$A$4:$B$15, 2),"")</f>
        <v>3</v>
      </c>
      <c r="J8" s="17">
        <f>IF(J7&gt;0, VLOOKUP(J7-J$5-(INT($M7/9)+(MOD($M7,9)&gt;=J$6)), '[1]Point System'!$A$4:$B$15, 2),"")</f>
        <v>0</v>
      </c>
      <c r="K8" s="49">
        <f>IF(K7&gt;0, VLOOKUP(K7-K$5-(INT($M7/9)+(MOD($M7,9)&gt;=K$6)), '[1]Point System'!$A$4:$B$15, 2),"")</f>
        <v>4</v>
      </c>
      <c r="L8" s="18">
        <f t="shared" si="0"/>
        <v>18</v>
      </c>
      <c r="M8" s="17"/>
      <c r="N8" s="17"/>
      <c r="O8" s="19">
        <f>IF(L8&lt;&gt;"", L8, "")</f>
        <v>18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55</v>
      </c>
      <c r="B9" s="13"/>
      <c r="C9" s="13">
        <v>5</v>
      </c>
      <c r="D9" s="13">
        <v>9</v>
      </c>
      <c r="E9" s="13">
        <v>7</v>
      </c>
      <c r="F9" s="13">
        <v>5</v>
      </c>
      <c r="G9" s="13">
        <v>7</v>
      </c>
      <c r="H9" s="13">
        <v>5</v>
      </c>
      <c r="I9" s="13">
        <v>6</v>
      </c>
      <c r="J9" s="13">
        <v>6</v>
      </c>
      <c r="K9" s="13">
        <v>8</v>
      </c>
      <c r="L9" s="14">
        <f t="shared" si="0"/>
        <v>58</v>
      </c>
      <c r="M9" s="13">
        <v>21</v>
      </c>
      <c r="N9" s="13">
        <f>IF(L9&lt;&gt;"",L9- M9, "")</f>
        <v>37</v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3</v>
      </c>
      <c r="D10" s="17">
        <f>IF(D9&gt;0, VLOOKUP(D9-D$5-(INT($M9/9)+(MOD($M9,9)&gt;=D$6)), '[1]Point System'!$A$4:$B$15, 2),"")</f>
        <v>1</v>
      </c>
      <c r="E10" s="17">
        <f>IF(E9&gt;0, VLOOKUP(E9-E$5-(INT($M9/9)+(MOD($M9,9)&gt;=E$6)), '[1]Point System'!$A$4:$B$15, 2),"")</f>
        <v>2</v>
      </c>
      <c r="F10" s="17">
        <f>IF(F9&gt;0, VLOOKUP(F9-F$5-(INT($M9/9)+(MOD($M9,9)&gt;=F$6)), '[1]Point System'!$A$4:$B$15, 2),"")</f>
        <v>2</v>
      </c>
      <c r="G10" s="17">
        <f>IF(G9&gt;0, VLOOKUP(G9-G$5-(INT($M9/9)+(MOD($M9,9)&gt;=G$6)), '[1]Point System'!$A$4:$B$15, 2),"")</f>
        <v>1</v>
      </c>
      <c r="H10" s="17">
        <f>IF(H9&gt;0, VLOOKUP(H9-H$5-(INT($M9/9)+(MOD($M9,9)&gt;=H$6)), '[1]Point System'!$A$4:$B$15, 2),"")</f>
        <v>3</v>
      </c>
      <c r="I10" s="17">
        <f>IF(I9&gt;0, VLOOKUP(I9-I$5-(INT($M9/9)+(MOD($M9,9)&gt;=I$6)), '[1]Point System'!$A$4:$B$15, 2),"")</f>
        <v>1</v>
      </c>
      <c r="J10" s="17">
        <f>IF(J9&gt;0, VLOOKUP(J9-J$5-(INT($M9/9)+(MOD($M9,9)&gt;=J$6)), '[1]Point System'!$A$4:$B$15, 2),"")</f>
        <v>2</v>
      </c>
      <c r="K10" s="49">
        <f>IF(K9&gt;0, VLOOKUP(K9-K$5-(INT($M9/9)+(MOD($M9,9)&gt;=K$6)), '[1]Point System'!$A$4:$B$15, 2),"")</f>
        <v>2</v>
      </c>
      <c r="L10" s="18">
        <f t="shared" ref="L10" si="1">IF(SUM(C10:K10)&gt;0, SUM(C10:K10),"")</f>
        <v>17</v>
      </c>
      <c r="M10" s="17"/>
      <c r="N10" s="17"/>
      <c r="O10" s="19">
        <f>IF(L10&lt;&gt;"", L10, "")</f>
        <v>17</v>
      </c>
      <c r="P10" s="2"/>
      <c r="Q10" s="2"/>
      <c r="R10" s="39"/>
      <c r="T10" s="3"/>
    </row>
    <row r="11" spans="1:26" ht="18.75" x14ac:dyDescent="0.25">
      <c r="A11" s="12" t="s">
        <v>66</v>
      </c>
      <c r="B11" s="13"/>
      <c r="C11" s="13">
        <v>5</v>
      </c>
      <c r="D11" s="13">
        <v>6</v>
      </c>
      <c r="E11" s="13">
        <v>6</v>
      </c>
      <c r="F11" s="13">
        <v>5</v>
      </c>
      <c r="G11" s="13">
        <v>5</v>
      </c>
      <c r="H11" s="13">
        <v>5</v>
      </c>
      <c r="I11" s="13">
        <v>4</v>
      </c>
      <c r="J11" s="13">
        <v>7</v>
      </c>
      <c r="K11" s="13">
        <v>6</v>
      </c>
      <c r="L11" s="14">
        <f t="shared" si="0"/>
        <v>49</v>
      </c>
      <c r="M11" s="13">
        <v>11</v>
      </c>
      <c r="N11" s="13">
        <f>IF(L11&lt;&gt;"",L11- M11, "")</f>
        <v>38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3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2</v>
      </c>
      <c r="I12" s="17">
        <f>IF(I11&gt;0, VLOOKUP(I11-I$5-(INT($M11/9)+(MOD($M11,9)&gt;=I$6)), '[1]Point System'!$A$4:$B$15, 2),"")</f>
        <v>2</v>
      </c>
      <c r="J12" s="17">
        <f>IF(J11&gt;0, VLOOKUP(J11-J$5-(INT($M11/9)+(MOD($M11,9)&gt;=J$6)), '[1]Point System'!$A$4:$B$15, 2),"")</f>
        <v>0</v>
      </c>
      <c r="K12" s="17">
        <f>IF(K11&gt;0, VLOOKUP(K11-K$5-(INT($M11/9)+(MOD($M11,9)&gt;=K$6)), '[1]Point System'!$A$4:$B$15, 2),"")</f>
        <v>3</v>
      </c>
      <c r="L12" s="18">
        <f t="shared" ref="L12" si="2">IF(SUM(C12:K12)&gt;0, SUM(C12:K12),"")</f>
        <v>16</v>
      </c>
      <c r="M12" s="17"/>
      <c r="N12" s="17"/>
      <c r="O12" s="19">
        <f>IF(L12&lt;&gt;"", L12, "")</f>
        <v>16</v>
      </c>
      <c r="P12" s="45"/>
      <c r="Q12" s="45"/>
      <c r="R12" s="39"/>
      <c r="S12" s="2"/>
      <c r="T12" s="2"/>
    </row>
    <row r="13" spans="1:26" ht="18.75" x14ac:dyDescent="0.25">
      <c r="A13" s="12" t="s">
        <v>67</v>
      </c>
      <c r="B13" s="13"/>
      <c r="C13" s="13">
        <v>6</v>
      </c>
      <c r="D13" s="13">
        <v>7</v>
      </c>
      <c r="E13" s="13">
        <v>7</v>
      </c>
      <c r="F13" s="13">
        <v>5</v>
      </c>
      <c r="G13" s="13">
        <v>8</v>
      </c>
      <c r="H13" s="13">
        <v>6</v>
      </c>
      <c r="I13" s="13">
        <v>3</v>
      </c>
      <c r="J13" s="13">
        <v>6</v>
      </c>
      <c r="K13" s="13">
        <v>6</v>
      </c>
      <c r="L13" s="14">
        <f t="shared" si="0"/>
        <v>54</v>
      </c>
      <c r="M13" s="13">
        <v>15</v>
      </c>
      <c r="N13" s="13">
        <f>IF(L13&lt;&gt;"",L13- M13, "")</f>
        <v>39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2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1</v>
      </c>
      <c r="F14" s="17">
        <f>IF(F13&gt;0, VLOOKUP(F13-F$5-(INT($M13/9)+(MOD($M13,9)&gt;=F$6)), '[1]Point System'!$A$4:$B$15, 2),"")</f>
        <v>1</v>
      </c>
      <c r="G14" s="17">
        <f>IF(G13&gt;0, VLOOKUP(G13-G$5-(INT($M13/9)+(MOD($M13,9)&gt;=G$6)), '[1]Point System'!$A$4:$B$15, 2),"")</f>
        <v>0</v>
      </c>
      <c r="H14" s="17">
        <f>IF(H13&gt;0, VLOOKUP(H13-H$5-(INT($M13/9)+(MOD($M13,9)&gt;=H$6)), '[1]Point System'!$A$4:$B$15, 2),"")</f>
        <v>1</v>
      </c>
      <c r="I14" s="17">
        <f>IF(I13&gt;0, VLOOKUP(I13-I$5-(INT($M13/9)+(MOD($M13,9)&gt;=I$6)), '[1]Point System'!$A$4:$B$15, 2),"")</f>
        <v>3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3</v>
      </c>
      <c r="L14" s="18">
        <f t="shared" ref="L14" si="3">IF(SUM(C14:K14)&gt;0, SUM(C14:K14),"")</f>
        <v>15</v>
      </c>
      <c r="M14" s="17"/>
      <c r="N14" s="17"/>
      <c r="O14" s="19">
        <f>IF(L14&lt;&gt;"", L14, "")</f>
        <v>15</v>
      </c>
      <c r="P14" s="45"/>
      <c r="Q14" s="45"/>
      <c r="R14" s="39"/>
      <c r="S14" s="2"/>
      <c r="T14" s="2"/>
    </row>
    <row r="15" spans="1:26" ht="18.75" x14ac:dyDescent="0.25">
      <c r="A15" s="12" t="s">
        <v>63</v>
      </c>
      <c r="B15" s="13"/>
      <c r="C15" s="13">
        <v>6</v>
      </c>
      <c r="D15" s="13">
        <v>7</v>
      </c>
      <c r="E15" s="13">
        <v>5</v>
      </c>
      <c r="F15" s="13">
        <v>4</v>
      </c>
      <c r="G15" s="13">
        <v>7</v>
      </c>
      <c r="H15" s="13">
        <v>4</v>
      </c>
      <c r="I15" s="13">
        <v>5</v>
      </c>
      <c r="J15" s="13">
        <v>5</v>
      </c>
      <c r="K15" s="13">
        <v>5</v>
      </c>
      <c r="L15" s="14">
        <f t="shared" si="0"/>
        <v>48</v>
      </c>
      <c r="M15" s="13">
        <v>13</v>
      </c>
      <c r="N15" s="13">
        <f>IF(L15&lt;&gt;"",L15- M15, "")</f>
        <v>35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2</v>
      </c>
      <c r="E16" s="17">
        <f>IF(E15&gt;0, VLOOKUP(E15-E$5-(INT($M15/9)+(MOD($M15,9)&gt;=E$6)), '[1]Point System'!$A$4:$B$15, 2),"")</f>
        <v>3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0</v>
      </c>
      <c r="H16" s="17">
        <f>IF(H15&gt;0, VLOOKUP(H15-H$5-(INT($M15/9)+(MOD($M15,9)&gt;=H$6)), '[1]Point System'!$A$4:$B$15, 2),"")</f>
        <v>3</v>
      </c>
      <c r="I16" s="17">
        <f>IF(I15&gt;0, VLOOKUP(I15-I$5-(INT($M15/9)+(MOD($M15,9)&gt;=I$6)), '[1]Point System'!$A$4:$B$15, 2),"")</f>
        <v>1</v>
      </c>
      <c r="J16" s="17">
        <f>IF(J15&gt;0, VLOOKUP(J15-J$5-(INT($M15/9)+(MOD($M15,9)&gt;=J$6)), '[1]Point System'!$A$4:$B$15, 2),"")</f>
        <v>2</v>
      </c>
      <c r="K16" s="17">
        <f>IF(K15&gt;0, VLOOKUP(K15-K$5-(INT($M15/9)+(MOD($M15,9)&gt;=K$6)), '[1]Point System'!$A$4:$B$15, 2),"")</f>
        <v>4</v>
      </c>
      <c r="L16" s="18">
        <f t="shared" ref="L16" si="4">IF(SUM(C16:K16)&gt;0, SUM(C16:K16),"")</f>
        <v>19</v>
      </c>
      <c r="M16" s="17"/>
      <c r="N16" s="17"/>
      <c r="O16" s="19">
        <f>IF(L16&lt;&gt;"", L16, "")</f>
        <v>19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62</v>
      </c>
      <c r="B17" s="13"/>
      <c r="C17" s="13">
        <v>3</v>
      </c>
      <c r="D17" s="13">
        <v>6</v>
      </c>
      <c r="E17" s="13">
        <v>5</v>
      </c>
      <c r="F17" s="13">
        <v>4</v>
      </c>
      <c r="G17" s="13">
        <v>4</v>
      </c>
      <c r="H17" s="13">
        <v>5</v>
      </c>
      <c r="I17" s="13">
        <v>3</v>
      </c>
      <c r="J17" s="13">
        <v>4</v>
      </c>
      <c r="K17" s="13">
        <v>5</v>
      </c>
      <c r="L17" s="14">
        <f t="shared" si="0"/>
        <v>39</v>
      </c>
      <c r="M17" s="13">
        <v>2</v>
      </c>
      <c r="N17" s="13">
        <f>IF(L17&lt;&gt;"",L17- M17, "")</f>
        <v>37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2</v>
      </c>
      <c r="E18" s="17">
        <f>IF(E17&gt;0, VLOOKUP(E17-E$5-(INT($M17/9)+(MOD($M17,9)&gt;=E$6)), '[1]Point System'!$A$4:$B$15, 2),"")</f>
        <v>1</v>
      </c>
      <c r="F18" s="17">
        <f>IF(F17&gt;0, VLOOKUP(F17-F$5-(INT($M17/9)+(MOD($M17,9)&gt;=F$6)), '[1]Point System'!$A$4:$B$15, 2),"")</f>
        <v>1</v>
      </c>
      <c r="G18" s="17">
        <f>IF(G17&gt;0, VLOOKUP(G17-G$5-(INT($M17/9)+(MOD($M17,9)&gt;=G$6)), '[1]Point System'!$A$4:$B$15, 2),"")</f>
        <v>2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3</v>
      </c>
      <c r="L18" s="18">
        <f t="shared" ref="L18" si="5">IF(SUM(C18:K18)&gt;0, SUM(C18:K18),"")</f>
        <v>17</v>
      </c>
      <c r="M18" s="17"/>
      <c r="N18" s="17"/>
      <c r="O18" s="19">
        <f>IF(L18&lt;&gt;"", L18, "")</f>
        <v>17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53</v>
      </c>
      <c r="B19" s="13"/>
      <c r="C19" s="13">
        <v>6</v>
      </c>
      <c r="D19" s="13">
        <v>6</v>
      </c>
      <c r="E19" s="13">
        <v>6</v>
      </c>
      <c r="F19" s="13">
        <v>4</v>
      </c>
      <c r="G19" s="13">
        <v>6</v>
      </c>
      <c r="H19" s="13">
        <v>6</v>
      </c>
      <c r="I19" s="13">
        <v>4</v>
      </c>
      <c r="J19" s="13">
        <v>7</v>
      </c>
      <c r="K19" s="13">
        <v>7</v>
      </c>
      <c r="L19" s="14">
        <f t="shared" si="0"/>
        <v>52</v>
      </c>
      <c r="M19" s="13">
        <v>16</v>
      </c>
      <c r="N19" s="13">
        <f>IF(L19&lt;&gt;"",L19- M19, "")</f>
        <v>36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2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2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2</v>
      </c>
      <c r="J20" s="17">
        <f>IF(J19&gt;0, VLOOKUP(J19-J$5-(INT($M19/9)+(MOD($M19,9)&gt;=J$6)), '[1]Point System'!$A$4:$B$15, 2),"")</f>
        <v>1</v>
      </c>
      <c r="K20" s="49">
        <f>IF(K19&gt;0, VLOOKUP(K19-K$5-(INT($M19/9)+(MOD($M19,9)&gt;=K$6)), '[1]Point System'!$A$4:$B$15, 2),"")</f>
        <v>2</v>
      </c>
      <c r="L20" s="18">
        <f t="shared" ref="L20" si="6">IF(SUM(C20:K20)&gt;0, SUM(C20:K20),"")</f>
        <v>18</v>
      </c>
      <c r="M20" s="17"/>
      <c r="N20" s="17"/>
      <c r="O20" s="19">
        <f>IF(L20&lt;&gt;"", L20, "")</f>
        <v>18</v>
      </c>
      <c r="P20" s="2"/>
      <c r="Q20" s="2"/>
      <c r="R20" s="39"/>
      <c r="T20" s="3"/>
    </row>
    <row r="21" spans="1:26" ht="18.75" x14ac:dyDescent="0.25">
      <c r="A21" s="12" t="s">
        <v>100</v>
      </c>
      <c r="B21" s="13"/>
      <c r="C21" s="13">
        <v>7</v>
      </c>
      <c r="D21" s="13">
        <v>8</v>
      </c>
      <c r="E21" s="13">
        <v>5</v>
      </c>
      <c r="F21" s="13">
        <v>5</v>
      </c>
      <c r="G21" s="13">
        <v>6</v>
      </c>
      <c r="H21" s="13">
        <v>7</v>
      </c>
      <c r="I21" s="13">
        <v>4</v>
      </c>
      <c r="J21" s="13">
        <v>8</v>
      </c>
      <c r="K21" s="13">
        <v>7</v>
      </c>
      <c r="L21" s="14">
        <f t="shared" si="0"/>
        <v>57</v>
      </c>
      <c r="M21" s="13">
        <v>23</v>
      </c>
      <c r="N21" s="13">
        <f>IF(L21&lt;&gt;"",L21- M21, "")</f>
        <v>34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2</v>
      </c>
      <c r="D22" s="17">
        <f>IF(D21&gt;0, VLOOKUP(D21-D$5-(INT($M21/9)+(MOD($M21,9)&gt;=D$6)), '[1]Point System'!$A$4:$B$15, 2),"")</f>
        <v>2</v>
      </c>
      <c r="E22" s="17">
        <f>IF(E21&gt;0, VLOOKUP(E21-E$5-(INT($M21/9)+(MOD($M21,9)&gt;=E$6)), '[1]Point System'!$A$4:$B$15, 2),"")</f>
        <v>4</v>
      </c>
      <c r="F22" s="17">
        <f>IF(F21&gt;0, VLOOKUP(F21-F$5-(INT($M21/9)+(MOD($M21,9)&gt;=F$6)), '[1]Point System'!$A$4:$B$15, 2),"")</f>
        <v>2</v>
      </c>
      <c r="G22" s="17">
        <f>IF(G21&gt;0, VLOOKUP(G21-G$5-(INT($M21/9)+(MOD($M21,9)&gt;=G$6)), '[1]Point System'!$A$4:$B$15, 2),"")</f>
        <v>3</v>
      </c>
      <c r="H22" s="17">
        <f>IF(H21&gt;0, VLOOKUP(H21-H$5-(INT($M21/9)+(MOD($M21,9)&gt;=H$6)), '[1]Point System'!$A$4:$B$15, 2),"")</f>
        <v>1</v>
      </c>
      <c r="I22" s="17">
        <f>IF(I21&gt;0, VLOOKUP(I21-I$5-(INT($M21/9)+(MOD($M21,9)&gt;=I$6)), '[1]Point System'!$A$4:$B$15, 2),"")</f>
        <v>3</v>
      </c>
      <c r="J22" s="17">
        <f>IF(J21&gt;0, VLOOKUP(J21-J$5-(INT($M21/9)+(MOD($M21,9)&gt;=J$6)), '[1]Point System'!$A$4:$B$15, 2),"")</f>
        <v>0</v>
      </c>
      <c r="K22" s="17">
        <f>IF(K21&gt;0, VLOOKUP(K21-K$5-(INT($M21/9)+(MOD($M21,9)&gt;=K$6)), '[1]Point System'!$A$4:$B$15, 2),"")</f>
        <v>3</v>
      </c>
      <c r="L22" s="18">
        <f t="shared" ref="L22" si="7">IF(SUM(C22:K22)&gt;0, SUM(C22:K22),"")</f>
        <v>20</v>
      </c>
      <c r="M22" s="17"/>
      <c r="N22" s="17"/>
      <c r="O22" s="19">
        <f>IF(L22&lt;&gt;"", L22, "")</f>
        <v>20</v>
      </c>
      <c r="P22" s="45"/>
      <c r="Q22" s="45"/>
      <c r="R22" s="39"/>
      <c r="V22" s="2"/>
      <c r="W22" s="2"/>
      <c r="X22" s="2"/>
      <c r="Y22" s="2"/>
      <c r="Z22" s="2"/>
    </row>
    <row r="23" spans="1:26" ht="18.75" x14ac:dyDescent="0.25">
      <c r="A23" s="12" t="s">
        <v>52</v>
      </c>
      <c r="B23" s="13"/>
      <c r="C23" s="13">
        <v>6</v>
      </c>
      <c r="D23" s="13">
        <v>6</v>
      </c>
      <c r="E23" s="13">
        <v>4</v>
      </c>
      <c r="F23" s="13">
        <v>5</v>
      </c>
      <c r="G23" s="13">
        <v>8</v>
      </c>
      <c r="H23" s="13">
        <v>8</v>
      </c>
      <c r="I23" s="13">
        <v>4</v>
      </c>
      <c r="J23" s="13">
        <v>8</v>
      </c>
      <c r="K23" s="13">
        <v>10</v>
      </c>
      <c r="L23" s="14">
        <f t="shared" si="0"/>
        <v>59</v>
      </c>
      <c r="M23" s="13">
        <v>13</v>
      </c>
      <c r="N23" s="13">
        <f>IF(L23&lt;&gt;"",L23- M23, "")</f>
        <v>46</v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>
        <f>IF(C23&gt;0, VLOOKUP(C23-C$5-(INT($M23/9)+(MOD($M23,9)&gt;=C$6)), '[1]Point System'!$A$4:$B$15, 2),"")</f>
        <v>2</v>
      </c>
      <c r="D24" s="17">
        <f>IF(D23&gt;0, VLOOKUP(D23-D$5-(INT($M23/9)+(MOD($M23,9)&gt;=D$6)), '[1]Point System'!$A$4:$B$15, 2),"")</f>
        <v>3</v>
      </c>
      <c r="E24" s="17">
        <f>IF(E23&gt;0, VLOOKUP(E23-E$5-(INT($M23/9)+(MOD($M23,9)&gt;=E$6)), '[1]Point System'!$A$4:$B$15, 2),"")</f>
        <v>4</v>
      </c>
      <c r="F24" s="17">
        <f>IF(F23&gt;0, VLOOKUP(F23-F$5-(INT($M23/9)+(MOD($M23,9)&gt;=F$6)), '[1]Point System'!$A$4:$B$15, 2),"")</f>
        <v>1</v>
      </c>
      <c r="G24" s="17">
        <f>IF(G23&gt;0, VLOOKUP(G23-G$5-(INT($M23/9)+(MOD($M23,9)&gt;=G$6)), '[1]Point System'!$A$4:$B$15, 2),"")</f>
        <v>0</v>
      </c>
      <c r="H24" s="17">
        <f>IF(H23&gt;0, VLOOKUP(H23-H$5-(INT($M23/9)+(MOD($M23,9)&gt;=H$6)), '[1]Point System'!$A$4:$B$15, 2),"")</f>
        <v>0</v>
      </c>
      <c r="I24" s="17">
        <f>IF(I23&gt;0, VLOOKUP(I23-I$5-(INT($M23/9)+(MOD($M23,9)&gt;=I$6)), '[1]Point System'!$A$4:$B$15, 2),"")</f>
        <v>2</v>
      </c>
      <c r="J24" s="17">
        <f>IF(J23&gt;0, VLOOKUP(J23-J$5-(INT($M23/9)+(MOD($M23,9)&gt;=J$6)), '[1]Point System'!$A$4:$B$15, 2),"")</f>
        <v>0</v>
      </c>
      <c r="K24" s="49">
        <f>IF(K23&gt;0, VLOOKUP(K23-K$5-(INT($M23/9)+(MOD($M23,9)&gt;=K$6)), '[1]Point System'!$A$4:$B$15, 2),"")</f>
        <v>0</v>
      </c>
      <c r="L24" s="18">
        <f t="shared" ref="L24" si="8">IF(SUM(C24:K24)&gt;0, SUM(C24:K24),"")</f>
        <v>12</v>
      </c>
      <c r="M24" s="17"/>
      <c r="N24" s="17"/>
      <c r="O24" s="19">
        <f>IF(L24&lt;&gt;"", L24, "")</f>
        <v>12</v>
      </c>
      <c r="P24" s="45"/>
      <c r="Q24" s="45"/>
      <c r="R24" s="39"/>
      <c r="V24" s="2"/>
      <c r="W24" s="2"/>
      <c r="X24" s="2"/>
      <c r="Y24" s="2"/>
      <c r="Z24" s="2"/>
    </row>
    <row r="25" spans="1:26" ht="18.75" x14ac:dyDescent="0.25">
      <c r="A25" s="12" t="s">
        <v>51</v>
      </c>
      <c r="B25" s="13"/>
      <c r="C25" s="13">
        <v>5</v>
      </c>
      <c r="D25" s="13">
        <v>5</v>
      </c>
      <c r="E25" s="13">
        <v>5</v>
      </c>
      <c r="F25" s="13">
        <v>3</v>
      </c>
      <c r="G25" s="13">
        <v>4</v>
      </c>
      <c r="H25" s="13">
        <v>6</v>
      </c>
      <c r="I25" s="13">
        <v>3</v>
      </c>
      <c r="J25" s="13">
        <v>5</v>
      </c>
      <c r="K25" s="13">
        <v>5</v>
      </c>
      <c r="L25" s="14">
        <f t="shared" si="0"/>
        <v>41</v>
      </c>
      <c r="M25" s="13">
        <v>9</v>
      </c>
      <c r="N25" s="13">
        <f>IF(L25&lt;&gt;"",L25- M25, "")</f>
        <v>32</v>
      </c>
      <c r="O25" s="15"/>
      <c r="P25" s="2"/>
      <c r="Q25" s="2"/>
      <c r="R25" s="39"/>
      <c r="T25" s="3"/>
    </row>
    <row r="26" spans="1:26" ht="19.5" thickBot="1" x14ac:dyDescent="0.3">
      <c r="A26" s="16"/>
      <c r="B26" s="17"/>
      <c r="C26" s="17">
        <f>IF(C25&gt;0, VLOOKUP(C25-C$5-(INT($M25/9)+(MOD($M25,9)&gt;=C$6)), '[1]Point System'!$A$4:$B$15, 2),"")</f>
        <v>2</v>
      </c>
      <c r="D26" s="17">
        <f>IF(D25&gt;0, VLOOKUP(D25-D$5-(INT($M25/9)+(MOD($M25,9)&gt;=D$6)), '[1]Point System'!$A$4:$B$15, 2),"")</f>
        <v>3</v>
      </c>
      <c r="E26" s="17">
        <f>IF(E25&gt;0, VLOOKUP(E25-E$5-(INT($M25/9)+(MOD($M25,9)&gt;=E$6)), '[1]Point System'!$A$4:$B$15, 2),"")</f>
        <v>2</v>
      </c>
      <c r="F26" s="17">
        <f>IF(F25&gt;0, VLOOKUP(F25-F$5-(INT($M25/9)+(MOD($M25,9)&gt;=F$6)), '[1]Point System'!$A$4:$B$15, 2),"")</f>
        <v>3</v>
      </c>
      <c r="G26" s="17">
        <f>IF(G25&gt;0, VLOOKUP(G25-G$5-(INT($M25/9)+(MOD($M25,9)&gt;=G$6)), '[1]Point System'!$A$4:$B$15, 2),"")</f>
        <v>3</v>
      </c>
      <c r="H26" s="17">
        <f>IF(H25&gt;0, VLOOKUP(H25-H$5-(INT($M25/9)+(MOD($M25,9)&gt;=H$6)), '[1]Point System'!$A$4:$B$15, 2),"")</f>
        <v>1</v>
      </c>
      <c r="I26" s="17">
        <f>IF(I25&gt;0, VLOOKUP(I25-I$5-(INT($M25/9)+(MOD($M25,9)&gt;=I$6)), '[1]Point System'!$A$4:$B$15, 2),"")</f>
        <v>3</v>
      </c>
      <c r="J26" s="17">
        <f>IF(J25&gt;0, VLOOKUP(J25-J$5-(INT($M25/9)+(MOD($M25,9)&gt;=J$6)), '[1]Point System'!$A$4:$B$15, 2),"")</f>
        <v>2</v>
      </c>
      <c r="K26" s="49">
        <f>IF(K25&gt;0, VLOOKUP(K25-K$5-(INT($M25/9)+(MOD($M25,9)&gt;=K$6)), '[1]Point System'!$A$4:$B$15, 2),"")</f>
        <v>3</v>
      </c>
      <c r="L26" s="18">
        <f t="shared" ref="L26" si="9">IF(SUM(C26:K26)&gt;0, SUM(C26:K26),"")</f>
        <v>22</v>
      </c>
      <c r="M26" s="17"/>
      <c r="N26" s="17"/>
      <c r="O26" s="19">
        <f>IF(L26&lt;&gt;"", L26, "")</f>
        <v>22</v>
      </c>
      <c r="P26" s="2"/>
      <c r="Q26" s="2"/>
      <c r="R26" s="39"/>
      <c r="T26" s="3"/>
    </row>
  </sheetData>
  <mergeCells count="2">
    <mergeCell ref="A1:O1"/>
    <mergeCell ref="A2:O2"/>
  </mergeCells>
  <hyperlinks>
    <hyperlink ref="A2" r:id="rId1" xr:uid="{AB11A35E-433C-41C2-9099-38164B9EFE1D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617B-B8E0-4C9B-B7E7-8E356D2972A9}">
  <dimension ref="A1:D3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6384" width="14.140625" style="3"/>
  </cols>
  <sheetData>
    <row r="1" spans="1:4" ht="15" customHeight="1" x14ac:dyDescent="0.2">
      <c r="A1" s="206" t="s">
        <v>117</v>
      </c>
      <c r="B1" s="206"/>
      <c r="C1" s="206"/>
      <c r="D1" s="206"/>
    </row>
    <row r="2" spans="1:4" ht="15" customHeight="1" x14ac:dyDescent="0.2">
      <c r="A2" s="206"/>
      <c r="B2" s="206"/>
      <c r="C2" s="206"/>
      <c r="D2" s="206"/>
    </row>
    <row r="3" spans="1:4" ht="15" customHeight="1" x14ac:dyDescent="0.2">
      <c r="A3" s="206"/>
      <c r="B3" s="206"/>
      <c r="C3" s="206"/>
      <c r="D3" s="206"/>
    </row>
  </sheetData>
  <mergeCells count="1">
    <mergeCell ref="A1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BH26"/>
  <sheetViews>
    <sheetView tabSelected="1" zoomScaleNormal="100" workbookViewId="0">
      <selection activeCell="AX16" sqref="AX16"/>
    </sheetView>
  </sheetViews>
  <sheetFormatPr defaultColWidth="9.140625" defaultRowHeight="15" x14ac:dyDescent="0.25"/>
  <cols>
    <col min="1" max="1" width="7.7109375" customWidth="1"/>
    <col min="2" max="2" width="8" customWidth="1"/>
    <col min="3" max="3" width="4.140625" customWidth="1"/>
    <col min="4" max="4" width="12.28515625" customWidth="1"/>
    <col min="5" max="5" width="5.7109375" hidden="1" customWidth="1"/>
    <col min="6" max="6" width="6" hidden="1" customWidth="1"/>
    <col min="7" max="7" width="5.7109375" hidden="1" customWidth="1"/>
    <col min="8" max="8" width="6" hidden="1" customWidth="1"/>
    <col min="9" max="9" width="5.7109375" hidden="1" customWidth="1"/>
    <col min="10" max="10" width="6" hidden="1" customWidth="1"/>
    <col min="11" max="11" width="5.7109375" hidden="1" customWidth="1"/>
    <col min="12" max="12" width="6" hidden="1" customWidth="1"/>
    <col min="13" max="13" width="5.7109375" hidden="1" customWidth="1"/>
    <col min="14" max="14" width="6" hidden="1" customWidth="1"/>
    <col min="15" max="15" width="5.7109375" hidden="1" customWidth="1"/>
    <col min="16" max="16" width="6" hidden="1" customWidth="1"/>
    <col min="17" max="17" width="5.7109375" hidden="1" customWidth="1"/>
    <col min="18" max="18" width="6" hidden="1" customWidth="1"/>
    <col min="19" max="19" width="5.7109375" hidden="1" customWidth="1"/>
    <col min="20" max="20" width="6" hidden="1" customWidth="1"/>
    <col min="21" max="21" width="5.7109375" hidden="1" customWidth="1"/>
    <col min="22" max="22" width="6" hidden="1" customWidth="1"/>
    <col min="23" max="23" width="5.7109375" hidden="1" customWidth="1"/>
    <col min="24" max="24" width="6" hidden="1" customWidth="1"/>
    <col min="25" max="25" width="5.7109375" hidden="1" customWidth="1"/>
    <col min="26" max="26" width="6" hidden="1" customWidth="1"/>
    <col min="27" max="44" width="7.42578125" hidden="1" customWidth="1"/>
    <col min="45" max="48" width="7.42578125" customWidth="1"/>
    <col min="49" max="49" width="7.140625" customWidth="1"/>
    <col min="50" max="50" width="9.140625" style="86"/>
    <col min="51" max="51" width="9.140625" style="86" hidden="1" customWidth="1"/>
    <col min="52" max="52" width="9.140625" hidden="1" customWidth="1"/>
    <col min="53" max="53" width="8.5703125" hidden="1" customWidth="1"/>
    <col min="54" max="54" width="7.7109375" hidden="1" customWidth="1"/>
    <col min="55" max="55" width="13.140625" hidden="1" customWidth="1"/>
    <col min="56" max="56" width="12.7109375" style="104" hidden="1" customWidth="1"/>
    <col min="57" max="57" width="8.5703125" customWidth="1"/>
    <col min="58" max="58" width="6.85546875" customWidth="1"/>
    <col min="59" max="59" width="8.5703125" customWidth="1"/>
    <col min="60" max="60" width="10.7109375" customWidth="1"/>
  </cols>
  <sheetData>
    <row r="1" spans="1:60" s="1" customFormat="1" ht="14.25" customHeight="1" thickBot="1" x14ac:dyDescent="0.3">
      <c r="A1" s="190" t="s">
        <v>33</v>
      </c>
      <c r="B1" s="191"/>
      <c r="C1" s="196"/>
      <c r="D1" s="199" t="s">
        <v>85</v>
      </c>
      <c r="E1" s="168" t="s">
        <v>37</v>
      </c>
      <c r="F1" s="169"/>
      <c r="G1" s="168" t="s">
        <v>38</v>
      </c>
      <c r="H1" s="169"/>
      <c r="I1" s="168" t="s">
        <v>39</v>
      </c>
      <c r="J1" s="169"/>
      <c r="K1" s="168" t="s">
        <v>40</v>
      </c>
      <c r="L1" s="169"/>
      <c r="M1" s="168" t="s">
        <v>70</v>
      </c>
      <c r="N1" s="169"/>
      <c r="O1" s="168" t="s">
        <v>84</v>
      </c>
      <c r="P1" s="169"/>
      <c r="Q1" s="168" t="s">
        <v>89</v>
      </c>
      <c r="R1" s="169"/>
      <c r="S1" s="168" t="s">
        <v>90</v>
      </c>
      <c r="T1" s="169"/>
      <c r="U1" s="168" t="s">
        <v>93</v>
      </c>
      <c r="V1" s="169"/>
      <c r="W1" s="168" t="s">
        <v>95</v>
      </c>
      <c r="X1" s="169"/>
      <c r="Y1" s="168" t="s">
        <v>96</v>
      </c>
      <c r="Z1" s="169"/>
      <c r="AA1" s="168" t="s">
        <v>105</v>
      </c>
      <c r="AB1" s="169"/>
      <c r="AC1" s="168" t="s">
        <v>110</v>
      </c>
      <c r="AD1" s="169"/>
      <c r="AE1" s="168" t="s">
        <v>112</v>
      </c>
      <c r="AF1" s="169"/>
      <c r="AG1" s="168" t="s">
        <v>113</v>
      </c>
      <c r="AH1" s="169"/>
      <c r="AI1" s="168" t="s">
        <v>115</v>
      </c>
      <c r="AJ1" s="169"/>
      <c r="AK1" s="168" t="s">
        <v>116</v>
      </c>
      <c r="AL1" s="169"/>
      <c r="AM1" s="168" t="s">
        <v>118</v>
      </c>
      <c r="AN1" s="169"/>
      <c r="AO1" s="168" t="s">
        <v>119</v>
      </c>
      <c r="AP1" s="169"/>
      <c r="AQ1" s="168" t="s">
        <v>120</v>
      </c>
      <c r="AR1" s="169"/>
      <c r="AS1" s="168" t="s">
        <v>124</v>
      </c>
      <c r="AT1" s="169"/>
      <c r="AU1" s="168" t="s">
        <v>125</v>
      </c>
      <c r="AV1" s="169"/>
      <c r="AW1" s="187" t="s">
        <v>35</v>
      </c>
      <c r="AX1" s="175" t="s">
        <v>111</v>
      </c>
      <c r="AY1" s="106"/>
      <c r="AZ1" s="178" t="s">
        <v>103</v>
      </c>
      <c r="BA1" s="179"/>
      <c r="BB1" s="179"/>
      <c r="BC1" s="180"/>
      <c r="BD1" s="165" t="s">
        <v>109</v>
      </c>
      <c r="BE1" s="172" t="s">
        <v>104</v>
      </c>
      <c r="BF1" s="173"/>
      <c r="BG1" s="173"/>
      <c r="BH1" s="174"/>
    </row>
    <row r="2" spans="1:60" s="1" customFormat="1" ht="15.75" customHeight="1" x14ac:dyDescent="0.25">
      <c r="A2" s="192"/>
      <c r="B2" s="193"/>
      <c r="C2" s="197"/>
      <c r="D2" s="200"/>
      <c r="E2" s="170">
        <v>45418</v>
      </c>
      <c r="F2" s="171"/>
      <c r="G2" s="201">
        <v>45425</v>
      </c>
      <c r="H2" s="202"/>
      <c r="I2" s="201">
        <v>45432</v>
      </c>
      <c r="J2" s="202"/>
      <c r="K2" s="201">
        <v>45439</v>
      </c>
      <c r="L2" s="202"/>
      <c r="M2" s="201">
        <v>45446</v>
      </c>
      <c r="N2" s="202"/>
      <c r="O2" s="201">
        <v>45453</v>
      </c>
      <c r="P2" s="202"/>
      <c r="Q2" s="201">
        <v>45460</v>
      </c>
      <c r="R2" s="202"/>
      <c r="S2" s="201">
        <v>45467</v>
      </c>
      <c r="T2" s="202"/>
      <c r="U2" s="201">
        <v>45474</v>
      </c>
      <c r="V2" s="202"/>
      <c r="W2" s="201">
        <v>45481</v>
      </c>
      <c r="X2" s="202"/>
      <c r="Y2" s="201">
        <v>45488</v>
      </c>
      <c r="Z2" s="202"/>
      <c r="AA2" s="170">
        <v>45495</v>
      </c>
      <c r="AB2" s="171"/>
      <c r="AC2" s="170">
        <v>45502</v>
      </c>
      <c r="AD2" s="171"/>
      <c r="AE2" s="170">
        <v>45509</v>
      </c>
      <c r="AF2" s="171"/>
      <c r="AG2" s="170">
        <v>45516</v>
      </c>
      <c r="AH2" s="171"/>
      <c r="AI2" s="170">
        <v>45523</v>
      </c>
      <c r="AJ2" s="171"/>
      <c r="AK2" s="170">
        <v>45530</v>
      </c>
      <c r="AL2" s="171"/>
      <c r="AM2" s="170">
        <v>45537</v>
      </c>
      <c r="AN2" s="171"/>
      <c r="AO2" s="170">
        <v>45544</v>
      </c>
      <c r="AP2" s="171"/>
      <c r="AQ2" s="170">
        <v>45551</v>
      </c>
      <c r="AR2" s="171"/>
      <c r="AS2" s="170">
        <v>45558</v>
      </c>
      <c r="AT2" s="171"/>
      <c r="AU2" s="170">
        <v>45565</v>
      </c>
      <c r="AV2" s="171"/>
      <c r="AW2" s="188"/>
      <c r="AX2" s="176"/>
      <c r="AY2" s="106"/>
      <c r="AZ2" s="181" t="s">
        <v>88</v>
      </c>
      <c r="BA2" s="183" t="s">
        <v>102</v>
      </c>
      <c r="BB2" s="183" t="s">
        <v>36</v>
      </c>
      <c r="BC2" s="185" t="s">
        <v>61</v>
      </c>
      <c r="BD2" s="166"/>
      <c r="BE2" s="165" t="s">
        <v>88</v>
      </c>
      <c r="BF2" s="165" t="s">
        <v>102</v>
      </c>
      <c r="BG2" s="165" t="s">
        <v>36</v>
      </c>
      <c r="BH2" s="165" t="s">
        <v>61</v>
      </c>
    </row>
    <row r="3" spans="1:60" s="1" customFormat="1" ht="15.75" customHeight="1" thickBot="1" x14ac:dyDescent="0.3">
      <c r="A3" s="194"/>
      <c r="B3" s="195"/>
      <c r="C3" s="198"/>
      <c r="D3" s="200"/>
      <c r="E3" s="50" t="s">
        <v>26</v>
      </c>
      <c r="F3" s="51" t="s">
        <v>27</v>
      </c>
      <c r="G3" s="50" t="s">
        <v>26</v>
      </c>
      <c r="H3" s="51" t="s">
        <v>27</v>
      </c>
      <c r="I3" s="50" t="s">
        <v>26</v>
      </c>
      <c r="J3" s="51" t="s">
        <v>27</v>
      </c>
      <c r="K3" s="50" t="s">
        <v>26</v>
      </c>
      <c r="L3" s="51" t="s">
        <v>27</v>
      </c>
      <c r="M3" s="52" t="s">
        <v>26</v>
      </c>
      <c r="N3" s="53" t="s">
        <v>27</v>
      </c>
      <c r="O3" s="52" t="s">
        <v>26</v>
      </c>
      <c r="P3" s="53" t="s">
        <v>27</v>
      </c>
      <c r="Q3" s="52" t="s">
        <v>26</v>
      </c>
      <c r="R3" s="53" t="s">
        <v>27</v>
      </c>
      <c r="S3" s="52" t="s">
        <v>26</v>
      </c>
      <c r="T3" s="53" t="s">
        <v>27</v>
      </c>
      <c r="U3" s="52" t="s">
        <v>26</v>
      </c>
      <c r="V3" s="53" t="s">
        <v>27</v>
      </c>
      <c r="W3" s="52" t="s">
        <v>26</v>
      </c>
      <c r="X3" s="53" t="s">
        <v>27</v>
      </c>
      <c r="Y3" s="50" t="s">
        <v>26</v>
      </c>
      <c r="Z3" s="51" t="s">
        <v>27</v>
      </c>
      <c r="AA3" s="50" t="s">
        <v>26</v>
      </c>
      <c r="AB3" s="51" t="s">
        <v>27</v>
      </c>
      <c r="AC3" s="50" t="s">
        <v>26</v>
      </c>
      <c r="AD3" s="51" t="s">
        <v>27</v>
      </c>
      <c r="AE3" s="50" t="s">
        <v>26</v>
      </c>
      <c r="AF3" s="51" t="s">
        <v>27</v>
      </c>
      <c r="AG3" s="50" t="s">
        <v>26</v>
      </c>
      <c r="AH3" s="51" t="s">
        <v>27</v>
      </c>
      <c r="AI3" s="50" t="s">
        <v>26</v>
      </c>
      <c r="AJ3" s="51" t="s">
        <v>27</v>
      </c>
      <c r="AK3" s="50" t="s">
        <v>26</v>
      </c>
      <c r="AL3" s="51" t="s">
        <v>27</v>
      </c>
      <c r="AM3" s="50" t="s">
        <v>26</v>
      </c>
      <c r="AN3" s="51" t="s">
        <v>27</v>
      </c>
      <c r="AO3" s="50" t="s">
        <v>26</v>
      </c>
      <c r="AP3" s="51" t="s">
        <v>27</v>
      </c>
      <c r="AQ3" s="50" t="s">
        <v>26</v>
      </c>
      <c r="AR3" s="51" t="s">
        <v>27</v>
      </c>
      <c r="AS3" s="50" t="s">
        <v>26</v>
      </c>
      <c r="AT3" s="51" t="s">
        <v>27</v>
      </c>
      <c r="AU3" s="50" t="s">
        <v>26</v>
      </c>
      <c r="AV3" s="51" t="s">
        <v>27</v>
      </c>
      <c r="AW3" s="189"/>
      <c r="AX3" s="177"/>
      <c r="AY3" s="106"/>
      <c r="AZ3" s="182"/>
      <c r="BA3" s="184"/>
      <c r="BB3" s="184"/>
      <c r="BC3" s="186"/>
      <c r="BD3" s="167"/>
      <c r="BE3" s="166"/>
      <c r="BF3" s="166"/>
      <c r="BG3" s="166"/>
      <c r="BH3" s="166"/>
    </row>
    <row r="4" spans="1:60" ht="15" customHeight="1" x14ac:dyDescent="0.25">
      <c r="A4" s="54" t="s">
        <v>99</v>
      </c>
      <c r="B4" s="55" t="s">
        <v>98</v>
      </c>
      <c r="C4" s="56" t="s">
        <v>101</v>
      </c>
      <c r="D4" s="57">
        <f>ROUND(AX4-36,2)</f>
        <v>20.83</v>
      </c>
      <c r="E4" s="155"/>
      <c r="F4" s="152"/>
      <c r="G4" s="155"/>
      <c r="H4" s="152"/>
      <c r="I4" s="155"/>
      <c r="J4" s="152"/>
      <c r="K4" s="149"/>
      <c r="L4" s="58"/>
      <c r="M4" s="149"/>
      <c r="N4" s="58"/>
      <c r="O4" s="149"/>
      <c r="P4" s="58"/>
      <c r="Q4" s="149"/>
      <c r="R4" s="58"/>
      <c r="S4" s="149"/>
      <c r="T4" s="58"/>
      <c r="U4" s="149"/>
      <c r="V4" s="58"/>
      <c r="W4" s="149"/>
      <c r="X4" s="58"/>
      <c r="Y4" s="150"/>
      <c r="Z4" s="152"/>
      <c r="AA4" s="153">
        <v>59</v>
      </c>
      <c r="AB4" s="89">
        <v>18</v>
      </c>
      <c r="AC4" s="153">
        <v>60</v>
      </c>
      <c r="AD4" s="89">
        <v>17</v>
      </c>
      <c r="AE4" s="134"/>
      <c r="AF4" s="135"/>
      <c r="AG4" s="153">
        <v>57</v>
      </c>
      <c r="AH4" s="89">
        <v>20</v>
      </c>
      <c r="AI4" s="134"/>
      <c r="AJ4" s="135"/>
      <c r="AK4" s="120"/>
      <c r="AL4" s="58"/>
      <c r="AM4" s="67"/>
      <c r="AN4" s="68"/>
      <c r="AO4" s="65">
        <v>56</v>
      </c>
      <c r="AP4" s="66">
        <v>21</v>
      </c>
      <c r="AQ4" s="65">
        <v>58</v>
      </c>
      <c r="AR4" s="66">
        <v>18</v>
      </c>
      <c r="AS4" s="65">
        <v>51</v>
      </c>
      <c r="AT4" s="66">
        <v>25</v>
      </c>
      <c r="AU4" s="67"/>
      <c r="AV4" s="68"/>
      <c r="AW4" s="59">
        <f>SUMIF(E4:AU4,"&gt;30")</f>
        <v>341</v>
      </c>
      <c r="AX4" s="60">
        <f>AW4/(AZ4+BE4)</f>
        <v>56.833333333333336</v>
      </c>
      <c r="AY4" s="96"/>
      <c r="AZ4" s="110">
        <v>0</v>
      </c>
      <c r="BA4" s="111">
        <v>0</v>
      </c>
      <c r="BB4" s="112">
        <v>0</v>
      </c>
      <c r="BC4" s="113">
        <v>0</v>
      </c>
      <c r="BD4" s="127"/>
      <c r="BE4" s="123">
        <f>COUNTIF(AA4:AU4, "&gt;30")</f>
        <v>6</v>
      </c>
      <c r="BF4" s="143">
        <v>0</v>
      </c>
      <c r="BG4" s="123">
        <f>SUMIF(AB4:AV4, "&lt;30")+BF4</f>
        <v>119</v>
      </c>
      <c r="BH4" s="146">
        <f>(BG4)/BE4</f>
        <v>19.833333333333332</v>
      </c>
    </row>
    <row r="5" spans="1:60" ht="15" customHeight="1" x14ac:dyDescent="0.25">
      <c r="A5" s="61" t="s">
        <v>9</v>
      </c>
      <c r="B5" s="62" t="s">
        <v>10</v>
      </c>
      <c r="C5" s="63" t="s">
        <v>34</v>
      </c>
      <c r="D5" s="64">
        <f>ROUND(AX5-36,2)</f>
        <v>8.3800000000000008</v>
      </c>
      <c r="E5" s="65">
        <v>49</v>
      </c>
      <c r="F5" s="66">
        <v>15</v>
      </c>
      <c r="G5" s="75">
        <v>41</v>
      </c>
      <c r="H5" s="66">
        <v>23</v>
      </c>
      <c r="I5" s="65">
        <v>47</v>
      </c>
      <c r="J5" s="66">
        <v>17</v>
      </c>
      <c r="K5" s="69">
        <v>41</v>
      </c>
      <c r="L5" s="66">
        <v>20</v>
      </c>
      <c r="M5" s="74">
        <v>44</v>
      </c>
      <c r="N5" s="72">
        <v>18</v>
      </c>
      <c r="O5" s="70"/>
      <c r="P5" s="68"/>
      <c r="Q5" s="71">
        <v>48</v>
      </c>
      <c r="R5" s="72">
        <v>14</v>
      </c>
      <c r="S5" s="70"/>
      <c r="T5" s="68"/>
      <c r="U5" s="70"/>
      <c r="V5" s="68"/>
      <c r="W5" s="70"/>
      <c r="X5" s="68"/>
      <c r="Y5" s="77">
        <v>46</v>
      </c>
      <c r="Z5" s="66">
        <v>17</v>
      </c>
      <c r="AA5" s="75">
        <v>42</v>
      </c>
      <c r="AB5" s="66">
        <v>21</v>
      </c>
      <c r="AC5" s="119">
        <v>50</v>
      </c>
      <c r="AD5" s="66">
        <v>14</v>
      </c>
      <c r="AE5" s="136"/>
      <c r="AF5" s="137"/>
      <c r="AG5" s="65">
        <v>41</v>
      </c>
      <c r="AH5" s="66">
        <v>22</v>
      </c>
      <c r="AI5" s="136"/>
      <c r="AJ5" s="137"/>
      <c r="AK5" s="65">
        <v>49</v>
      </c>
      <c r="AL5" s="66">
        <v>14</v>
      </c>
      <c r="AM5" s="65">
        <v>43</v>
      </c>
      <c r="AN5" s="66">
        <v>20</v>
      </c>
      <c r="AO5" s="65">
        <v>44</v>
      </c>
      <c r="AP5" s="66">
        <v>19</v>
      </c>
      <c r="AQ5" s="75">
        <v>44</v>
      </c>
      <c r="AR5" s="66">
        <v>19</v>
      </c>
      <c r="AS5" s="119">
        <v>39</v>
      </c>
      <c r="AT5" s="66">
        <v>24</v>
      </c>
      <c r="AU5" s="119">
        <v>42</v>
      </c>
      <c r="AV5" s="66">
        <v>21</v>
      </c>
      <c r="AW5" s="59">
        <f>SUMIF(E5:AU5,"&gt;30")</f>
        <v>710</v>
      </c>
      <c r="AX5" s="60">
        <f>AW5/(AZ5+BE5)</f>
        <v>44.375</v>
      </c>
      <c r="AY5" s="96"/>
      <c r="AZ5" s="69">
        <f>COUNTIF(E5:Y5,"&gt;30")</f>
        <v>7</v>
      </c>
      <c r="BA5" s="98">
        <v>2</v>
      </c>
      <c r="BB5" s="99">
        <f>SUMIF(E5:Z5,"&lt;30")+BA5</f>
        <v>126</v>
      </c>
      <c r="BC5" s="108">
        <f>(BB5)/AZ5</f>
        <v>18</v>
      </c>
      <c r="BD5" s="127"/>
      <c r="BE5" s="132">
        <f>COUNTIF(AA5:AU5, "&gt;30")</f>
        <v>9</v>
      </c>
      <c r="BF5" s="144">
        <v>2</v>
      </c>
      <c r="BG5" s="132">
        <f>SUMIF(AB5:AV5, "&lt;30")+BF5</f>
        <v>176</v>
      </c>
      <c r="BH5" s="147">
        <f>(BG5)/BE5</f>
        <v>19.555555555555557</v>
      </c>
    </row>
    <row r="6" spans="1:60" ht="15" customHeight="1" x14ac:dyDescent="0.25">
      <c r="A6" s="61" t="s">
        <v>9</v>
      </c>
      <c r="B6" s="62" t="s">
        <v>24</v>
      </c>
      <c r="C6" s="63" t="s">
        <v>34</v>
      </c>
      <c r="D6" s="64">
        <f>ROUND(AX6-36,2)</f>
        <v>12.59</v>
      </c>
      <c r="E6" s="75">
        <v>49</v>
      </c>
      <c r="F6" s="66">
        <v>18</v>
      </c>
      <c r="G6" s="65">
        <v>44</v>
      </c>
      <c r="H6" s="66">
        <v>23</v>
      </c>
      <c r="I6" s="119">
        <v>53</v>
      </c>
      <c r="J6" s="66">
        <v>14</v>
      </c>
      <c r="K6" s="76">
        <v>49</v>
      </c>
      <c r="L6" s="66">
        <v>18</v>
      </c>
      <c r="M6" s="71">
        <v>53</v>
      </c>
      <c r="N6" s="72">
        <v>17</v>
      </c>
      <c r="O6" s="71">
        <v>45</v>
      </c>
      <c r="P6" s="72">
        <v>22</v>
      </c>
      <c r="Q6" s="71">
        <v>50</v>
      </c>
      <c r="R6" s="72">
        <v>17</v>
      </c>
      <c r="S6" s="76">
        <v>51</v>
      </c>
      <c r="T6" s="66">
        <v>17</v>
      </c>
      <c r="U6" s="76">
        <v>50</v>
      </c>
      <c r="V6" s="66">
        <v>17</v>
      </c>
      <c r="W6" s="76">
        <v>46</v>
      </c>
      <c r="X6" s="66">
        <v>21</v>
      </c>
      <c r="Y6" s="151">
        <v>47</v>
      </c>
      <c r="Z6" s="66">
        <v>20</v>
      </c>
      <c r="AA6" s="67"/>
      <c r="AB6" s="68"/>
      <c r="AC6" s="75">
        <v>49</v>
      </c>
      <c r="AD6" s="154">
        <v>18</v>
      </c>
      <c r="AE6" s="136"/>
      <c r="AF6" s="137"/>
      <c r="AG6" s="73">
        <v>49</v>
      </c>
      <c r="AH6" s="66">
        <v>18</v>
      </c>
      <c r="AI6" s="136"/>
      <c r="AJ6" s="137"/>
      <c r="AK6" s="119">
        <v>47</v>
      </c>
      <c r="AL6" s="66">
        <v>21</v>
      </c>
      <c r="AM6" s="73">
        <v>41</v>
      </c>
      <c r="AN6" s="66">
        <v>26</v>
      </c>
      <c r="AO6" s="141"/>
      <c r="AP6" s="142"/>
      <c r="AQ6" s="65">
        <v>54</v>
      </c>
      <c r="AR6" s="66">
        <v>13</v>
      </c>
      <c r="AS6" s="67"/>
      <c r="AT6" s="68"/>
      <c r="AU6" s="65">
        <v>49</v>
      </c>
      <c r="AV6" s="66">
        <v>18</v>
      </c>
      <c r="AW6" s="59">
        <f>SUMIF(E6:AU6,"&gt;30")</f>
        <v>826</v>
      </c>
      <c r="AX6" s="60">
        <f>AW6/(AZ6+BE6)</f>
        <v>48.588235294117645</v>
      </c>
      <c r="AY6" s="96"/>
      <c r="AZ6" s="69">
        <f>COUNTIF(E6:Y6,"&gt;30")</f>
        <v>11</v>
      </c>
      <c r="BA6" s="98">
        <v>2</v>
      </c>
      <c r="BB6" s="99">
        <f>SUMIF(E6:Z6,"&lt;30")+BA6</f>
        <v>206</v>
      </c>
      <c r="BC6" s="108">
        <f>(BB6)/AZ6</f>
        <v>18.727272727272727</v>
      </c>
      <c r="BD6" s="129" t="s">
        <v>108</v>
      </c>
      <c r="BE6" s="132">
        <f>COUNTIF(AA6:AU6, "&gt;30")</f>
        <v>6</v>
      </c>
      <c r="BF6" s="144">
        <v>3</v>
      </c>
      <c r="BG6" s="132">
        <f>SUMIF(AB6:AV6, "&lt;30")+BF6</f>
        <v>117</v>
      </c>
      <c r="BH6" s="147">
        <f>(BG6)/BE6</f>
        <v>19.5</v>
      </c>
    </row>
    <row r="7" spans="1:60" ht="15" customHeight="1" x14ac:dyDescent="0.25">
      <c r="A7" s="61" t="s">
        <v>4</v>
      </c>
      <c r="B7" s="62" t="s">
        <v>3</v>
      </c>
      <c r="C7" s="63" t="s">
        <v>34</v>
      </c>
      <c r="D7" s="64">
        <f>ROUND(AX7-36,2)</f>
        <v>14.87</v>
      </c>
      <c r="E7" s="65">
        <v>49</v>
      </c>
      <c r="F7" s="66">
        <v>21</v>
      </c>
      <c r="G7" s="65">
        <v>52</v>
      </c>
      <c r="H7" s="66">
        <v>18</v>
      </c>
      <c r="I7" s="65">
        <v>54</v>
      </c>
      <c r="J7" s="66">
        <v>16</v>
      </c>
      <c r="K7" s="70"/>
      <c r="L7" s="68"/>
      <c r="M7" s="74">
        <v>50</v>
      </c>
      <c r="N7" s="72">
        <v>20</v>
      </c>
      <c r="O7" s="74">
        <v>56</v>
      </c>
      <c r="P7" s="72">
        <v>15</v>
      </c>
      <c r="Q7" s="74">
        <v>51</v>
      </c>
      <c r="R7" s="72">
        <v>19</v>
      </c>
      <c r="S7" s="125">
        <v>50</v>
      </c>
      <c r="T7" s="91">
        <v>20</v>
      </c>
      <c r="U7" s="76">
        <v>53</v>
      </c>
      <c r="V7" s="66">
        <v>17</v>
      </c>
      <c r="W7" s="76">
        <v>50</v>
      </c>
      <c r="X7" s="66">
        <v>20</v>
      </c>
      <c r="Y7" s="70"/>
      <c r="Z7" s="68"/>
      <c r="AA7" s="65">
        <v>43</v>
      </c>
      <c r="AB7" s="66">
        <v>27</v>
      </c>
      <c r="AC7" s="65">
        <v>48</v>
      </c>
      <c r="AD7" s="66">
        <v>21</v>
      </c>
      <c r="AE7" s="136"/>
      <c r="AF7" s="137"/>
      <c r="AG7" s="67"/>
      <c r="AH7" s="68"/>
      <c r="AI7" s="136"/>
      <c r="AJ7" s="137"/>
      <c r="AK7" s="65">
        <v>53</v>
      </c>
      <c r="AL7" s="66">
        <v>16</v>
      </c>
      <c r="AM7" s="67"/>
      <c r="AN7" s="68"/>
      <c r="AO7" s="95">
        <v>47</v>
      </c>
      <c r="AP7" s="66">
        <v>22</v>
      </c>
      <c r="AQ7" s="95">
        <v>49</v>
      </c>
      <c r="AR7" s="66">
        <v>19</v>
      </c>
      <c r="AS7" s="160"/>
      <c r="AT7" s="68"/>
      <c r="AU7" s="95">
        <v>58</v>
      </c>
      <c r="AV7" s="66">
        <v>11</v>
      </c>
      <c r="AW7" s="59">
        <f>SUMIF(E7:AU7,"&gt;30")</f>
        <v>763</v>
      </c>
      <c r="AX7" s="60">
        <f>AW7/(AZ7+BE7)</f>
        <v>50.866666666666667</v>
      </c>
      <c r="AY7" s="96"/>
      <c r="AZ7" s="69">
        <f>COUNTIF(E7:Y7,"&gt;30")</f>
        <v>9</v>
      </c>
      <c r="BA7" s="98">
        <v>0</v>
      </c>
      <c r="BB7" s="99">
        <f>SUMIF(E7:Z7,"&lt;30")+BA7</f>
        <v>166</v>
      </c>
      <c r="BC7" s="108">
        <f>(BB7)/AZ7</f>
        <v>18.444444444444443</v>
      </c>
      <c r="BD7" s="127"/>
      <c r="BE7" s="132">
        <f>COUNTIF(AA7:AU7, "&gt;30")</f>
        <v>6</v>
      </c>
      <c r="BF7" s="144">
        <v>0</v>
      </c>
      <c r="BG7" s="132">
        <f>SUMIF(AB7:AV7, "&lt;30")+BF7</f>
        <v>116</v>
      </c>
      <c r="BH7" s="147">
        <f>(BG7)/BE7</f>
        <v>19.333333333333332</v>
      </c>
    </row>
    <row r="8" spans="1:60" ht="15" customHeight="1" x14ac:dyDescent="0.25">
      <c r="A8" s="61" t="s">
        <v>7</v>
      </c>
      <c r="B8" s="62" t="s">
        <v>8</v>
      </c>
      <c r="C8" s="63" t="s">
        <v>34</v>
      </c>
      <c r="D8" s="64">
        <f>ROUND(AX8-36,2)</f>
        <v>1.93</v>
      </c>
      <c r="E8" s="65">
        <v>39</v>
      </c>
      <c r="F8" s="66">
        <v>16</v>
      </c>
      <c r="G8" s="73">
        <v>38</v>
      </c>
      <c r="H8" s="66">
        <v>17</v>
      </c>
      <c r="I8" s="67"/>
      <c r="J8" s="68"/>
      <c r="K8" s="77">
        <v>35</v>
      </c>
      <c r="L8" s="66">
        <v>20</v>
      </c>
      <c r="M8" s="78">
        <v>40</v>
      </c>
      <c r="N8" s="72">
        <v>16</v>
      </c>
      <c r="O8" s="71">
        <v>37</v>
      </c>
      <c r="P8" s="72">
        <v>18</v>
      </c>
      <c r="Q8" s="70"/>
      <c r="R8" s="68"/>
      <c r="S8" s="156">
        <v>38</v>
      </c>
      <c r="T8" s="66">
        <v>18</v>
      </c>
      <c r="U8" s="76">
        <v>39</v>
      </c>
      <c r="V8" s="66">
        <v>17</v>
      </c>
      <c r="W8" s="70"/>
      <c r="X8" s="68"/>
      <c r="Y8" s="70"/>
      <c r="Z8" s="68"/>
      <c r="AA8" s="73">
        <v>40</v>
      </c>
      <c r="AB8" s="66">
        <v>16</v>
      </c>
      <c r="AC8" s="119">
        <v>37</v>
      </c>
      <c r="AD8" s="66">
        <v>19</v>
      </c>
      <c r="AE8" s="136"/>
      <c r="AF8" s="137"/>
      <c r="AG8" s="75">
        <v>39</v>
      </c>
      <c r="AH8" s="66">
        <v>17</v>
      </c>
      <c r="AI8" s="136"/>
      <c r="AJ8" s="137"/>
      <c r="AK8" s="73">
        <v>37</v>
      </c>
      <c r="AL8" s="66">
        <v>19</v>
      </c>
      <c r="AM8" s="75">
        <v>38</v>
      </c>
      <c r="AN8" s="66">
        <v>18</v>
      </c>
      <c r="AO8" s="157">
        <v>34</v>
      </c>
      <c r="AP8" s="66">
        <v>22</v>
      </c>
      <c r="AQ8" s="158">
        <v>37</v>
      </c>
      <c r="AR8" s="66">
        <v>19</v>
      </c>
      <c r="AS8" s="159"/>
      <c r="AT8" s="68"/>
      <c r="AU8" s="161">
        <v>41</v>
      </c>
      <c r="AV8" s="66">
        <v>15</v>
      </c>
      <c r="AW8" s="59">
        <f>SUMIF(E8:AU8,"&gt;30")</f>
        <v>569</v>
      </c>
      <c r="AX8" s="60">
        <f>AW8/(AZ8+BE8)</f>
        <v>37.93333333333333</v>
      </c>
      <c r="AY8" s="96"/>
      <c r="AZ8" s="69">
        <f>COUNTIF(E8:Y8,"&gt;30")</f>
        <v>7</v>
      </c>
      <c r="BA8" s="98">
        <v>5</v>
      </c>
      <c r="BB8" s="99">
        <f>SUMIF(E8:Z8,"&lt;30")+BA8</f>
        <v>127</v>
      </c>
      <c r="BC8" s="108">
        <f>(BB8)/AZ8</f>
        <v>18.142857142857142</v>
      </c>
      <c r="BD8" s="128"/>
      <c r="BE8" s="210">
        <f>COUNTIF(AA8:AU8, "&gt;30")</f>
        <v>8</v>
      </c>
      <c r="BF8" s="144">
        <v>9</v>
      </c>
      <c r="BG8" s="132">
        <f>SUMIF(AB8:AV8, "&lt;30")+BF8</f>
        <v>154</v>
      </c>
      <c r="BH8" s="147">
        <f>(BG8)/BE8</f>
        <v>19.25</v>
      </c>
    </row>
    <row r="9" spans="1:60" ht="15" customHeight="1" x14ac:dyDescent="0.25">
      <c r="A9" s="61" t="s">
        <v>20</v>
      </c>
      <c r="B9" s="62" t="s">
        <v>21</v>
      </c>
      <c r="C9" s="63" t="s">
        <v>34</v>
      </c>
      <c r="D9" s="64">
        <f>ROUND(AX9-36,2)</f>
        <v>10.62</v>
      </c>
      <c r="E9" s="67"/>
      <c r="F9" s="68"/>
      <c r="G9" s="65">
        <v>48</v>
      </c>
      <c r="H9" s="66">
        <v>17</v>
      </c>
      <c r="I9" s="67"/>
      <c r="J9" s="68"/>
      <c r="K9" s="69">
        <v>49</v>
      </c>
      <c r="L9" s="66">
        <v>16</v>
      </c>
      <c r="M9" s="70"/>
      <c r="N9" s="68"/>
      <c r="O9" s="78">
        <v>45</v>
      </c>
      <c r="P9" s="72">
        <v>20</v>
      </c>
      <c r="Q9" s="78">
        <v>50</v>
      </c>
      <c r="R9" s="72">
        <v>15</v>
      </c>
      <c r="S9" s="76">
        <v>41</v>
      </c>
      <c r="T9" s="66">
        <v>25</v>
      </c>
      <c r="U9" s="70"/>
      <c r="V9" s="68"/>
      <c r="W9" s="76">
        <v>45</v>
      </c>
      <c r="X9" s="66">
        <v>20</v>
      </c>
      <c r="Y9" s="70"/>
      <c r="Z9" s="68"/>
      <c r="AA9" s="65">
        <v>49</v>
      </c>
      <c r="AB9" s="66">
        <v>15</v>
      </c>
      <c r="AC9" s="65">
        <v>49</v>
      </c>
      <c r="AD9" s="66">
        <v>16</v>
      </c>
      <c r="AE9" s="136"/>
      <c r="AF9" s="137"/>
      <c r="AG9" s="65">
        <v>49</v>
      </c>
      <c r="AH9" s="66">
        <v>16</v>
      </c>
      <c r="AI9" s="136"/>
      <c r="AJ9" s="137"/>
      <c r="AK9" s="75">
        <v>44</v>
      </c>
      <c r="AL9" s="66">
        <v>21</v>
      </c>
      <c r="AM9" s="65">
        <v>49</v>
      </c>
      <c r="AN9" s="66">
        <v>16</v>
      </c>
      <c r="AO9" s="67"/>
      <c r="AP9" s="68"/>
      <c r="AQ9" s="67"/>
      <c r="AR9" s="68"/>
      <c r="AS9" s="65">
        <v>43</v>
      </c>
      <c r="AT9" s="66">
        <v>22</v>
      </c>
      <c r="AU9" s="65">
        <v>45</v>
      </c>
      <c r="AV9" s="66">
        <v>20</v>
      </c>
      <c r="AW9" s="59">
        <f>SUMIF(E9:AU9,"&gt;30")</f>
        <v>606</v>
      </c>
      <c r="AX9" s="60">
        <f>AW9/(AZ9+BE9)</f>
        <v>46.615384615384613</v>
      </c>
      <c r="AY9" s="96"/>
      <c r="AZ9" s="69">
        <f>COUNTIF(E9:Y9,"&gt;30")</f>
        <v>6</v>
      </c>
      <c r="BA9" s="98">
        <v>2</v>
      </c>
      <c r="BB9" s="99">
        <f>SUMIF(E9:Z9,"&lt;30")+BA9</f>
        <v>115</v>
      </c>
      <c r="BC9" s="108">
        <f>(BB9)/AZ9</f>
        <v>19.166666666666668</v>
      </c>
      <c r="BD9" s="129" t="s">
        <v>106</v>
      </c>
      <c r="BE9" s="132">
        <f>COUNTIF(AA9:AU9, "&gt;30")</f>
        <v>7</v>
      </c>
      <c r="BF9" s="144">
        <v>1</v>
      </c>
      <c r="BG9" s="132">
        <f>SUMIF(AB9:AV9, "&lt;30")+BF9</f>
        <v>127</v>
      </c>
      <c r="BH9" s="147">
        <f>(BG9)/BE9</f>
        <v>18.142857142857142</v>
      </c>
    </row>
    <row r="10" spans="1:60" ht="15" customHeight="1" x14ac:dyDescent="0.25">
      <c r="A10" s="61" t="s">
        <v>5</v>
      </c>
      <c r="B10" s="62" t="s">
        <v>6</v>
      </c>
      <c r="C10" s="63" t="s">
        <v>34</v>
      </c>
      <c r="D10" s="64">
        <f>ROUND(AX10-36,2)</f>
        <v>12.64</v>
      </c>
      <c r="E10" s="65">
        <v>44</v>
      </c>
      <c r="F10" s="66">
        <v>22</v>
      </c>
      <c r="G10" s="67"/>
      <c r="H10" s="68"/>
      <c r="I10" s="65">
        <v>46</v>
      </c>
      <c r="J10" s="66">
        <v>20</v>
      </c>
      <c r="K10" s="69">
        <v>54</v>
      </c>
      <c r="L10" s="66">
        <v>12</v>
      </c>
      <c r="M10" s="70"/>
      <c r="N10" s="68"/>
      <c r="O10" s="71">
        <v>46</v>
      </c>
      <c r="P10" s="72">
        <v>21</v>
      </c>
      <c r="Q10" s="70"/>
      <c r="R10" s="68"/>
      <c r="S10" s="69">
        <v>52</v>
      </c>
      <c r="T10" s="66">
        <v>14</v>
      </c>
      <c r="U10" s="77">
        <v>51</v>
      </c>
      <c r="V10" s="66">
        <v>15</v>
      </c>
      <c r="W10" s="77">
        <v>46</v>
      </c>
      <c r="X10" s="66">
        <v>21</v>
      </c>
      <c r="Y10" s="70"/>
      <c r="Z10" s="68"/>
      <c r="AA10" s="67"/>
      <c r="AB10" s="68"/>
      <c r="AC10" s="65">
        <v>53</v>
      </c>
      <c r="AD10" s="66">
        <v>13</v>
      </c>
      <c r="AE10" s="136"/>
      <c r="AF10" s="137"/>
      <c r="AG10" s="65">
        <v>48</v>
      </c>
      <c r="AH10" s="66">
        <v>19</v>
      </c>
      <c r="AI10" s="136"/>
      <c r="AJ10" s="137"/>
      <c r="AK10" s="65">
        <v>50</v>
      </c>
      <c r="AL10" s="66">
        <v>17</v>
      </c>
      <c r="AM10" s="65">
        <v>46</v>
      </c>
      <c r="AN10" s="66">
        <v>21</v>
      </c>
      <c r="AO10" s="65">
        <v>46</v>
      </c>
      <c r="AP10" s="66">
        <v>21</v>
      </c>
      <c r="AQ10" s="67"/>
      <c r="AR10" s="68"/>
      <c r="AS10" s="75">
        <v>46</v>
      </c>
      <c r="AT10" s="66">
        <v>21</v>
      </c>
      <c r="AU10" s="119">
        <v>53</v>
      </c>
      <c r="AV10" s="66">
        <v>14</v>
      </c>
      <c r="AW10" s="59">
        <f>SUMIF(E10:AU10,"&gt;30")</f>
        <v>681</v>
      </c>
      <c r="AX10" s="60">
        <f>AW10/(AZ10+BE10)</f>
        <v>48.642857142857146</v>
      </c>
      <c r="AY10" s="96"/>
      <c r="AZ10" s="69">
        <f>COUNTIF(E10:Y10,"&gt;30")</f>
        <v>7</v>
      </c>
      <c r="BA10" s="98">
        <v>2</v>
      </c>
      <c r="BB10" s="99">
        <f>SUMIF(E10:Z10,"&lt;30")+BA10</f>
        <v>127</v>
      </c>
      <c r="BC10" s="108">
        <f>(BB10)/AZ10</f>
        <v>18.142857142857142</v>
      </c>
      <c r="BD10" s="128"/>
      <c r="BE10" s="209">
        <f>COUNTIF(AA10:AU10, "&gt;30")</f>
        <v>7</v>
      </c>
      <c r="BF10" s="144">
        <v>1</v>
      </c>
      <c r="BG10" s="132">
        <f>SUMIF(AB10:AV10, "&lt;30")+BF10</f>
        <v>127</v>
      </c>
      <c r="BH10" s="147">
        <f>(BG10)/BE10</f>
        <v>18.142857142857142</v>
      </c>
    </row>
    <row r="11" spans="1:60" ht="15" customHeight="1" x14ac:dyDescent="0.25">
      <c r="A11" s="61" t="s">
        <v>22</v>
      </c>
      <c r="B11" s="62" t="s">
        <v>23</v>
      </c>
      <c r="C11" s="63" t="s">
        <v>34</v>
      </c>
      <c r="D11" s="64">
        <f>ROUND(AX11-36,2)</f>
        <v>14.72</v>
      </c>
      <c r="E11" s="65">
        <v>52</v>
      </c>
      <c r="F11" s="66">
        <v>16</v>
      </c>
      <c r="G11" s="65">
        <v>49</v>
      </c>
      <c r="H11" s="66">
        <v>19</v>
      </c>
      <c r="I11" s="75">
        <v>48</v>
      </c>
      <c r="J11" s="66">
        <v>22</v>
      </c>
      <c r="K11" s="70"/>
      <c r="L11" s="68"/>
      <c r="M11" s="74">
        <v>56</v>
      </c>
      <c r="N11" s="72">
        <v>13</v>
      </c>
      <c r="O11" s="74">
        <v>55</v>
      </c>
      <c r="P11" s="72">
        <v>16</v>
      </c>
      <c r="Q11" s="74">
        <v>44</v>
      </c>
      <c r="R11" s="72">
        <v>26</v>
      </c>
      <c r="S11" s="69">
        <v>46</v>
      </c>
      <c r="T11" s="66">
        <v>23</v>
      </c>
      <c r="U11" s="69">
        <v>51</v>
      </c>
      <c r="V11" s="66">
        <v>17</v>
      </c>
      <c r="W11" s="69">
        <v>52</v>
      </c>
      <c r="X11" s="66">
        <v>16</v>
      </c>
      <c r="Y11" s="69">
        <v>48</v>
      </c>
      <c r="Z11" s="66">
        <v>20</v>
      </c>
      <c r="AA11" s="65">
        <v>44</v>
      </c>
      <c r="AB11" s="66">
        <v>24</v>
      </c>
      <c r="AC11" s="65">
        <v>47</v>
      </c>
      <c r="AD11" s="66">
        <v>21</v>
      </c>
      <c r="AE11" s="136"/>
      <c r="AF11" s="137"/>
      <c r="AG11" s="65">
        <v>59</v>
      </c>
      <c r="AH11" s="66">
        <v>12</v>
      </c>
      <c r="AI11" s="136"/>
      <c r="AJ11" s="137"/>
      <c r="AK11" s="65">
        <v>57</v>
      </c>
      <c r="AL11" s="66">
        <v>11</v>
      </c>
      <c r="AM11" s="65">
        <v>53</v>
      </c>
      <c r="AN11" s="66">
        <v>16</v>
      </c>
      <c r="AO11" s="65">
        <v>48</v>
      </c>
      <c r="AP11" s="66">
        <v>21</v>
      </c>
      <c r="AQ11" s="65">
        <v>52</v>
      </c>
      <c r="AR11" s="66">
        <v>17</v>
      </c>
      <c r="AS11" s="65">
        <v>52</v>
      </c>
      <c r="AT11" s="66">
        <v>17</v>
      </c>
      <c r="AU11" s="67"/>
      <c r="AV11" s="68"/>
      <c r="AW11" s="59">
        <f>SUMIF(E11:AU11,"&gt;30")</f>
        <v>913</v>
      </c>
      <c r="AX11" s="60">
        <f>AW11/(AZ11+BE11)</f>
        <v>50.722222222222221</v>
      </c>
      <c r="AY11" s="96"/>
      <c r="AZ11" s="69">
        <f>COUNTIF(E11:Y11,"&gt;30")</f>
        <v>10</v>
      </c>
      <c r="BA11" s="98">
        <v>1</v>
      </c>
      <c r="BB11" s="99">
        <f>SUMIF(E11:Z11,"&lt;30")+BA11</f>
        <v>189</v>
      </c>
      <c r="BC11" s="108">
        <f>(BB11)/AZ11</f>
        <v>18.899999999999999</v>
      </c>
      <c r="BD11" s="129" t="s">
        <v>107</v>
      </c>
      <c r="BE11" s="132">
        <f>COUNTIF(AA11:AU11, "&gt;30")</f>
        <v>8</v>
      </c>
      <c r="BF11" s="144">
        <v>0</v>
      </c>
      <c r="BG11" s="132">
        <f>SUMIF(AB11:AV11, "&lt;30")+BF11</f>
        <v>139</v>
      </c>
      <c r="BH11" s="147">
        <f>(BG11)/BE11</f>
        <v>17.375</v>
      </c>
    </row>
    <row r="12" spans="1:60" ht="15" customHeight="1" x14ac:dyDescent="0.25">
      <c r="A12" s="61" t="s">
        <v>19</v>
      </c>
      <c r="B12" s="62" t="s">
        <v>18</v>
      </c>
      <c r="C12" s="63" t="s">
        <v>34</v>
      </c>
      <c r="D12" s="64">
        <f>ROUND(AX12-36,2)</f>
        <v>21.75</v>
      </c>
      <c r="E12" s="65">
        <v>64</v>
      </c>
      <c r="F12" s="66">
        <v>13</v>
      </c>
      <c r="G12" s="65">
        <v>59</v>
      </c>
      <c r="H12" s="66">
        <v>18</v>
      </c>
      <c r="I12" s="65">
        <v>53</v>
      </c>
      <c r="J12" s="66">
        <v>24</v>
      </c>
      <c r="K12" s="69">
        <v>57</v>
      </c>
      <c r="L12" s="66">
        <v>17</v>
      </c>
      <c r="M12" s="74">
        <v>59</v>
      </c>
      <c r="N12" s="72">
        <v>15</v>
      </c>
      <c r="O12" s="74">
        <v>55</v>
      </c>
      <c r="P12" s="72">
        <v>20</v>
      </c>
      <c r="Q12" s="70"/>
      <c r="R12" s="68"/>
      <c r="S12" s="69">
        <v>56</v>
      </c>
      <c r="T12" s="66">
        <v>20</v>
      </c>
      <c r="U12" s="76">
        <v>55</v>
      </c>
      <c r="V12" s="66">
        <v>21</v>
      </c>
      <c r="W12" s="70"/>
      <c r="X12" s="68"/>
      <c r="Y12" s="69">
        <v>57</v>
      </c>
      <c r="Z12" s="66">
        <v>18</v>
      </c>
      <c r="AA12" s="65">
        <v>60</v>
      </c>
      <c r="AB12" s="66">
        <v>15</v>
      </c>
      <c r="AC12" s="65">
        <v>55</v>
      </c>
      <c r="AD12" s="66">
        <v>21</v>
      </c>
      <c r="AE12" s="136"/>
      <c r="AF12" s="137"/>
      <c r="AG12" s="65">
        <v>58</v>
      </c>
      <c r="AH12" s="66">
        <v>17</v>
      </c>
      <c r="AI12" s="136"/>
      <c r="AJ12" s="137"/>
      <c r="AK12" s="65">
        <v>51</v>
      </c>
      <c r="AL12" s="66">
        <v>21</v>
      </c>
      <c r="AM12" s="65">
        <v>60</v>
      </c>
      <c r="AN12" s="66">
        <v>15</v>
      </c>
      <c r="AO12" s="65">
        <v>63</v>
      </c>
      <c r="AP12" s="66">
        <v>12</v>
      </c>
      <c r="AQ12" s="67"/>
      <c r="AR12" s="68"/>
      <c r="AS12" s="65">
        <v>62</v>
      </c>
      <c r="AT12" s="66">
        <v>13</v>
      </c>
      <c r="AU12" s="67"/>
      <c r="AV12" s="68"/>
      <c r="AW12" s="59">
        <f>SUMIF(E12:AU12,"&gt;30")</f>
        <v>924</v>
      </c>
      <c r="AX12" s="60">
        <f>AW12/(AZ12+BE12)</f>
        <v>57.75</v>
      </c>
      <c r="AY12" s="96"/>
      <c r="AZ12" s="69">
        <f>COUNTIF(E12:Y12,"&gt;30")</f>
        <v>9</v>
      </c>
      <c r="BA12" s="98">
        <v>0</v>
      </c>
      <c r="BB12" s="99">
        <f>SUMIF(E12:Z12,"&lt;30")+BA12</f>
        <v>166</v>
      </c>
      <c r="BC12" s="108">
        <f>(BB12)/AZ12</f>
        <v>18.444444444444443</v>
      </c>
      <c r="BD12" s="128"/>
      <c r="BE12" s="132">
        <f>COUNTIF(AA12:AU12, "&gt;30")</f>
        <v>7</v>
      </c>
      <c r="BF12" s="144">
        <v>0</v>
      </c>
      <c r="BG12" s="132">
        <f>SUMIF(AB12:AV12, "&lt;30")+BF12</f>
        <v>114</v>
      </c>
      <c r="BH12" s="147">
        <f>(BG12)/BE12</f>
        <v>16.285714285714285</v>
      </c>
    </row>
    <row r="13" spans="1:60" ht="15" customHeight="1" x14ac:dyDescent="0.25">
      <c r="A13" s="61" t="s">
        <v>15</v>
      </c>
      <c r="B13" s="62" t="s">
        <v>16</v>
      </c>
      <c r="C13" s="63" t="s">
        <v>101</v>
      </c>
      <c r="D13" s="64">
        <f>ROUND(AX13-36,2)</f>
        <v>14.9</v>
      </c>
      <c r="E13" s="67"/>
      <c r="F13" s="68"/>
      <c r="G13" s="65">
        <v>48</v>
      </c>
      <c r="H13" s="66">
        <v>20</v>
      </c>
      <c r="I13" s="65">
        <v>47</v>
      </c>
      <c r="J13" s="66">
        <v>21</v>
      </c>
      <c r="K13" s="70"/>
      <c r="L13" s="68"/>
      <c r="M13" s="74">
        <v>56</v>
      </c>
      <c r="N13" s="72">
        <v>12</v>
      </c>
      <c r="O13" s="74">
        <v>54</v>
      </c>
      <c r="P13" s="72">
        <v>16</v>
      </c>
      <c r="Q13" s="70"/>
      <c r="R13" s="68"/>
      <c r="S13" s="70"/>
      <c r="T13" s="68"/>
      <c r="U13" s="76">
        <v>50</v>
      </c>
      <c r="V13" s="66">
        <v>19</v>
      </c>
      <c r="W13" s="70"/>
      <c r="X13" s="68"/>
      <c r="Y13" s="70"/>
      <c r="Z13" s="68"/>
      <c r="AA13" s="67"/>
      <c r="AB13" s="68"/>
      <c r="AC13" s="67"/>
      <c r="AD13" s="68"/>
      <c r="AE13" s="136"/>
      <c r="AF13" s="137"/>
      <c r="AG13" s="65">
        <v>54</v>
      </c>
      <c r="AH13" s="66">
        <v>15</v>
      </c>
      <c r="AI13" s="136"/>
      <c r="AJ13" s="137"/>
      <c r="AK13" s="67"/>
      <c r="AL13" s="68"/>
      <c r="AM13" s="65">
        <v>49</v>
      </c>
      <c r="AN13" s="66">
        <v>21</v>
      </c>
      <c r="AO13" s="67"/>
      <c r="AP13" s="68"/>
      <c r="AQ13" s="65">
        <v>51</v>
      </c>
      <c r="AR13" s="66">
        <v>19</v>
      </c>
      <c r="AS13" s="65">
        <v>50</v>
      </c>
      <c r="AT13" s="66">
        <v>19</v>
      </c>
      <c r="AU13" s="65">
        <v>50</v>
      </c>
      <c r="AV13" s="66">
        <v>19</v>
      </c>
      <c r="AW13" s="59">
        <f>SUMIF(E13:AU13,"&gt;30")</f>
        <v>509</v>
      </c>
      <c r="AX13" s="60">
        <f>AW13/(AZ13+BE13)</f>
        <v>50.9</v>
      </c>
      <c r="AY13" s="96"/>
      <c r="AZ13" s="69">
        <f>COUNTIF(E13:Y13,"&gt;30")</f>
        <v>5</v>
      </c>
      <c r="BA13" s="98">
        <v>0</v>
      </c>
      <c r="BB13" s="99">
        <f>SUMIF(E13:Z13,"&lt;30")+BA13</f>
        <v>88</v>
      </c>
      <c r="BC13" s="108">
        <f>(BB13)/AZ13</f>
        <v>17.600000000000001</v>
      </c>
      <c r="BD13" s="128"/>
      <c r="BE13" s="211">
        <f>COUNTIF(AA13:AU13, "&gt;30")</f>
        <v>5</v>
      </c>
      <c r="BF13" s="144">
        <v>0</v>
      </c>
      <c r="BG13" s="132">
        <f>SUMIF(AB13:AV13, "&lt;30")+BF13</f>
        <v>93</v>
      </c>
      <c r="BH13" s="147">
        <f>(BG13)/BE13</f>
        <v>18.600000000000001</v>
      </c>
    </row>
    <row r="14" spans="1:60" ht="15" customHeight="1" x14ac:dyDescent="0.25">
      <c r="A14" s="61" t="s">
        <v>2</v>
      </c>
      <c r="B14" s="62" t="s">
        <v>3</v>
      </c>
      <c r="C14" s="63" t="s">
        <v>34</v>
      </c>
      <c r="D14" s="64">
        <f>ROUND(AX14-36,2)</f>
        <v>21.5</v>
      </c>
      <c r="E14" s="65">
        <v>53</v>
      </c>
      <c r="F14" s="66">
        <v>21</v>
      </c>
      <c r="G14" s="65">
        <v>55</v>
      </c>
      <c r="H14" s="66">
        <v>19</v>
      </c>
      <c r="I14" s="67"/>
      <c r="J14" s="68"/>
      <c r="K14" s="70"/>
      <c r="L14" s="68"/>
      <c r="M14" s="74">
        <v>61</v>
      </c>
      <c r="N14" s="72">
        <v>13</v>
      </c>
      <c r="O14" s="140">
        <v>54</v>
      </c>
      <c r="P14" s="72">
        <v>21</v>
      </c>
      <c r="Q14" s="71">
        <v>61</v>
      </c>
      <c r="R14" s="72">
        <v>13</v>
      </c>
      <c r="S14" s="70"/>
      <c r="T14" s="68"/>
      <c r="U14" s="76">
        <v>61</v>
      </c>
      <c r="V14" s="66">
        <v>14</v>
      </c>
      <c r="W14" s="70"/>
      <c r="X14" s="68"/>
      <c r="Y14" s="70"/>
      <c r="Z14" s="68"/>
      <c r="AA14" s="65">
        <v>51</v>
      </c>
      <c r="AB14" s="66">
        <v>25</v>
      </c>
      <c r="AC14" s="67"/>
      <c r="AD14" s="68"/>
      <c r="AE14" s="136" t="s">
        <v>114</v>
      </c>
      <c r="AF14" s="137"/>
      <c r="AG14" s="67"/>
      <c r="AH14" s="68"/>
      <c r="AI14" s="136" t="s">
        <v>114</v>
      </c>
      <c r="AJ14" s="137"/>
      <c r="AK14" s="65">
        <v>57</v>
      </c>
      <c r="AL14" s="66">
        <v>18</v>
      </c>
      <c r="AM14" s="67"/>
      <c r="AN14" s="68"/>
      <c r="AO14" s="65">
        <v>61</v>
      </c>
      <c r="AP14" s="66">
        <v>14</v>
      </c>
      <c r="AQ14" s="65">
        <v>61</v>
      </c>
      <c r="AR14" s="66">
        <v>14</v>
      </c>
      <c r="AS14" s="67"/>
      <c r="AT14" s="68"/>
      <c r="AU14" s="67"/>
      <c r="AV14" s="68"/>
      <c r="AW14" s="59">
        <f>SUMIF(E14:AU14,"&gt;30")</f>
        <v>575</v>
      </c>
      <c r="AX14" s="60">
        <f>AW14/(AZ14+BE14)</f>
        <v>57.5</v>
      </c>
      <c r="AY14" s="96"/>
      <c r="AZ14" s="69">
        <f>COUNTIF(E14:Y14,"&gt;30")</f>
        <v>6</v>
      </c>
      <c r="BA14" s="98">
        <v>1</v>
      </c>
      <c r="BB14" s="99">
        <f>SUMIF(E14:Z14,"&lt;30")+BA14</f>
        <v>102</v>
      </c>
      <c r="BC14" s="108">
        <f>(BB14)/AZ14</f>
        <v>17</v>
      </c>
      <c r="BD14" s="128"/>
      <c r="BE14" s="211">
        <f>COUNTIF(AA14:AU14, "&gt;30")</f>
        <v>4</v>
      </c>
      <c r="BF14" s="144">
        <v>0</v>
      </c>
      <c r="BG14" s="132">
        <f>SUMIF(AB14:AV14, "&lt;30")+BF14</f>
        <v>71</v>
      </c>
      <c r="BH14" s="147">
        <f>(BG14)/BE14</f>
        <v>17.75</v>
      </c>
    </row>
    <row r="15" spans="1:60" ht="15" customHeight="1" x14ac:dyDescent="0.25">
      <c r="A15" s="61" t="s">
        <v>17</v>
      </c>
      <c r="B15" s="62" t="s">
        <v>18</v>
      </c>
      <c r="C15" s="63" t="s">
        <v>34</v>
      </c>
      <c r="D15" s="64">
        <f>ROUND(AX15-36,2)</f>
        <v>16.920000000000002</v>
      </c>
      <c r="E15" s="65">
        <v>51</v>
      </c>
      <c r="F15" s="66">
        <v>20</v>
      </c>
      <c r="G15" s="65">
        <v>52</v>
      </c>
      <c r="H15" s="66">
        <v>19</v>
      </c>
      <c r="I15" s="65">
        <v>55</v>
      </c>
      <c r="J15" s="66">
        <v>16</v>
      </c>
      <c r="K15" s="70"/>
      <c r="L15" s="68"/>
      <c r="M15" s="74">
        <v>49</v>
      </c>
      <c r="N15" s="72">
        <v>21</v>
      </c>
      <c r="O15" s="74">
        <v>53</v>
      </c>
      <c r="P15" s="72">
        <v>17</v>
      </c>
      <c r="Q15" s="70"/>
      <c r="R15" s="68"/>
      <c r="S15" s="70"/>
      <c r="T15" s="68"/>
      <c r="U15" s="76">
        <v>52</v>
      </c>
      <c r="V15" s="66">
        <v>18</v>
      </c>
      <c r="W15" s="76">
        <v>54</v>
      </c>
      <c r="X15" s="66">
        <v>16</v>
      </c>
      <c r="Y15" s="76">
        <v>51</v>
      </c>
      <c r="Z15" s="66">
        <v>19</v>
      </c>
      <c r="AA15" s="65">
        <v>52</v>
      </c>
      <c r="AB15" s="66">
        <v>18</v>
      </c>
      <c r="AC15" s="73">
        <v>55</v>
      </c>
      <c r="AD15" s="66">
        <v>15</v>
      </c>
      <c r="AE15" s="136"/>
      <c r="AF15" s="137"/>
      <c r="AG15" s="65">
        <v>52</v>
      </c>
      <c r="AH15" s="66">
        <v>18</v>
      </c>
      <c r="AI15" s="136"/>
      <c r="AJ15" s="137"/>
      <c r="AK15" s="65">
        <v>56</v>
      </c>
      <c r="AL15" s="66">
        <v>14</v>
      </c>
      <c r="AM15" s="67"/>
      <c r="AN15" s="68"/>
      <c r="AO15" s="67"/>
      <c r="AP15" s="68"/>
      <c r="AQ15" s="67"/>
      <c r="AR15" s="68"/>
      <c r="AS15" s="67"/>
      <c r="AT15" s="68"/>
      <c r="AU15" s="65">
        <v>56</v>
      </c>
      <c r="AV15" s="66">
        <v>15</v>
      </c>
      <c r="AW15" s="59">
        <f>SUMIF(E15:AU15,"&gt;30")</f>
        <v>688</v>
      </c>
      <c r="AX15" s="60">
        <f>AW15/(AZ15+BE15)</f>
        <v>52.92307692307692</v>
      </c>
      <c r="AY15" s="96"/>
      <c r="AZ15" s="69">
        <f>COUNTIF(E15:Y15,"&gt;30")</f>
        <v>8</v>
      </c>
      <c r="BA15" s="98">
        <v>0</v>
      </c>
      <c r="BB15" s="99">
        <f>SUMIF(E15:Z15,"&lt;30")+BA15</f>
        <v>146</v>
      </c>
      <c r="BC15" s="108">
        <f>(BB15)/AZ15</f>
        <v>18.25</v>
      </c>
      <c r="BD15" s="128"/>
      <c r="BE15" s="211">
        <f>COUNTIF(AA15:AU15, "&gt;30")</f>
        <v>5</v>
      </c>
      <c r="BF15" s="144">
        <v>1</v>
      </c>
      <c r="BG15" s="132">
        <f>SUMIF(AB15:AV15, "&lt;30")+BF15</f>
        <v>81</v>
      </c>
      <c r="BH15" s="147">
        <f>(BG15)/BE15</f>
        <v>16.2</v>
      </c>
    </row>
    <row r="16" spans="1:60" ht="15" customHeight="1" x14ac:dyDescent="0.25">
      <c r="A16" s="61" t="s">
        <v>121</v>
      </c>
      <c r="B16" s="62" t="s">
        <v>122</v>
      </c>
      <c r="C16" s="63" t="s">
        <v>101</v>
      </c>
      <c r="D16" s="64" t="s">
        <v>32</v>
      </c>
      <c r="E16" s="67"/>
      <c r="F16" s="68"/>
      <c r="G16" s="67"/>
      <c r="H16" s="68"/>
      <c r="I16" s="67"/>
      <c r="J16" s="68"/>
      <c r="K16" s="69"/>
      <c r="L16" s="66"/>
      <c r="M16" s="79"/>
      <c r="N16" s="80"/>
      <c r="O16" s="70"/>
      <c r="P16" s="68"/>
      <c r="Q16" s="70"/>
      <c r="R16" s="68"/>
      <c r="S16" s="70"/>
      <c r="T16" s="68"/>
      <c r="U16" s="70"/>
      <c r="V16" s="68"/>
      <c r="W16" s="70"/>
      <c r="X16" s="68"/>
      <c r="Y16" s="70"/>
      <c r="Z16" s="68"/>
      <c r="AA16" s="67"/>
      <c r="AB16" s="68"/>
      <c r="AC16" s="67"/>
      <c r="AD16" s="68"/>
      <c r="AE16" s="136"/>
      <c r="AF16" s="137"/>
      <c r="AG16" s="67"/>
      <c r="AH16" s="68"/>
      <c r="AI16" s="136"/>
      <c r="AJ16" s="137"/>
      <c r="AK16" s="67"/>
      <c r="AL16" s="68"/>
      <c r="AM16" s="67"/>
      <c r="AN16" s="68"/>
      <c r="AO16" s="67"/>
      <c r="AP16" s="68"/>
      <c r="AQ16" s="65">
        <v>44</v>
      </c>
      <c r="AR16" s="66"/>
      <c r="AS16" s="67"/>
      <c r="AT16" s="68"/>
      <c r="AU16" s="67"/>
      <c r="AV16" s="68"/>
      <c r="AW16" s="59">
        <f>SUMIF(E16:AU16,"&gt;30")</f>
        <v>44</v>
      </c>
      <c r="AX16" s="60">
        <f>AW16/(AZ16+BE16)</f>
        <v>44</v>
      </c>
      <c r="AY16" s="96"/>
      <c r="AZ16" s="69"/>
      <c r="BA16" s="98"/>
      <c r="BB16" s="99"/>
      <c r="BC16" s="108"/>
      <c r="BD16" s="128"/>
      <c r="BE16" s="211">
        <f>COUNTIF(AA16:AU16, "&gt;30")</f>
        <v>1</v>
      </c>
      <c r="BF16" s="144">
        <v>0</v>
      </c>
      <c r="BG16" s="132">
        <f>SUMIF(AB16:AV16, "&lt;30")+BF16</f>
        <v>0</v>
      </c>
      <c r="BH16" s="147">
        <f>(BG16)/BE16</f>
        <v>0</v>
      </c>
    </row>
    <row r="17" spans="1:60" ht="15" customHeight="1" x14ac:dyDescent="0.25">
      <c r="A17" s="61" t="s">
        <v>13</v>
      </c>
      <c r="B17" s="62" t="s">
        <v>14</v>
      </c>
      <c r="C17" s="63" t="s">
        <v>34</v>
      </c>
      <c r="D17" s="64">
        <f>ROUND(AX17-36,2)</f>
        <v>8.33</v>
      </c>
      <c r="E17" s="65">
        <f>'Week 1'!L7</f>
        <v>49</v>
      </c>
      <c r="F17" s="66">
        <f>'Week 1'!O8</f>
        <v>17</v>
      </c>
      <c r="G17" s="65">
        <f>'Week 2'!L7</f>
        <v>43</v>
      </c>
      <c r="H17" s="66">
        <f>'Week 2'!O8</f>
        <v>21</v>
      </c>
      <c r="I17" s="73">
        <f>'Week 3'!L7</f>
        <v>45</v>
      </c>
      <c r="J17" s="66">
        <f>'Week 3'!O8</f>
        <v>19</v>
      </c>
      <c r="K17" s="70"/>
      <c r="L17" s="68"/>
      <c r="M17" s="74">
        <v>43</v>
      </c>
      <c r="N17" s="72">
        <v>19</v>
      </c>
      <c r="O17" s="74">
        <v>40</v>
      </c>
      <c r="P17" s="72">
        <v>21</v>
      </c>
      <c r="Q17" s="74">
        <v>49</v>
      </c>
      <c r="R17" s="72">
        <v>14</v>
      </c>
      <c r="S17" s="70"/>
      <c r="T17" s="68"/>
      <c r="U17" s="76">
        <v>44</v>
      </c>
      <c r="V17" s="66">
        <v>19</v>
      </c>
      <c r="W17" s="76">
        <v>43</v>
      </c>
      <c r="X17" s="66">
        <v>20</v>
      </c>
      <c r="Y17" s="76">
        <v>43</v>
      </c>
      <c r="Z17" s="66">
        <v>18</v>
      </c>
      <c r="AA17" s="67"/>
      <c r="AB17" s="68"/>
      <c r="AC17" s="67"/>
      <c r="AD17" s="68"/>
      <c r="AE17" s="136"/>
      <c r="AF17" s="137"/>
      <c r="AG17" s="67"/>
      <c r="AH17" s="68"/>
      <c r="AI17" s="136"/>
      <c r="AJ17" s="137"/>
      <c r="AK17" s="67"/>
      <c r="AL17" s="68"/>
      <c r="AM17" s="67"/>
      <c r="AN17" s="68"/>
      <c r="AO17" s="67"/>
      <c r="AP17" s="68"/>
      <c r="AQ17" s="67"/>
      <c r="AR17" s="68"/>
      <c r="AS17" s="67"/>
      <c r="AT17" s="68"/>
      <c r="AU17" s="67"/>
      <c r="AV17" s="68"/>
      <c r="AW17" s="59">
        <f>SUMIF(E17:AU17,"&gt;30")</f>
        <v>399</v>
      </c>
      <c r="AX17" s="60">
        <f>AW17/(AZ17+BE17)</f>
        <v>44.333333333333336</v>
      </c>
      <c r="AY17" s="96"/>
      <c r="AZ17" s="69">
        <f>COUNTIF(E17:Y17,"&gt;30")</f>
        <v>9</v>
      </c>
      <c r="BA17" s="98">
        <v>1</v>
      </c>
      <c r="BB17" s="99">
        <f>SUMIF(E17:Z17,"&lt;30")+BA17</f>
        <v>169</v>
      </c>
      <c r="BC17" s="108">
        <f>(BB17)/AZ17</f>
        <v>18.777777777777779</v>
      </c>
      <c r="BD17" s="130"/>
      <c r="BE17" s="211">
        <f>COUNTIF(AA17:AU17, "&gt;30")</f>
        <v>0</v>
      </c>
      <c r="BF17" s="144">
        <v>0</v>
      </c>
      <c r="BG17" s="132">
        <f>SUMIF(AB17:AV17, "&lt;30")+BF17</f>
        <v>0</v>
      </c>
      <c r="BH17" s="147">
        <v>0</v>
      </c>
    </row>
    <row r="18" spans="1:60" ht="15" customHeight="1" x14ac:dyDescent="0.25">
      <c r="A18" s="61" t="s">
        <v>71</v>
      </c>
      <c r="B18" s="62" t="s">
        <v>6</v>
      </c>
      <c r="C18" s="63" t="s">
        <v>101</v>
      </c>
      <c r="D18" s="64" t="s">
        <v>32</v>
      </c>
      <c r="E18" s="67"/>
      <c r="F18" s="68"/>
      <c r="G18" s="67"/>
      <c r="H18" s="68"/>
      <c r="I18" s="67"/>
      <c r="J18" s="68"/>
      <c r="K18" s="69">
        <v>50</v>
      </c>
      <c r="L18" s="66">
        <v>0</v>
      </c>
      <c r="M18" s="79"/>
      <c r="N18" s="80"/>
      <c r="O18" s="79"/>
      <c r="P18" s="80"/>
      <c r="Q18" s="79"/>
      <c r="R18" s="80"/>
      <c r="S18" s="79"/>
      <c r="T18" s="80"/>
      <c r="U18" s="79"/>
      <c r="V18" s="80"/>
      <c r="W18" s="79"/>
      <c r="X18" s="80"/>
      <c r="Y18" s="79"/>
      <c r="Z18" s="80"/>
      <c r="AA18" s="67"/>
      <c r="AB18" s="68"/>
      <c r="AC18" s="67"/>
      <c r="AD18" s="68"/>
      <c r="AE18" s="136"/>
      <c r="AF18" s="137"/>
      <c r="AG18" s="67"/>
      <c r="AH18" s="68"/>
      <c r="AI18" s="136"/>
      <c r="AJ18" s="137"/>
      <c r="AK18" s="67"/>
      <c r="AL18" s="68"/>
      <c r="AM18" s="67"/>
      <c r="AN18" s="68"/>
      <c r="AO18" s="67"/>
      <c r="AP18" s="68"/>
      <c r="AQ18" s="67"/>
      <c r="AR18" s="68"/>
      <c r="AS18" s="67"/>
      <c r="AT18" s="68"/>
      <c r="AU18" s="67"/>
      <c r="AV18" s="68"/>
      <c r="AW18" s="59">
        <f>SUMIF(E18:AU18,"&gt;30")</f>
        <v>50</v>
      </c>
      <c r="AX18" s="60">
        <f>AW18/(AZ18+BE18)</f>
        <v>50</v>
      </c>
      <c r="AY18" s="96"/>
      <c r="AZ18" s="69">
        <f>COUNTIF(E18:Y18,"&gt;30")</f>
        <v>1</v>
      </c>
      <c r="BA18" s="98">
        <v>0</v>
      </c>
      <c r="BB18" s="99">
        <f>SUMIF(E18:Z18,"&lt;30")+BA18</f>
        <v>0</v>
      </c>
      <c r="BC18" s="108">
        <f>(BB18)/AZ18</f>
        <v>0</v>
      </c>
      <c r="BD18" s="128"/>
      <c r="BE18" s="211">
        <f>COUNTIF(AA18:AU18, "&gt;30")</f>
        <v>0</v>
      </c>
      <c r="BF18" s="144">
        <v>0</v>
      </c>
      <c r="BG18" s="132">
        <f>SUMIF(AB18:AV18, "&lt;30")+BF18</f>
        <v>0</v>
      </c>
      <c r="BH18" s="147">
        <v>0</v>
      </c>
    </row>
    <row r="19" spans="1:60" ht="15" customHeight="1" x14ac:dyDescent="0.25">
      <c r="A19" s="61" t="s">
        <v>11</v>
      </c>
      <c r="B19" s="62" t="s">
        <v>12</v>
      </c>
      <c r="C19" s="63" t="s">
        <v>101</v>
      </c>
      <c r="D19" s="64" t="s">
        <v>32</v>
      </c>
      <c r="E19" s="67"/>
      <c r="F19" s="68"/>
      <c r="G19" s="67"/>
      <c r="H19" s="68"/>
      <c r="I19" s="67"/>
      <c r="J19" s="68"/>
      <c r="K19" s="70"/>
      <c r="L19" s="68"/>
      <c r="M19" s="79"/>
      <c r="N19" s="80"/>
      <c r="O19" s="79"/>
      <c r="P19" s="80"/>
      <c r="Q19" s="79"/>
      <c r="R19" s="80"/>
      <c r="S19" s="79"/>
      <c r="T19" s="80"/>
      <c r="U19" s="125">
        <v>52</v>
      </c>
      <c r="V19" s="91" t="s">
        <v>32</v>
      </c>
      <c r="W19" s="79"/>
      <c r="X19" s="80"/>
      <c r="Y19" s="79"/>
      <c r="Z19" s="80"/>
      <c r="AA19" s="67"/>
      <c r="AB19" s="68"/>
      <c r="AC19" s="67"/>
      <c r="AD19" s="68"/>
      <c r="AE19" s="136"/>
      <c r="AF19" s="137"/>
      <c r="AG19" s="67"/>
      <c r="AH19" s="68"/>
      <c r="AI19" s="136"/>
      <c r="AJ19" s="137"/>
      <c r="AK19" s="67"/>
      <c r="AL19" s="68"/>
      <c r="AM19" s="67"/>
      <c r="AN19" s="68"/>
      <c r="AO19" s="67"/>
      <c r="AP19" s="68"/>
      <c r="AQ19" s="67"/>
      <c r="AR19" s="68"/>
      <c r="AS19" s="67"/>
      <c r="AT19" s="68"/>
      <c r="AU19" s="67"/>
      <c r="AV19" s="68"/>
      <c r="AW19" s="59">
        <f>SUMIF(E19:AU19,"&gt;30")</f>
        <v>52</v>
      </c>
      <c r="AX19" s="60">
        <f>AW19/(AZ19+BE19)</f>
        <v>52</v>
      </c>
      <c r="AY19" s="96"/>
      <c r="AZ19" s="69">
        <f>COUNTIF(E19:Y19,"&gt;30")</f>
        <v>1</v>
      </c>
      <c r="BA19" s="99">
        <v>0</v>
      </c>
      <c r="BB19" s="99">
        <f>SUMIF(E19:Z19,"&lt;30")+BA19</f>
        <v>0</v>
      </c>
      <c r="BC19" s="108">
        <f>(BB19)/AZ19</f>
        <v>0</v>
      </c>
      <c r="BD19" s="128"/>
      <c r="BE19" s="211">
        <f>COUNTIF(AA19:AU19, "&gt;30")</f>
        <v>0</v>
      </c>
      <c r="BF19" s="132">
        <v>0</v>
      </c>
      <c r="BG19" s="132">
        <f>SUMIF(AB19:AV19, "&lt;30")+BF19</f>
        <v>0</v>
      </c>
      <c r="BH19" s="147">
        <v>0</v>
      </c>
    </row>
    <row r="20" spans="1:60" ht="15" customHeight="1" x14ac:dyDescent="0.25">
      <c r="A20" s="81" t="s">
        <v>0</v>
      </c>
      <c r="B20" s="82" t="s">
        <v>1</v>
      </c>
      <c r="C20" s="83" t="s">
        <v>34</v>
      </c>
      <c r="D20" s="64">
        <f>ROUND(AX20-36,2)</f>
        <v>18.25</v>
      </c>
      <c r="E20" s="124">
        <v>52</v>
      </c>
      <c r="F20" s="91">
        <v>20</v>
      </c>
      <c r="G20" s="124">
        <v>54</v>
      </c>
      <c r="H20" s="91">
        <v>18</v>
      </c>
      <c r="I20" s="84"/>
      <c r="J20" s="80"/>
      <c r="K20" s="79"/>
      <c r="L20" s="80"/>
      <c r="M20" s="74">
        <v>57</v>
      </c>
      <c r="N20" s="72">
        <v>15</v>
      </c>
      <c r="O20" s="74">
        <v>54</v>
      </c>
      <c r="P20" s="72">
        <v>19</v>
      </c>
      <c r="Q20" s="70"/>
      <c r="R20" s="68"/>
      <c r="S20" s="70"/>
      <c r="T20" s="68"/>
      <c r="U20" s="70"/>
      <c r="V20" s="68"/>
      <c r="W20" s="70"/>
      <c r="X20" s="68"/>
      <c r="Y20" s="70"/>
      <c r="Z20" s="68"/>
      <c r="AA20" s="67"/>
      <c r="AB20" s="68"/>
      <c r="AC20" s="67"/>
      <c r="AD20" s="68"/>
      <c r="AE20" s="136"/>
      <c r="AF20" s="137"/>
      <c r="AG20" s="67"/>
      <c r="AH20" s="68"/>
      <c r="AI20" s="136"/>
      <c r="AJ20" s="137"/>
      <c r="AK20" s="67"/>
      <c r="AL20" s="68"/>
      <c r="AM20" s="67"/>
      <c r="AN20" s="68"/>
      <c r="AO20" s="67"/>
      <c r="AP20" s="68"/>
      <c r="AQ20" s="67"/>
      <c r="AR20" s="68"/>
      <c r="AS20" s="67"/>
      <c r="AT20" s="68"/>
      <c r="AU20" s="67"/>
      <c r="AV20" s="68"/>
      <c r="AW20" s="59">
        <f>SUMIF(E20:AU20,"&gt;30")</f>
        <v>217</v>
      </c>
      <c r="AX20" s="60">
        <f>AW20/(AZ20+BE20)</f>
        <v>54.25</v>
      </c>
      <c r="AY20" s="96"/>
      <c r="AZ20" s="69">
        <f>COUNTIF(E20:Y20,"&gt;30")</f>
        <v>4</v>
      </c>
      <c r="BA20" s="98">
        <v>0</v>
      </c>
      <c r="BB20" s="99">
        <f>SUMIF(E20:Z20,"&lt;30")+BA20</f>
        <v>72</v>
      </c>
      <c r="BC20" s="108">
        <f>(BB20)/AZ20</f>
        <v>18</v>
      </c>
      <c r="BD20" s="128"/>
      <c r="BE20" s="211">
        <f>COUNTIF(AA20:AU20, "&gt;30")</f>
        <v>0</v>
      </c>
      <c r="BF20" s="144">
        <v>0</v>
      </c>
      <c r="BG20" s="132">
        <f>SUMIF(AB20:AV20, "&lt;30")+BF20</f>
        <v>0</v>
      </c>
      <c r="BH20" s="147">
        <v>0</v>
      </c>
    </row>
    <row r="21" spans="1:60" ht="15" customHeight="1" thickBot="1" x14ac:dyDescent="0.3">
      <c r="A21" s="81" t="s">
        <v>25</v>
      </c>
      <c r="B21" s="82" t="s">
        <v>10</v>
      </c>
      <c r="C21" s="83" t="s">
        <v>101</v>
      </c>
      <c r="D21" s="85" t="s">
        <v>32</v>
      </c>
      <c r="E21" s="84"/>
      <c r="F21" s="80"/>
      <c r="G21" s="84"/>
      <c r="H21" s="80"/>
      <c r="I21" s="84"/>
      <c r="J21" s="80"/>
      <c r="K21" s="74">
        <v>64</v>
      </c>
      <c r="L21" s="72">
        <v>0</v>
      </c>
      <c r="M21" s="70"/>
      <c r="N21" s="68"/>
      <c r="O21" s="70"/>
      <c r="P21" s="68"/>
      <c r="Q21" s="70"/>
      <c r="R21" s="68"/>
      <c r="S21" s="70"/>
      <c r="T21" s="68"/>
      <c r="U21" s="70"/>
      <c r="V21" s="68"/>
      <c r="W21" s="70"/>
      <c r="X21" s="68"/>
      <c r="Y21" s="70"/>
      <c r="Z21" s="68"/>
      <c r="AA21" s="121">
        <v>59</v>
      </c>
      <c r="AB21" s="122">
        <v>0</v>
      </c>
      <c r="AC21" s="67"/>
      <c r="AD21" s="68"/>
      <c r="AE21" s="138"/>
      <c r="AF21" s="139"/>
      <c r="AG21" s="67"/>
      <c r="AH21" s="68"/>
      <c r="AI21" s="138"/>
      <c r="AJ21" s="139"/>
      <c r="AK21" s="67"/>
      <c r="AL21" s="68"/>
      <c r="AM21" s="67"/>
      <c r="AN21" s="68"/>
      <c r="AO21" s="67"/>
      <c r="AP21" s="68"/>
      <c r="AQ21" s="67"/>
      <c r="AR21" s="68"/>
      <c r="AS21" s="67"/>
      <c r="AT21" s="68"/>
      <c r="AU21" s="67"/>
      <c r="AV21" s="68"/>
      <c r="AW21" s="59">
        <f>SUMIF(E21:AU21,"&gt;30")</f>
        <v>123</v>
      </c>
      <c r="AX21" s="60">
        <f>AW21/(AZ21+BE21)</f>
        <v>61.5</v>
      </c>
      <c r="AY21" s="96"/>
      <c r="AZ21" s="109">
        <f>COUNTIF(E21:Y21,"&gt;30")</f>
        <v>1</v>
      </c>
      <c r="BA21" s="100">
        <v>0</v>
      </c>
      <c r="BB21" s="114">
        <f>SUMIF(E21:Z21,"&lt;30")+BA21</f>
        <v>0</v>
      </c>
      <c r="BC21" s="115">
        <f>(BB21)/AZ21</f>
        <v>0</v>
      </c>
      <c r="BD21" s="131"/>
      <c r="BE21" s="211">
        <f>COUNTIF(AA21:AU21, "&gt;30")</f>
        <v>1</v>
      </c>
      <c r="BF21" s="145">
        <v>0</v>
      </c>
      <c r="BG21" s="133">
        <f>SUMIF(AB21:AV21, "&lt;30")+BF21</f>
        <v>0</v>
      </c>
      <c r="BH21" s="148">
        <f>(BG21)/BE21</f>
        <v>0</v>
      </c>
    </row>
    <row r="22" spans="1:60" s="104" customFormat="1" ht="15.75" thickBot="1" x14ac:dyDescent="0.3">
      <c r="A22" s="101"/>
      <c r="B22" s="102"/>
      <c r="C22" s="102"/>
      <c r="D22" s="102"/>
      <c r="E22" s="103">
        <f>AVERAGEIF(E4:E21,"&gt;0")</f>
        <v>50.090909090909093</v>
      </c>
      <c r="F22" s="103"/>
      <c r="G22" s="103">
        <f>AVERAGEIF(G4:G21,"&gt;0")</f>
        <v>48.583333333333336</v>
      </c>
      <c r="H22" s="103"/>
      <c r="I22" s="103">
        <f>AVERAGEIF(I4:I21,"&gt;0")</f>
        <v>49.777777777777779</v>
      </c>
      <c r="J22" s="103"/>
      <c r="K22" s="103">
        <f>AVERAGEIF(K4:K21,"&gt;0")</f>
        <v>49.875</v>
      </c>
      <c r="L22" s="103"/>
      <c r="M22" s="103">
        <f>AVERAGEIF(M4:M21,"&gt;0")</f>
        <v>51.636363636363633</v>
      </c>
      <c r="N22" s="103"/>
      <c r="O22" s="103">
        <f>AVERAGEIF(O4:O21,"&gt;0")</f>
        <v>49.5</v>
      </c>
      <c r="P22" s="103"/>
      <c r="Q22" s="103">
        <f>AVERAGEIF(Q4:Q21,"&gt;0")</f>
        <v>50.428571428571431</v>
      </c>
      <c r="R22" s="103"/>
      <c r="S22" s="103">
        <f>AVERAGEIF(S4:S21,"&gt;0")</f>
        <v>47.714285714285715</v>
      </c>
      <c r="T22" s="103"/>
      <c r="U22" s="103">
        <f>AVERAGEIF(U4:U21,"&gt;0")</f>
        <v>50.727272727272727</v>
      </c>
      <c r="V22" s="103"/>
      <c r="W22" s="103">
        <f>AVERAGEIF(W4:W21,"&gt;0")</f>
        <v>48</v>
      </c>
      <c r="X22" s="103"/>
      <c r="Y22" s="103">
        <f>AVERAGEIF(Y4:Y21,"&gt;0")</f>
        <v>48.666666666666664</v>
      </c>
      <c r="Z22" s="103"/>
      <c r="AA22" s="103">
        <f>AVERAGEIF(AA4:AA21,"&gt;0")</f>
        <v>49.9</v>
      </c>
      <c r="AB22" s="103"/>
      <c r="AC22" s="103">
        <f>AVERAGEIF(AC4:AC21,"&gt;0")</f>
        <v>50.3</v>
      </c>
      <c r="AD22" s="103"/>
      <c r="AE22" s="103"/>
      <c r="AF22" s="103"/>
      <c r="AG22" s="103">
        <f>AVERAGEIF(AG4:AG21,"&gt;0")</f>
        <v>50.6</v>
      </c>
      <c r="AH22" s="103"/>
      <c r="AI22" s="103"/>
      <c r="AJ22" s="103"/>
      <c r="AK22" s="103">
        <f>AVERAGEIF(AK4:AK21,"&gt;0")</f>
        <v>50.1</v>
      </c>
      <c r="AL22" s="103"/>
      <c r="AM22" s="103">
        <f>AVERAGEIF(AM4:AM21,"&gt;0")</f>
        <v>47.375</v>
      </c>
      <c r="AN22" s="103"/>
      <c r="AO22" s="103">
        <f>AVERAGEIF(AO4:AO21,"&gt;0")</f>
        <v>49.875</v>
      </c>
      <c r="AP22" s="103"/>
      <c r="AQ22" s="103">
        <f>AVERAGEIF(AQ4:AQ21,"&gt;0")</f>
        <v>50</v>
      </c>
      <c r="AR22" s="103"/>
      <c r="AS22" s="103">
        <f>AVERAGEIF(AS4:AS21,"&gt;0")</f>
        <v>49</v>
      </c>
      <c r="AT22" s="103"/>
      <c r="AU22" s="103">
        <f>AVERAGEIF(AU4:AU21,"&gt;0")</f>
        <v>49.25</v>
      </c>
      <c r="AV22" s="103"/>
      <c r="AW22" s="102"/>
      <c r="AX22" s="107">
        <f>AVERAGEIF(E22:AK22,"&gt;0")</f>
        <v>49.726678691678693</v>
      </c>
      <c r="AY22" s="105"/>
    </row>
    <row r="23" spans="1:60" x14ac:dyDescent="0.25">
      <c r="C23" s="93"/>
      <c r="D23" s="94"/>
      <c r="E23" s="95"/>
      <c r="F23" s="93"/>
      <c r="AW23" s="95"/>
      <c r="AX23" s="96"/>
      <c r="AY23" s="96"/>
      <c r="AZ23" s="95"/>
      <c r="BA23" s="93"/>
      <c r="BB23" s="95"/>
      <c r="BC23" s="97"/>
      <c r="BD23" s="94"/>
    </row>
    <row r="24" spans="1:60" ht="15.75" thickBot="1" x14ac:dyDescent="0.3">
      <c r="D24" s="92" t="s">
        <v>28</v>
      </c>
      <c r="E24" s="87" t="s">
        <v>30</v>
      </c>
      <c r="AA24" s="117" t="s">
        <v>30</v>
      </c>
      <c r="AC24" s="117"/>
      <c r="AE24" s="117"/>
      <c r="AG24" s="117"/>
      <c r="AI24" s="117" t="s">
        <v>30</v>
      </c>
      <c r="AK24" s="117" t="s">
        <v>30</v>
      </c>
      <c r="AM24" s="117"/>
      <c r="AO24" s="117" t="s">
        <v>30</v>
      </c>
      <c r="AQ24" s="117" t="s">
        <v>30</v>
      </c>
      <c r="AS24" s="117" t="s">
        <v>30</v>
      </c>
      <c r="AU24" s="117"/>
    </row>
    <row r="25" spans="1:60" ht="15.75" thickBot="1" x14ac:dyDescent="0.3">
      <c r="D25" s="92" t="s">
        <v>29</v>
      </c>
      <c r="E25" s="88" t="s">
        <v>31</v>
      </c>
      <c r="AA25" s="116" t="s">
        <v>31</v>
      </c>
      <c r="AC25" s="116"/>
      <c r="AE25" s="116"/>
      <c r="AG25" s="116"/>
      <c r="AI25" s="116" t="s">
        <v>31</v>
      </c>
      <c r="AK25" s="116" t="s">
        <v>31</v>
      </c>
      <c r="AM25" s="116"/>
      <c r="AO25" s="116" t="s">
        <v>31</v>
      </c>
      <c r="AQ25" s="116" t="s">
        <v>31</v>
      </c>
      <c r="AS25" s="116" t="s">
        <v>31</v>
      </c>
      <c r="AU25" s="207"/>
      <c r="AV25" s="208" t="s">
        <v>126</v>
      </c>
      <c r="AW25" s="208"/>
      <c r="AX25" s="208"/>
    </row>
    <row r="26" spans="1:60" x14ac:dyDescent="0.25">
      <c r="D26" s="92" t="s">
        <v>91</v>
      </c>
      <c r="E26" s="90" t="s">
        <v>92</v>
      </c>
      <c r="AA26" s="118" t="s">
        <v>92</v>
      </c>
      <c r="AC26" s="118"/>
      <c r="AE26" s="118"/>
      <c r="AG26" s="118"/>
      <c r="AH26" s="126"/>
      <c r="AI26" s="118"/>
      <c r="AK26" s="118" t="s">
        <v>92</v>
      </c>
      <c r="AL26" s="126"/>
      <c r="AM26" s="118"/>
      <c r="AN26" s="126"/>
      <c r="AO26" s="118" t="s">
        <v>92</v>
      </c>
      <c r="AP26" s="126"/>
      <c r="AQ26" s="118" t="s">
        <v>92</v>
      </c>
      <c r="AR26" s="126"/>
      <c r="AS26" s="118" t="s">
        <v>92</v>
      </c>
      <c r="AT26" s="126"/>
      <c r="AU26" s="118"/>
      <c r="AV26" s="126"/>
    </row>
  </sheetData>
  <sortState xmlns:xlrd2="http://schemas.microsoft.com/office/spreadsheetml/2017/richdata2" ref="A4:BH21">
    <sortCondition descending="1" sortBy="cellColor" ref="BE4:BE21" dxfId="1"/>
    <sortCondition descending="1" ref="BH4:BH21"/>
    <sortCondition ref="AX4:AX21"/>
  </sortState>
  <mergeCells count="60">
    <mergeCell ref="M1:N1"/>
    <mergeCell ref="O1:P1"/>
    <mergeCell ref="E2:F2"/>
    <mergeCell ref="AI1:AJ1"/>
    <mergeCell ref="AI2:AJ2"/>
    <mergeCell ref="AC1:AD1"/>
    <mergeCell ref="AC2:AD2"/>
    <mergeCell ref="AG2:AH2"/>
    <mergeCell ref="Y2:Z2"/>
    <mergeCell ref="Y1:Z1"/>
    <mergeCell ref="W2:X2"/>
    <mergeCell ref="W1:X1"/>
    <mergeCell ref="K2:L2"/>
    <mergeCell ref="M2:N2"/>
    <mergeCell ref="AA1:AB1"/>
    <mergeCell ref="AA2:AB2"/>
    <mergeCell ref="A1:B3"/>
    <mergeCell ref="C1:C3"/>
    <mergeCell ref="D1:D3"/>
    <mergeCell ref="E1:F1"/>
    <mergeCell ref="U2:V2"/>
    <mergeCell ref="G1:H1"/>
    <mergeCell ref="S2:T2"/>
    <mergeCell ref="S1:T1"/>
    <mergeCell ref="Q2:R2"/>
    <mergeCell ref="Q1:R1"/>
    <mergeCell ref="I1:J1"/>
    <mergeCell ref="O2:P2"/>
    <mergeCell ref="K1:L1"/>
    <mergeCell ref="U1:V1"/>
    <mergeCell ref="G2:H2"/>
    <mergeCell ref="I2:J2"/>
    <mergeCell ref="AE1:AF1"/>
    <mergeCell ref="AE2:AF2"/>
    <mergeCell ref="AG1:AH1"/>
    <mergeCell ref="AW1:AW3"/>
    <mergeCell ref="AK1:AL1"/>
    <mergeCell ref="AK2:AL2"/>
    <mergeCell ref="AO1:AP1"/>
    <mergeCell ref="AO2:AP2"/>
    <mergeCell ref="AS1:AT1"/>
    <mergeCell ref="AS2:AT2"/>
    <mergeCell ref="AU1:AV1"/>
    <mergeCell ref="AU2:AV2"/>
    <mergeCell ref="BD1:BD3"/>
    <mergeCell ref="AM1:AN1"/>
    <mergeCell ref="AM2:AN2"/>
    <mergeCell ref="BE1:BH1"/>
    <mergeCell ref="BE2:BE3"/>
    <mergeCell ref="BF2:BF3"/>
    <mergeCell ref="BG2:BG3"/>
    <mergeCell ref="BH2:BH3"/>
    <mergeCell ref="AX1:AX3"/>
    <mergeCell ref="AZ1:BC1"/>
    <mergeCell ref="AZ2:AZ3"/>
    <mergeCell ref="BA2:BA3"/>
    <mergeCell ref="BB2:BB3"/>
    <mergeCell ref="BC2:BC3"/>
    <mergeCell ref="AQ1:AR1"/>
    <mergeCell ref="AQ2:AR2"/>
  </mergeCells>
  <phoneticPr fontId="18" type="noConversion"/>
  <pageMargins left="0.7" right="0.7" top="0.75" bottom="0.75" header="0.3" footer="0.3"/>
  <pageSetup orientation="landscape" horizontalDpi="0" verticalDpi="0" r:id="rId1"/>
  <webPublishItems count="1">
    <webPublishItem id="24146" divId="Bottoms Up 2024 League Stats - Week 11_24146" sourceType="sheet" destinationFile="C:\DATA\CODE\golf-league-site\public\results\Bottoms Up 2024 League Stats - Week 11.htm" title="WEEK 11" autoRepublish="1"/>
  </webPublishItem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5779-C5C7-4C22-8371-169A5BC8E021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3" customWidth="1"/>
    <col min="2" max="2" width="13.5703125" style="3" customWidth="1"/>
    <col min="3" max="11" width="5" style="3" customWidth="1"/>
    <col min="12" max="12" width="5.140625" style="3" bestFit="1" customWidth="1"/>
    <col min="13" max="13" width="7.28515625" style="3" customWidth="1"/>
    <col min="14" max="14" width="8.28515625" style="3" customWidth="1"/>
    <col min="15" max="15" width="17" style="3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2" t="s">
        <v>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4" t="s">
        <v>42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54</v>
      </c>
      <c r="B7" s="13" t="s">
        <v>73</v>
      </c>
      <c r="C7" s="13">
        <v>5</v>
      </c>
      <c r="D7" s="13">
        <v>6</v>
      </c>
      <c r="E7" s="13">
        <v>5</v>
      </c>
      <c r="F7" s="13">
        <v>3</v>
      </c>
      <c r="G7" s="13">
        <v>5</v>
      </c>
      <c r="H7" s="13">
        <v>4</v>
      </c>
      <c r="I7" s="13">
        <v>5</v>
      </c>
      <c r="J7" s="13">
        <v>4</v>
      </c>
      <c r="K7" s="13">
        <v>10</v>
      </c>
      <c r="L7" s="14">
        <f t="shared" ref="L7:L25" si="0">IF(SUM(C7:K7)&gt;0, SUM(C7:K7),"")</f>
        <v>47</v>
      </c>
      <c r="M7" s="13">
        <v>13</v>
      </c>
      <c r="N7" s="13">
        <f>IF(L7&lt;&gt;"",L7- M7, "")</f>
        <v>34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3</v>
      </c>
      <c r="D8" s="17">
        <f>IF(D7&gt;0, VLOOKUP(D7-D$5-(INT($M7/9)+(MOD($M7,9)&gt;=D$6)), '[1]Point System'!$A$4:$B$15, 2),"")</f>
        <v>3</v>
      </c>
      <c r="E8" s="17">
        <f>IF(E7&gt;0, VLOOKUP(E7-E$5-(INT($M7/9)+(MOD($M7,9)&gt;=E$6)), '[1]Point System'!$A$4:$B$15, 2),"")</f>
        <v>3</v>
      </c>
      <c r="F8" s="17">
        <f>IF(F7&gt;0, VLOOKUP(F7-F$5-(INT($M7/9)+(MOD($M7,9)&gt;=F$6)), '[1]Point System'!$A$4:$B$15, 2),"")</f>
        <v>3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3</v>
      </c>
      <c r="I8" s="17">
        <f>IF(I7&gt;0, VLOOKUP(I7-I$5-(INT($M7/9)+(MOD($M7,9)&gt;=I$6)), '[1]Point System'!$A$4:$B$15, 2),"")</f>
        <v>1</v>
      </c>
      <c r="J8" s="17">
        <f>IF(J7&gt;0, VLOOKUP(J7-J$5-(INT($M7/9)+(MOD($M7,9)&gt;=J$6)), '[1]Point System'!$A$4:$B$15, 2),"")</f>
        <v>3</v>
      </c>
      <c r="K8" s="49">
        <f>IF(K7&gt;0, VLOOKUP(K7-K$5-(INT($M7/9)+(MOD($M7,9)&gt;=K$6)), '[1]Point System'!$A$4:$B$15, 2),"")</f>
        <v>0</v>
      </c>
      <c r="L8" s="18">
        <f t="shared" si="0"/>
        <v>21</v>
      </c>
      <c r="M8" s="17"/>
      <c r="N8" s="17"/>
      <c r="O8" s="19">
        <f>IF(L8&lt;&gt;"", L8, "")</f>
        <v>21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55</v>
      </c>
      <c r="B9" s="13"/>
      <c r="C9" s="13">
        <v>5</v>
      </c>
      <c r="D9" s="13">
        <v>7</v>
      </c>
      <c r="E9" s="13">
        <v>4</v>
      </c>
      <c r="F9" s="13">
        <v>4</v>
      </c>
      <c r="G9" s="13">
        <v>6</v>
      </c>
      <c r="H9" s="13">
        <v>7</v>
      </c>
      <c r="I9" s="13">
        <v>6</v>
      </c>
      <c r="J9" s="13">
        <v>5</v>
      </c>
      <c r="K9" s="13">
        <v>7</v>
      </c>
      <c r="L9" s="14">
        <f t="shared" si="0"/>
        <v>51</v>
      </c>
      <c r="M9" s="13">
        <v>21</v>
      </c>
      <c r="N9" s="13">
        <f>IF(L9&lt;&gt;"",L9- M9, "")</f>
        <v>30</v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3</v>
      </c>
      <c r="D10" s="17">
        <f>IF(D9&gt;0, VLOOKUP(D9-D$5-(INT($M9/9)+(MOD($M9,9)&gt;=D$6)), '[1]Point System'!$A$4:$B$15, 2),"")</f>
        <v>3</v>
      </c>
      <c r="E10" s="17">
        <f>IF(E9&gt;0, VLOOKUP(E9-E$5-(INT($M9/9)+(MOD($M9,9)&gt;=E$6)), '[1]Point System'!$A$4:$B$15, 2),"")</f>
        <v>5</v>
      </c>
      <c r="F10" s="17">
        <f>IF(F9&gt;0, VLOOKUP(F9-F$5-(INT($M9/9)+(MOD($M9,9)&gt;=F$6)), '[1]Point System'!$A$4:$B$15, 2),"")</f>
        <v>3</v>
      </c>
      <c r="G10" s="17">
        <f>IF(G9&gt;0, VLOOKUP(G9-G$5-(INT($M9/9)+(MOD($M9,9)&gt;=G$6)), '[1]Point System'!$A$4:$B$15, 2),"")</f>
        <v>2</v>
      </c>
      <c r="H10" s="17">
        <f>IF(H9&gt;0, VLOOKUP(H9-H$5-(INT($M9/9)+(MOD($M9,9)&gt;=H$6)), '[1]Point System'!$A$4:$B$15, 2),"")</f>
        <v>1</v>
      </c>
      <c r="I10" s="17">
        <f>IF(I9&gt;0, VLOOKUP(I9-I$5-(INT($M9/9)+(MOD($M9,9)&gt;=I$6)), '[1]Point System'!$A$4:$B$15, 2),"")</f>
        <v>1</v>
      </c>
      <c r="J10" s="17">
        <f>IF(J9&gt;0, VLOOKUP(J9-J$5-(INT($M9/9)+(MOD($M9,9)&gt;=J$6)), '[1]Point System'!$A$4:$B$15, 2),"")</f>
        <v>3</v>
      </c>
      <c r="K10" s="49">
        <f>IF(K9&gt;0, VLOOKUP(K9-K$5-(INT($M9/9)+(MOD($M9,9)&gt;=K$6)), '[1]Point System'!$A$4:$B$15, 2),"")</f>
        <v>3</v>
      </c>
      <c r="L10" s="18">
        <f t="shared" ref="L10" si="1">IF(SUM(C10:K10)&gt;0, SUM(C10:K10),"")</f>
        <v>24</v>
      </c>
      <c r="M10" s="17"/>
      <c r="N10" s="17"/>
      <c r="O10" s="19">
        <f>IF(L10&lt;&gt;"", L10, "")</f>
        <v>24</v>
      </c>
      <c r="P10" s="2"/>
      <c r="Q10" s="2"/>
      <c r="R10" s="39"/>
      <c r="T10" s="3"/>
    </row>
    <row r="11" spans="1:26" ht="18.75" x14ac:dyDescent="0.25">
      <c r="A11" s="12" t="s">
        <v>62</v>
      </c>
      <c r="B11" s="13"/>
      <c r="C11" s="13">
        <v>5</v>
      </c>
      <c r="D11" s="13">
        <v>5</v>
      </c>
      <c r="E11" s="13">
        <v>4</v>
      </c>
      <c r="F11" s="13">
        <v>4</v>
      </c>
      <c r="G11" s="13">
        <v>4</v>
      </c>
      <c r="H11" s="13">
        <v>5</v>
      </c>
      <c r="I11" s="13">
        <v>2</v>
      </c>
      <c r="J11" s="13">
        <v>4</v>
      </c>
      <c r="K11" s="13">
        <v>4</v>
      </c>
      <c r="L11" s="14">
        <f t="shared" si="0"/>
        <v>37</v>
      </c>
      <c r="M11" s="13">
        <v>2</v>
      </c>
      <c r="N11" s="13">
        <f>IF(L11&lt;&gt;"",L11- M11, "")</f>
        <v>35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1</v>
      </c>
      <c r="D12" s="17">
        <f>IF(D11&gt;0, VLOOKUP(D11-D$5-(INT($M11/9)+(MOD($M11,9)&gt;=D$6)), '[1]Point System'!$A$4:$B$15, 2),"")</f>
        <v>3</v>
      </c>
      <c r="E12" s="17">
        <f>IF(E11&gt;0, VLOOKUP(E11-E$5-(INT($M11/9)+(MOD($M11,9)&gt;=E$6)), '[1]Point System'!$A$4:$B$15, 2),"")</f>
        <v>2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1</v>
      </c>
      <c r="I12" s="17">
        <f>IF(I11&gt;0, VLOOKUP(I11-I$5-(INT($M11/9)+(MOD($M11,9)&gt;=I$6)), '[1]Point System'!$A$4:$B$15, 2),"")</f>
        <v>3</v>
      </c>
      <c r="J12" s="17">
        <f>IF(J11&gt;0, VLOOKUP(J11-J$5-(INT($M11/9)+(MOD($M11,9)&gt;=J$6)), '[1]Point System'!$A$4:$B$15, 2),"")</f>
        <v>2</v>
      </c>
      <c r="K12" s="17">
        <f>IF(K11&gt;0, VLOOKUP(K11-K$5-(INT($M11/9)+(MOD($M11,9)&gt;=K$6)), '[1]Point System'!$A$4:$B$15, 2),"")</f>
        <v>4</v>
      </c>
      <c r="L12" s="18">
        <f t="shared" ref="L12" si="2">IF(SUM(C12:K12)&gt;0, SUM(C12:K12),"")</f>
        <v>19</v>
      </c>
      <c r="M12" s="17"/>
      <c r="N12" s="17"/>
      <c r="O12" s="19">
        <f>IF(L12&lt;&gt;"", L12, "")</f>
        <v>19</v>
      </c>
      <c r="P12" s="45"/>
      <c r="Q12" s="45"/>
      <c r="R12" s="39"/>
      <c r="S12" s="2"/>
      <c r="T12" s="2"/>
    </row>
    <row r="13" spans="1:26" ht="18.75" x14ac:dyDescent="0.25">
      <c r="A13" s="12" t="s">
        <v>66</v>
      </c>
      <c r="B13" s="13"/>
      <c r="C13" s="13">
        <v>5</v>
      </c>
      <c r="D13" s="13">
        <v>5</v>
      </c>
      <c r="E13" s="13">
        <v>7</v>
      </c>
      <c r="F13" s="13">
        <v>2</v>
      </c>
      <c r="G13" s="13">
        <v>5</v>
      </c>
      <c r="H13" s="13">
        <v>6</v>
      </c>
      <c r="I13" s="13">
        <v>3</v>
      </c>
      <c r="J13" s="13">
        <v>5</v>
      </c>
      <c r="K13" s="13">
        <v>6</v>
      </c>
      <c r="L13" s="14">
        <f t="shared" si="0"/>
        <v>44</v>
      </c>
      <c r="M13" s="13">
        <v>11</v>
      </c>
      <c r="N13" s="13">
        <f>IF(L13&lt;&gt;"",L13- M13, "")</f>
        <v>33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2</v>
      </c>
      <c r="D14" s="17">
        <f>IF(D13&gt;0, VLOOKUP(D13-D$5-(INT($M13/9)+(MOD($M13,9)&gt;=D$6)), '[1]Point System'!$A$4:$B$15, 2),"")</f>
        <v>4</v>
      </c>
      <c r="E14" s="17">
        <f>IF(E13&gt;0, VLOOKUP(E13-E$5-(INT($M13/9)+(MOD($M13,9)&gt;=E$6)), '[1]Point System'!$A$4:$B$15, 2),"")</f>
        <v>0</v>
      </c>
      <c r="F14" s="17">
        <f>IF(F13&gt;0, VLOOKUP(F13-F$5-(INT($M13/9)+(MOD($M13,9)&gt;=F$6)), '[1]Point System'!$A$4:$B$15, 2),"")</f>
        <v>4</v>
      </c>
      <c r="G14" s="17">
        <f>IF(G13&gt;0, VLOOKUP(G13-G$5-(INT($M13/9)+(MOD($M13,9)&gt;=G$6)), '[1]Point System'!$A$4:$B$15, 2),"")</f>
        <v>2</v>
      </c>
      <c r="H14" s="17">
        <f>IF(H13&gt;0, VLOOKUP(H13-H$5-(INT($M13/9)+(MOD($M13,9)&gt;=H$6)), '[1]Point System'!$A$4:$B$15, 2),"")</f>
        <v>1</v>
      </c>
      <c r="I14" s="17">
        <f>IF(I13&gt;0, VLOOKUP(I13-I$5-(INT($M13/9)+(MOD($M13,9)&gt;=I$6)), '[1]Point System'!$A$4:$B$15, 2),"")</f>
        <v>3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3</v>
      </c>
      <c r="L14" s="18">
        <f t="shared" ref="L14" si="3">IF(SUM(C14:K14)&gt;0, SUM(C14:K14),"")</f>
        <v>21</v>
      </c>
      <c r="M14" s="17"/>
      <c r="N14" s="17"/>
      <c r="O14" s="19">
        <f>IF(L14&lt;&gt;"", L14, "")</f>
        <v>21</v>
      </c>
      <c r="P14" s="45"/>
      <c r="Q14" s="45"/>
      <c r="R14" s="39"/>
      <c r="S14" s="2"/>
      <c r="T14" s="2"/>
    </row>
    <row r="15" spans="1:26" ht="18.75" x14ac:dyDescent="0.25">
      <c r="A15" s="12" t="s">
        <v>63</v>
      </c>
      <c r="B15" s="13"/>
      <c r="C15" s="13">
        <v>5</v>
      </c>
      <c r="D15" s="13">
        <v>5</v>
      </c>
      <c r="E15" s="13">
        <v>6</v>
      </c>
      <c r="F15" s="13">
        <v>6</v>
      </c>
      <c r="G15" s="13">
        <v>5</v>
      </c>
      <c r="H15" s="13">
        <v>6</v>
      </c>
      <c r="I15" s="13">
        <v>5</v>
      </c>
      <c r="J15" s="13">
        <v>7</v>
      </c>
      <c r="K15" s="13">
        <v>5</v>
      </c>
      <c r="L15" s="14">
        <f t="shared" si="0"/>
        <v>50</v>
      </c>
      <c r="M15" s="13">
        <v>13</v>
      </c>
      <c r="N15" s="13">
        <f>IF(L15&lt;&gt;"",L15- M15, "")</f>
        <v>37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3</v>
      </c>
      <c r="D16" s="17">
        <f>IF(D15&gt;0, VLOOKUP(D15-D$5-(INT($M15/9)+(MOD($M15,9)&gt;=D$6)), '[1]Point System'!$A$4:$B$15, 2),"")</f>
        <v>4</v>
      </c>
      <c r="E16" s="17">
        <f>IF(E15&gt;0, VLOOKUP(E15-E$5-(INT($M15/9)+(MOD($M15,9)&gt;=E$6)), '[1]Point System'!$A$4:$B$15, 2),"")</f>
        <v>2</v>
      </c>
      <c r="F16" s="17">
        <f>IF(F15&gt;0, VLOOKUP(F15-F$5-(INT($M15/9)+(MOD($M15,9)&gt;=F$6)), '[1]Point System'!$A$4:$B$15, 2),"")</f>
        <v>0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1</v>
      </c>
      <c r="I16" s="17">
        <f>IF(I15&gt;0, VLOOKUP(I15-I$5-(INT($M15/9)+(MOD($M15,9)&gt;=I$6)), '[1]Point System'!$A$4:$B$15, 2),"")</f>
        <v>1</v>
      </c>
      <c r="J16" s="17">
        <f>IF(J15&gt;0, VLOOKUP(J15-J$5-(INT($M15/9)+(MOD($M15,9)&gt;=J$6)), '[1]Point System'!$A$4:$B$15, 2),"")</f>
        <v>0</v>
      </c>
      <c r="K16" s="17">
        <f>IF(K15&gt;0, VLOOKUP(K15-K$5-(INT($M15/9)+(MOD($M15,9)&gt;=K$6)), '[1]Point System'!$A$4:$B$15, 2),"")</f>
        <v>4</v>
      </c>
      <c r="L16" s="18">
        <f t="shared" ref="L16" si="4">IF(SUM(C16:K16)&gt;0, SUM(C16:K16),"")</f>
        <v>17</v>
      </c>
      <c r="M16" s="17"/>
      <c r="N16" s="17"/>
      <c r="O16" s="19">
        <f>IF(L16&lt;&gt;"", L16, "")</f>
        <v>17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51</v>
      </c>
      <c r="B17" s="13"/>
      <c r="C17" s="13">
        <v>7</v>
      </c>
      <c r="D17" s="13">
        <v>7</v>
      </c>
      <c r="E17" s="13">
        <v>5</v>
      </c>
      <c r="F17" s="13">
        <v>3</v>
      </c>
      <c r="G17" s="13">
        <v>5</v>
      </c>
      <c r="H17" s="13">
        <v>6</v>
      </c>
      <c r="I17" s="13">
        <v>4</v>
      </c>
      <c r="J17" s="13">
        <v>6</v>
      </c>
      <c r="K17" s="13">
        <v>6</v>
      </c>
      <c r="L17" s="14">
        <f t="shared" si="0"/>
        <v>49</v>
      </c>
      <c r="M17" s="13">
        <v>9</v>
      </c>
      <c r="N17" s="13">
        <f>IF(L17&lt;&gt;"",L17- M17, "")</f>
        <v>40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0</v>
      </c>
      <c r="D18" s="17">
        <f>IF(D17&gt;0, VLOOKUP(D17-D$5-(INT($M17/9)+(MOD($M17,9)&gt;=D$6)), '[1]Point System'!$A$4:$B$15, 2),"")</f>
        <v>1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3</v>
      </c>
      <c r="G18" s="17">
        <f>IF(G17&gt;0, VLOOKUP(G17-G$5-(INT($M17/9)+(MOD($M17,9)&gt;=G$6)), '[1]Point System'!$A$4:$B$15, 2),"")</f>
        <v>2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1</v>
      </c>
      <c r="K18" s="49">
        <f>IF(K17&gt;0, VLOOKUP(K17-K$5-(INT($M17/9)+(MOD($M17,9)&gt;=K$6)), '[1]Point System'!$A$4:$B$15, 2),"")</f>
        <v>2</v>
      </c>
      <c r="L18" s="18">
        <f t="shared" ref="L18" si="5">IF(SUM(C18:K18)&gt;0, SUM(C18:K18),"")</f>
        <v>14</v>
      </c>
      <c r="M18" s="17"/>
      <c r="N18" s="17"/>
      <c r="O18" s="19">
        <f>IF(L18&lt;&gt;"", L18, "")</f>
        <v>14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53</v>
      </c>
      <c r="B19" s="13"/>
      <c r="C19" s="13">
        <v>7</v>
      </c>
      <c r="D19" s="13">
        <v>6</v>
      </c>
      <c r="E19" s="13">
        <v>5</v>
      </c>
      <c r="F19" s="13">
        <v>5</v>
      </c>
      <c r="G19" s="13">
        <v>6</v>
      </c>
      <c r="H19" s="13">
        <v>7</v>
      </c>
      <c r="I19" s="13">
        <v>4</v>
      </c>
      <c r="J19" s="13">
        <v>7</v>
      </c>
      <c r="K19" s="13">
        <v>9</v>
      </c>
      <c r="L19" s="14">
        <f t="shared" si="0"/>
        <v>56</v>
      </c>
      <c r="M19" s="13">
        <v>16</v>
      </c>
      <c r="N19" s="13">
        <f>IF(L19&lt;&gt;"",L19- M19, "")</f>
        <v>40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1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3</v>
      </c>
      <c r="F20" s="17">
        <f>IF(F19&gt;0, VLOOKUP(F19-F$5-(INT($M19/9)+(MOD($M19,9)&gt;=F$6)), '[1]Point System'!$A$4:$B$15, 2),"")</f>
        <v>1</v>
      </c>
      <c r="G20" s="17">
        <f>IF(G19&gt;0, VLOOKUP(G19-G$5-(INT($M19/9)+(MOD($M19,9)&gt;=G$6)), '[1]Point System'!$A$4:$B$15, 2),"")</f>
        <v>2</v>
      </c>
      <c r="H20" s="17">
        <f>IF(H19&gt;0, VLOOKUP(H19-H$5-(INT($M19/9)+(MOD($M19,9)&gt;=H$6)), '[1]Point System'!$A$4:$B$15, 2),"")</f>
        <v>1</v>
      </c>
      <c r="I20" s="17">
        <f>IF(I19&gt;0, VLOOKUP(I19-I$5-(INT($M19/9)+(MOD($M19,9)&gt;=I$6)), '[1]Point System'!$A$4:$B$15, 2),"")</f>
        <v>2</v>
      </c>
      <c r="J20" s="17">
        <f>IF(J19&gt;0, VLOOKUP(J19-J$5-(INT($M19/9)+(MOD($M19,9)&gt;=J$6)), '[1]Point System'!$A$4:$B$15, 2),"")</f>
        <v>1</v>
      </c>
      <c r="K20" s="49">
        <f>IF(K19&gt;0, VLOOKUP(K19-K$5-(INT($M19/9)+(MOD($M19,9)&gt;=K$6)), '[1]Point System'!$A$4:$B$15, 2),"")</f>
        <v>0</v>
      </c>
      <c r="L20" s="18">
        <f t="shared" ref="L20" si="6">IF(SUM(C20:K20)&gt;0, SUM(C20:K20),"")</f>
        <v>14</v>
      </c>
      <c r="M20" s="17"/>
      <c r="N20" s="17"/>
      <c r="O20" s="19">
        <f>IF(L20&lt;&gt;"", L20, "")</f>
        <v>14</v>
      </c>
      <c r="P20" s="2"/>
      <c r="Q20" s="2"/>
      <c r="R20" s="39"/>
      <c r="T20" s="3"/>
    </row>
    <row r="21" spans="1:26" ht="18.75" x14ac:dyDescent="0.25">
      <c r="A21" s="12" t="s">
        <v>64</v>
      </c>
      <c r="B21" s="13"/>
      <c r="C21" s="13">
        <v>8</v>
      </c>
      <c r="D21" s="13">
        <v>6</v>
      </c>
      <c r="E21" s="13">
        <v>8</v>
      </c>
      <c r="F21" s="13">
        <v>6</v>
      </c>
      <c r="G21" s="13">
        <v>6</v>
      </c>
      <c r="H21" s="13">
        <v>7</v>
      </c>
      <c r="I21" s="13">
        <v>4</v>
      </c>
      <c r="J21" s="13">
        <v>6</v>
      </c>
      <c r="K21" s="13">
        <v>6</v>
      </c>
      <c r="L21" s="14">
        <f t="shared" si="0"/>
        <v>57</v>
      </c>
      <c r="M21" s="13">
        <v>21</v>
      </c>
      <c r="N21" s="13">
        <f>IF(L21&lt;&gt;"",L21- M21, "")</f>
        <v>36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0</v>
      </c>
      <c r="D22" s="17">
        <f>IF(D21&gt;0, VLOOKUP(D21-D$5-(INT($M21/9)+(MOD($M21,9)&gt;=D$6)), '[1]Point System'!$A$4:$B$15, 2),"")</f>
        <v>4</v>
      </c>
      <c r="E22" s="17">
        <f>IF(E21&gt;0, VLOOKUP(E21-E$5-(INT($M21/9)+(MOD($M21,9)&gt;=E$6)), '[1]Point System'!$A$4:$B$15, 2),"")</f>
        <v>1</v>
      </c>
      <c r="F22" s="17">
        <f>IF(F21&gt;0, VLOOKUP(F21-F$5-(INT($M21/9)+(MOD($M21,9)&gt;=F$6)), '[1]Point System'!$A$4:$B$15, 2),"")</f>
        <v>1</v>
      </c>
      <c r="G22" s="17">
        <f>IF(G21&gt;0, VLOOKUP(G21-G$5-(INT($M21/9)+(MOD($M21,9)&gt;=G$6)), '[1]Point System'!$A$4:$B$15, 2),"")</f>
        <v>2</v>
      </c>
      <c r="H22" s="17">
        <f>IF(H21&gt;0, VLOOKUP(H21-H$5-(INT($M21/9)+(MOD($M21,9)&gt;=H$6)), '[1]Point System'!$A$4:$B$15, 2),"")</f>
        <v>1</v>
      </c>
      <c r="I22" s="17">
        <f>IF(I21&gt;0, VLOOKUP(I21-I$5-(INT($M21/9)+(MOD($M21,9)&gt;=I$6)), '[1]Point System'!$A$4:$B$15, 2),"")</f>
        <v>3</v>
      </c>
      <c r="J22" s="17">
        <f>IF(J21&gt;0, VLOOKUP(J21-J$5-(INT($M21/9)+(MOD($M21,9)&gt;=J$6)), '[1]Point System'!$A$4:$B$15, 2),"")</f>
        <v>2</v>
      </c>
      <c r="K22" s="17">
        <f>IF(K21&gt;0, VLOOKUP(K21-K$5-(INT($M21/9)+(MOD($M21,9)&gt;=K$6)), '[1]Point System'!$A$4:$B$15, 2),"")</f>
        <v>4</v>
      </c>
      <c r="L22" s="18">
        <f t="shared" ref="L22" si="7">IF(SUM(C22:K22)&gt;0, SUM(C22:K22),"")</f>
        <v>18</v>
      </c>
      <c r="M22" s="17"/>
      <c r="N22" s="17"/>
      <c r="O22" s="19">
        <f>IF(L22&lt;&gt;"", L22, "")</f>
        <v>18</v>
      </c>
      <c r="P22" s="45"/>
      <c r="Q22" s="45"/>
      <c r="R22" s="39"/>
      <c r="V22" s="2"/>
      <c r="W22" s="2"/>
      <c r="X22" s="2"/>
      <c r="Y22" s="2"/>
      <c r="Z22" s="2"/>
    </row>
    <row r="23" spans="1:26" ht="18.75" x14ac:dyDescent="0.25">
      <c r="A23" s="12" t="s">
        <v>56</v>
      </c>
      <c r="B23" s="13"/>
      <c r="C23" s="13">
        <v>6</v>
      </c>
      <c r="D23" s="13">
        <v>7</v>
      </c>
      <c r="E23" s="13">
        <v>6</v>
      </c>
      <c r="F23" s="13">
        <v>5</v>
      </c>
      <c r="G23" s="13">
        <v>5</v>
      </c>
      <c r="H23" s="13">
        <v>6</v>
      </c>
      <c r="I23" s="13">
        <v>5</v>
      </c>
      <c r="J23" s="13">
        <v>5</v>
      </c>
      <c r="K23" s="13">
        <v>8</v>
      </c>
      <c r="L23" s="14">
        <f t="shared" si="0"/>
        <v>53</v>
      </c>
      <c r="M23" s="13">
        <v>15</v>
      </c>
      <c r="N23" s="13">
        <f>IF(L23&lt;&gt;"",L23- M23, "")</f>
        <v>38</v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>
        <f>IF(C23&gt;0, VLOOKUP(C23-C$5-(INT($M23/9)+(MOD($M23,9)&gt;=C$6)), '[1]Point System'!$A$4:$B$15, 2),"")</f>
        <v>2</v>
      </c>
      <c r="D24" s="17">
        <f>IF(D23&gt;0, VLOOKUP(D23-D$5-(INT($M23/9)+(MOD($M23,9)&gt;=D$6)), '[1]Point System'!$A$4:$B$15, 2),"")</f>
        <v>2</v>
      </c>
      <c r="E24" s="17">
        <f>IF(E23&gt;0, VLOOKUP(E23-E$5-(INT($M23/9)+(MOD($M23,9)&gt;=E$6)), '[1]Point System'!$A$4:$B$15, 2),"")</f>
        <v>2</v>
      </c>
      <c r="F24" s="17">
        <f>IF(F23&gt;0, VLOOKUP(F23-F$5-(INT($M23/9)+(MOD($M23,9)&gt;=F$6)), '[1]Point System'!$A$4:$B$15, 2),"")</f>
        <v>1</v>
      </c>
      <c r="G24" s="17">
        <f>IF(G23&gt;0, VLOOKUP(G23-G$5-(INT($M23/9)+(MOD($M23,9)&gt;=G$6)), '[1]Point System'!$A$4:$B$15, 2),"")</f>
        <v>3</v>
      </c>
      <c r="H24" s="17">
        <f>IF(H23&gt;0, VLOOKUP(H23-H$5-(INT($M23/9)+(MOD($M23,9)&gt;=H$6)), '[1]Point System'!$A$4:$B$15, 2),"")</f>
        <v>1</v>
      </c>
      <c r="I24" s="17">
        <f>IF(I23&gt;0, VLOOKUP(I23-I$5-(INT($M23/9)+(MOD($M23,9)&gt;=I$6)), '[1]Point System'!$A$4:$B$15, 2),"")</f>
        <v>1</v>
      </c>
      <c r="J24" s="17">
        <f>IF(J23&gt;0, VLOOKUP(J23-J$5-(INT($M23/9)+(MOD($M23,9)&gt;=J$6)), '[1]Point System'!$A$4:$B$15, 2),"")</f>
        <v>3</v>
      </c>
      <c r="K24" s="49">
        <f>IF(K23&gt;0, VLOOKUP(K23-K$5-(INT($M23/9)+(MOD($M23,9)&gt;=K$6)), '[1]Point System'!$A$4:$B$15, 2),"")</f>
        <v>1</v>
      </c>
      <c r="L24" s="18">
        <f t="shared" ref="L24" si="8">IF(SUM(C24:K24)&gt;0, SUM(C24:K24),"")</f>
        <v>16</v>
      </c>
      <c r="M24" s="17"/>
      <c r="N24" s="17"/>
      <c r="O24" s="19">
        <f>IF(L24&lt;&gt;"", L24, "")</f>
        <v>16</v>
      </c>
      <c r="P24" s="45"/>
      <c r="Q24" s="45"/>
      <c r="R24" s="39"/>
      <c r="V24" s="2"/>
      <c r="W24" s="2"/>
      <c r="X24" s="2"/>
      <c r="Y24" s="2"/>
      <c r="Z24" s="2"/>
    </row>
    <row r="25" spans="1:26" ht="18.75" x14ac:dyDescent="0.25">
      <c r="A25" s="12" t="s">
        <v>52</v>
      </c>
      <c r="B25" s="13"/>
      <c r="C25" s="13">
        <v>8</v>
      </c>
      <c r="D25" s="13">
        <v>9</v>
      </c>
      <c r="E25" s="13">
        <v>7</v>
      </c>
      <c r="F25" s="13">
        <v>6</v>
      </c>
      <c r="G25" s="13">
        <v>6</v>
      </c>
      <c r="H25" s="13">
        <v>6</v>
      </c>
      <c r="I25" s="13">
        <v>3</v>
      </c>
      <c r="J25" s="13">
        <v>6</v>
      </c>
      <c r="K25" s="13">
        <v>6</v>
      </c>
      <c r="L25" s="14">
        <f t="shared" si="0"/>
        <v>57</v>
      </c>
      <c r="M25" s="13">
        <v>14</v>
      </c>
      <c r="N25" s="13">
        <f>IF(L25&lt;&gt;"",L25- M25, "")</f>
        <v>43</v>
      </c>
      <c r="O25" s="15"/>
      <c r="P25" s="2"/>
      <c r="Q25" s="2"/>
      <c r="R25" s="39"/>
      <c r="T25" s="3"/>
    </row>
    <row r="26" spans="1:26" ht="19.5" thickBot="1" x14ac:dyDescent="0.3">
      <c r="A26" s="16"/>
      <c r="B26" s="17"/>
      <c r="C26" s="17">
        <f>IF(C25&gt;0, VLOOKUP(C25-C$5-(INT($M25/9)+(MOD($M25,9)&gt;=C$6)), '[1]Point System'!$A$4:$B$15, 2),"")</f>
        <v>0</v>
      </c>
      <c r="D26" s="17">
        <f>IF(D25&gt;0, VLOOKUP(D25-D$5-(INT($M25/9)+(MOD($M25,9)&gt;=D$6)), '[1]Point System'!$A$4:$B$15, 2),"")</f>
        <v>0</v>
      </c>
      <c r="E26" s="17">
        <f>IF(E25&gt;0, VLOOKUP(E25-E$5-(INT($M25/9)+(MOD($M25,9)&gt;=E$6)), '[1]Point System'!$A$4:$B$15, 2),"")</f>
        <v>1</v>
      </c>
      <c r="F26" s="17">
        <f>IF(F25&gt;0, VLOOKUP(F25-F$5-(INT($M25/9)+(MOD($M25,9)&gt;=F$6)), '[1]Point System'!$A$4:$B$15, 2),"")</f>
        <v>0</v>
      </c>
      <c r="G26" s="17">
        <f>IF(G25&gt;0, VLOOKUP(G25-G$5-(INT($M25/9)+(MOD($M25,9)&gt;=G$6)), '[1]Point System'!$A$4:$B$15, 2),"")</f>
        <v>2</v>
      </c>
      <c r="H26" s="17">
        <f>IF(H25&gt;0, VLOOKUP(H25-H$5-(INT($M25/9)+(MOD($M25,9)&gt;=H$6)), '[1]Point System'!$A$4:$B$15, 2),"")</f>
        <v>1</v>
      </c>
      <c r="I26" s="17">
        <f>IF(I25&gt;0, VLOOKUP(I25-I$5-(INT($M25/9)+(MOD($M25,9)&gt;=I$6)), '[1]Point System'!$A$4:$B$15, 2),"")</f>
        <v>3</v>
      </c>
      <c r="J26" s="17">
        <f>IF(J25&gt;0, VLOOKUP(J25-J$5-(INT($M25/9)+(MOD($M25,9)&gt;=J$6)), '[1]Point System'!$A$4:$B$15, 2),"")</f>
        <v>1</v>
      </c>
      <c r="K26" s="49">
        <f>IF(K25&gt;0, VLOOKUP(K25-K$5-(INT($M25/9)+(MOD($M25,9)&gt;=K$6)), '[1]Point System'!$A$4:$B$15, 2),"")</f>
        <v>3</v>
      </c>
      <c r="L26" s="18">
        <f t="shared" ref="L26" si="9">IF(SUM(C26:K26)&gt;0, SUM(C26:K26),"")</f>
        <v>11</v>
      </c>
      <c r="M26" s="17"/>
      <c r="N26" s="17"/>
      <c r="O26" s="19">
        <f>IF(L26&lt;&gt;"", L26, "")</f>
        <v>11</v>
      </c>
      <c r="P26" s="2"/>
      <c r="Q26" s="2"/>
      <c r="R26" s="39"/>
      <c r="T26" s="3"/>
    </row>
  </sheetData>
  <mergeCells count="2">
    <mergeCell ref="A1:O1"/>
    <mergeCell ref="A2:O2"/>
  </mergeCells>
  <hyperlinks>
    <hyperlink ref="A2" r:id="rId1" xr:uid="{1A5A2E12-D83B-4DA8-9734-F3FB9D575EF2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BE32-9D3C-479F-8090-DE2CE97DA990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3" customWidth="1"/>
    <col min="2" max="2" width="13.5703125" style="3" customWidth="1"/>
    <col min="3" max="11" width="5" style="3" customWidth="1"/>
    <col min="12" max="12" width="5.140625" style="3" bestFit="1" customWidth="1"/>
    <col min="13" max="13" width="7.28515625" style="3" customWidth="1"/>
    <col min="14" max="14" width="8.28515625" style="3" customWidth="1"/>
    <col min="15" max="15" width="17" style="3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2" t="s">
        <v>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4" t="s">
        <v>42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52</v>
      </c>
      <c r="B7" s="13" t="s">
        <v>73</v>
      </c>
      <c r="C7" s="13">
        <v>5</v>
      </c>
      <c r="D7" s="13">
        <v>7</v>
      </c>
      <c r="E7" s="13">
        <v>7</v>
      </c>
      <c r="F7" s="13">
        <v>4</v>
      </c>
      <c r="G7" s="13">
        <v>7</v>
      </c>
      <c r="H7" s="13">
        <v>5</v>
      </c>
      <c r="I7" s="13">
        <v>6</v>
      </c>
      <c r="J7" s="13">
        <v>8</v>
      </c>
      <c r="K7" s="13">
        <v>4</v>
      </c>
      <c r="L7" s="14">
        <f t="shared" ref="L7:L25" si="0">IF(SUM(C7:K7)&gt;0, SUM(C7:K7),"")</f>
        <v>53</v>
      </c>
      <c r="M7" s="13">
        <v>15</v>
      </c>
      <c r="N7" s="13"/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3</v>
      </c>
      <c r="D8" s="17">
        <f>IF(D7&gt;0, VLOOKUP(D7-D$5-(INT($M7/9)+(MOD($M7,9)&gt;=D$6)), '[1]Point System'!$A$4:$B$15, 2),"")</f>
        <v>2</v>
      </c>
      <c r="E8" s="17">
        <f>IF(E7&gt;0, VLOOKUP(E7-E$5-(INT($M7/9)+(MOD($M7,9)&gt;=E$6)), '[1]Point System'!$A$4:$B$15, 2),"")</f>
        <v>1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1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0</v>
      </c>
      <c r="J8" s="17">
        <f>IF(J7&gt;0, VLOOKUP(J7-J$5-(INT($M7/9)+(MOD($M7,9)&gt;=J$6)), '[1]Point System'!$A$4:$B$15, 2),"")</f>
        <v>0</v>
      </c>
      <c r="K8" s="49">
        <f>IF(K7&gt;0, VLOOKUP(K7-K$5-(INT($M7/9)+(MOD($M7,9)&gt;=K$6)), '[1]Point System'!$A$4:$B$15, 2),"")</f>
        <v>5</v>
      </c>
      <c r="L8" s="18">
        <f t="shared" si="0"/>
        <v>16</v>
      </c>
      <c r="M8" s="17"/>
      <c r="N8" s="17"/>
      <c r="O8" s="19">
        <f>IF(L8&lt;&gt;"", L8, "")</f>
        <v>16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55</v>
      </c>
      <c r="B9" s="13"/>
      <c r="C9" s="13">
        <v>7</v>
      </c>
      <c r="D9" s="13">
        <v>7</v>
      </c>
      <c r="E9" s="13">
        <v>6</v>
      </c>
      <c r="F9" s="13">
        <v>6</v>
      </c>
      <c r="G9" s="13">
        <v>8</v>
      </c>
      <c r="H9" s="13">
        <v>7</v>
      </c>
      <c r="I9" s="13">
        <v>6</v>
      </c>
      <c r="J9" s="13">
        <v>7</v>
      </c>
      <c r="K9" s="13">
        <v>6</v>
      </c>
      <c r="L9" s="14">
        <f t="shared" si="0"/>
        <v>60</v>
      </c>
      <c r="M9" s="13">
        <v>21</v>
      </c>
      <c r="N9" s="13">
        <f>IF(L9&lt;&gt;"",L9- M9, "")</f>
        <v>39</v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1</v>
      </c>
      <c r="D10" s="17">
        <f>IF(D9&gt;0, VLOOKUP(D9-D$5-(INT($M9/9)+(MOD($M9,9)&gt;=D$6)), '[1]Point System'!$A$4:$B$15, 2),"")</f>
        <v>3</v>
      </c>
      <c r="E10" s="17">
        <f>IF(E9&gt;0, VLOOKUP(E9-E$5-(INT($M9/9)+(MOD($M9,9)&gt;=E$6)), '[1]Point System'!$A$4:$B$15, 2),"")</f>
        <v>3</v>
      </c>
      <c r="F10" s="17">
        <f>IF(F9&gt;0, VLOOKUP(F9-F$5-(INT($M9/9)+(MOD($M9,9)&gt;=F$6)), '[1]Point System'!$A$4:$B$15, 2),"")</f>
        <v>1</v>
      </c>
      <c r="G10" s="17">
        <f>IF(G9&gt;0, VLOOKUP(G9-G$5-(INT($M9/9)+(MOD($M9,9)&gt;=G$6)), '[1]Point System'!$A$4:$B$15, 2),"")</f>
        <v>0</v>
      </c>
      <c r="H10" s="17">
        <f>IF(H9&gt;0, VLOOKUP(H9-H$5-(INT($M9/9)+(MOD($M9,9)&gt;=H$6)), '[1]Point System'!$A$4:$B$15, 2),"")</f>
        <v>1</v>
      </c>
      <c r="I10" s="17">
        <f>IF(I9&gt;0, VLOOKUP(I9-I$5-(INT($M9/9)+(MOD($M9,9)&gt;=I$6)), '[1]Point System'!$A$4:$B$15, 2),"")</f>
        <v>1</v>
      </c>
      <c r="J10" s="17">
        <f>IF(J9&gt;0, VLOOKUP(J9-J$5-(INT($M9/9)+(MOD($M9,9)&gt;=J$6)), '[1]Point System'!$A$4:$B$15, 2),"")</f>
        <v>1</v>
      </c>
      <c r="K10" s="49">
        <f>IF(K9&gt;0, VLOOKUP(K9-K$5-(INT($M9/9)+(MOD($M9,9)&gt;=K$6)), '[1]Point System'!$A$4:$B$15, 2),"")</f>
        <v>4</v>
      </c>
      <c r="L10" s="18">
        <f t="shared" ref="L10" si="1">IF(SUM(C10:K10)&gt;0, SUM(C10:K10),"")</f>
        <v>15</v>
      </c>
      <c r="M10" s="17"/>
      <c r="N10" s="17"/>
      <c r="O10" s="19">
        <f>IF(L10&lt;&gt;"", L10, "")</f>
        <v>15</v>
      </c>
      <c r="P10" s="2"/>
      <c r="Q10" s="2"/>
      <c r="R10" s="39"/>
      <c r="T10" s="3"/>
    </row>
    <row r="11" spans="1:26" ht="18.75" x14ac:dyDescent="0.25">
      <c r="A11" s="12" t="s">
        <v>62</v>
      </c>
      <c r="B11" s="13"/>
      <c r="C11" s="13">
        <v>4</v>
      </c>
      <c r="D11" s="13">
        <v>4</v>
      </c>
      <c r="E11" s="13">
        <v>5</v>
      </c>
      <c r="F11" s="13">
        <v>4</v>
      </c>
      <c r="G11" s="13">
        <v>4</v>
      </c>
      <c r="H11" s="13">
        <v>4</v>
      </c>
      <c r="I11" s="13">
        <v>3</v>
      </c>
      <c r="J11" s="13">
        <v>6</v>
      </c>
      <c r="K11" s="13">
        <v>4</v>
      </c>
      <c r="L11" s="14">
        <f t="shared" si="0"/>
        <v>38</v>
      </c>
      <c r="M11" s="13">
        <v>2</v>
      </c>
      <c r="N11" s="13">
        <f>IF(L11&lt;&gt;"",L11- M11, "")</f>
        <v>36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4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2</v>
      </c>
      <c r="I12" s="17">
        <f>IF(I11&gt;0, VLOOKUP(I11-I$5-(INT($M11/9)+(MOD($M11,9)&gt;=I$6)), '[1]Point System'!$A$4:$B$15, 2),"")</f>
        <v>2</v>
      </c>
      <c r="J12" s="17">
        <f>IF(J11&gt;0, VLOOKUP(J11-J$5-(INT($M11/9)+(MOD($M11,9)&gt;=J$6)), '[1]Point System'!$A$4:$B$15, 2),"")</f>
        <v>0</v>
      </c>
      <c r="K12" s="17">
        <f>IF(K11&gt;0, VLOOKUP(K11-K$5-(INT($M11/9)+(MOD($M11,9)&gt;=K$6)), '[1]Point System'!$A$4:$B$15, 2),"")</f>
        <v>4</v>
      </c>
      <c r="L12" s="18">
        <f t="shared" ref="L12" si="2">IF(SUM(C12:K12)&gt;0, SUM(C12:K12),"")</f>
        <v>18</v>
      </c>
      <c r="M12" s="17"/>
      <c r="N12" s="17"/>
      <c r="O12" s="19">
        <f>IF(L12&lt;&gt;"", L12, "")</f>
        <v>18</v>
      </c>
      <c r="P12" s="45"/>
      <c r="Q12" s="45"/>
      <c r="R12" s="39"/>
      <c r="S12" s="2"/>
      <c r="T12" s="2"/>
    </row>
    <row r="13" spans="1:26" ht="18.75" x14ac:dyDescent="0.25">
      <c r="A13" s="12" t="s">
        <v>66</v>
      </c>
      <c r="B13" s="13"/>
      <c r="C13" s="13">
        <v>5</v>
      </c>
      <c r="D13" s="13">
        <v>7</v>
      </c>
      <c r="E13" s="13">
        <v>6</v>
      </c>
      <c r="F13" s="13">
        <v>3</v>
      </c>
      <c r="G13" s="13">
        <v>5</v>
      </c>
      <c r="H13" s="13">
        <v>7</v>
      </c>
      <c r="I13" s="13">
        <v>5</v>
      </c>
      <c r="J13" s="13">
        <v>5</v>
      </c>
      <c r="K13" s="13">
        <v>6</v>
      </c>
      <c r="L13" s="14">
        <f t="shared" si="0"/>
        <v>49</v>
      </c>
      <c r="M13" s="13">
        <v>11</v>
      </c>
      <c r="N13" s="13">
        <f>IF(L13&lt;&gt;"",L13- M13, "")</f>
        <v>38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2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1</v>
      </c>
      <c r="F14" s="17">
        <f>IF(F13&gt;0, VLOOKUP(F13-F$5-(INT($M13/9)+(MOD($M13,9)&gt;=F$6)), '[1]Point System'!$A$4:$B$15, 2),"")</f>
        <v>3</v>
      </c>
      <c r="G14" s="17">
        <f>IF(G13&gt;0, VLOOKUP(G13-G$5-(INT($M13/9)+(MOD($M13,9)&gt;=G$6)), '[1]Point System'!$A$4:$B$15, 2),"")</f>
        <v>2</v>
      </c>
      <c r="H14" s="17">
        <f>IF(H13&gt;0, VLOOKUP(H13-H$5-(INT($M13/9)+(MOD($M13,9)&gt;=H$6)), '[1]Point System'!$A$4:$B$15, 2),"")</f>
        <v>0</v>
      </c>
      <c r="I14" s="17">
        <f>IF(I13&gt;0, VLOOKUP(I13-I$5-(INT($M13/9)+(MOD($M13,9)&gt;=I$6)), '[1]Point System'!$A$4:$B$15, 2),"")</f>
        <v>1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3</v>
      </c>
      <c r="L14" s="18">
        <f t="shared" ref="L14" si="3">IF(SUM(C14:K14)&gt;0, SUM(C14:K14),"")</f>
        <v>16</v>
      </c>
      <c r="M14" s="17"/>
      <c r="N14" s="17"/>
      <c r="O14" s="19">
        <f>IF(L14&lt;&gt;"", L14, "")</f>
        <v>16</v>
      </c>
      <c r="P14" s="45"/>
      <c r="Q14" s="45"/>
      <c r="R14" s="39"/>
      <c r="S14" s="2"/>
      <c r="T14" s="2"/>
    </row>
    <row r="15" spans="1:26" ht="18.75" x14ac:dyDescent="0.25">
      <c r="A15" s="12" t="s">
        <v>54</v>
      </c>
      <c r="B15" s="13"/>
      <c r="C15" s="13">
        <v>4</v>
      </c>
      <c r="D15" s="13">
        <v>5</v>
      </c>
      <c r="E15" s="13">
        <v>4</v>
      </c>
      <c r="F15" s="13">
        <v>4</v>
      </c>
      <c r="G15" s="13">
        <v>5</v>
      </c>
      <c r="H15" s="13">
        <v>5</v>
      </c>
      <c r="I15" s="13">
        <v>3</v>
      </c>
      <c r="J15" s="13">
        <v>6</v>
      </c>
      <c r="K15" s="13">
        <v>5</v>
      </c>
      <c r="L15" s="14">
        <f t="shared" si="0"/>
        <v>41</v>
      </c>
      <c r="M15" s="13">
        <v>13</v>
      </c>
      <c r="N15" s="13">
        <f>IF(L15&lt;&gt;"",L15- M15, "")</f>
        <v>28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4</v>
      </c>
      <c r="D16" s="17">
        <f>IF(D15&gt;0, VLOOKUP(D15-D$5-(INT($M15/9)+(MOD($M15,9)&gt;=D$6)), '[1]Point System'!$A$4:$B$15, 2),"")</f>
        <v>4</v>
      </c>
      <c r="E16" s="17">
        <f>IF(E15&gt;0, VLOOKUP(E15-E$5-(INT($M15/9)+(MOD($M15,9)&gt;=E$6)), '[1]Point System'!$A$4:$B$15, 2),"")</f>
        <v>4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3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4</v>
      </c>
      <c r="L16" s="18">
        <f t="shared" ref="L16" si="4">IF(SUM(C16:K16)&gt;0, SUM(C16:K16),"")</f>
        <v>26</v>
      </c>
      <c r="M16" s="17"/>
      <c r="N16" s="17"/>
      <c r="O16" s="19">
        <f>IF(L16&lt;&gt;"", L16, "")</f>
        <v>26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51</v>
      </c>
      <c r="B17" s="13"/>
      <c r="C17" s="13">
        <v>4</v>
      </c>
      <c r="D17" s="13">
        <v>5</v>
      </c>
      <c r="E17" s="13">
        <v>5</v>
      </c>
      <c r="F17" s="13">
        <v>3</v>
      </c>
      <c r="G17" s="13">
        <v>6</v>
      </c>
      <c r="H17" s="13">
        <v>6</v>
      </c>
      <c r="I17" s="13">
        <v>4</v>
      </c>
      <c r="J17" s="13">
        <v>5</v>
      </c>
      <c r="K17" s="13">
        <v>5</v>
      </c>
      <c r="L17" s="14">
        <f t="shared" si="0"/>
        <v>43</v>
      </c>
      <c r="M17" s="13">
        <v>9</v>
      </c>
      <c r="N17" s="13">
        <f>IF(L17&lt;&gt;"",L17- M17, "")</f>
        <v>34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3</v>
      </c>
      <c r="G18" s="17">
        <f>IF(G17&gt;0, VLOOKUP(G17-G$5-(INT($M17/9)+(MOD($M17,9)&gt;=G$6)), '[1]Point System'!$A$4:$B$15, 2),"")</f>
        <v>1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3</v>
      </c>
      <c r="L18" s="18">
        <f t="shared" ref="L18" si="5">IF(SUM(C18:K18)&gt;0, SUM(C18:K18),"")</f>
        <v>20</v>
      </c>
      <c r="M18" s="17"/>
      <c r="N18" s="17"/>
      <c r="O18" s="19">
        <f>IF(L18&lt;&gt;"", L18, "")</f>
        <v>20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63</v>
      </c>
      <c r="B19" s="13"/>
      <c r="C19" s="13">
        <v>4</v>
      </c>
      <c r="D19" s="13">
        <v>5</v>
      </c>
      <c r="E19" s="13">
        <v>6</v>
      </c>
      <c r="F19" s="13">
        <v>5</v>
      </c>
      <c r="G19" s="13">
        <v>6</v>
      </c>
      <c r="H19" s="13">
        <v>5</v>
      </c>
      <c r="I19" s="13">
        <v>3</v>
      </c>
      <c r="J19" s="13">
        <v>6</v>
      </c>
      <c r="K19" s="13">
        <v>6</v>
      </c>
      <c r="L19" s="14">
        <f t="shared" si="0"/>
        <v>46</v>
      </c>
      <c r="M19" s="13">
        <v>13</v>
      </c>
      <c r="N19" s="13">
        <f>IF(L19&lt;&gt;"",L19- M19, "")</f>
        <v>33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4</v>
      </c>
      <c r="D20" s="17">
        <f>IF(D19&gt;0, VLOOKUP(D19-D$5-(INT($M19/9)+(MOD($M19,9)&gt;=D$6)), '[1]Point System'!$A$4:$B$15, 2),"")</f>
        <v>4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1</v>
      </c>
      <c r="G20" s="17">
        <f>IF(G19&gt;0, VLOOKUP(G19-G$5-(INT($M19/9)+(MOD($M19,9)&gt;=G$6)), '[1]Point System'!$A$4:$B$15, 2),"")</f>
        <v>1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3</v>
      </c>
      <c r="J20" s="17">
        <f>IF(J19&gt;0, VLOOKUP(J19-J$5-(INT($M19/9)+(MOD($M19,9)&gt;=J$6)), '[1]Point System'!$A$4:$B$15, 2),"")</f>
        <v>1</v>
      </c>
      <c r="K20" s="49">
        <f>IF(K19&gt;0, VLOOKUP(K19-K$5-(INT($M19/9)+(MOD($M19,9)&gt;=K$6)), '[1]Point System'!$A$4:$B$15, 2),"")</f>
        <v>3</v>
      </c>
      <c r="L20" s="18">
        <f t="shared" ref="L20" si="6">IF(SUM(C20:K20)&gt;0, SUM(C20:K20),"")</f>
        <v>21</v>
      </c>
      <c r="M20" s="17"/>
      <c r="N20" s="17"/>
      <c r="O20" s="19">
        <f>IF(L20&lt;&gt;"", L20, "")</f>
        <v>21</v>
      </c>
      <c r="P20" s="2"/>
      <c r="Q20" s="2"/>
      <c r="R20" s="39"/>
      <c r="T20" s="3"/>
    </row>
    <row r="21" spans="1:26" ht="18.75" x14ac:dyDescent="0.25">
      <c r="A21" s="12" t="s">
        <v>67</v>
      </c>
      <c r="B21" s="13"/>
      <c r="C21" s="13">
        <v>5</v>
      </c>
      <c r="D21" s="13">
        <v>6</v>
      </c>
      <c r="E21" s="13">
        <v>6</v>
      </c>
      <c r="F21" s="13">
        <v>5</v>
      </c>
      <c r="G21" s="13">
        <v>5</v>
      </c>
      <c r="H21" s="13">
        <v>5</v>
      </c>
      <c r="I21" s="13">
        <v>5</v>
      </c>
      <c r="J21" s="13">
        <v>6</v>
      </c>
      <c r="K21" s="13">
        <v>6</v>
      </c>
      <c r="L21" s="14">
        <f t="shared" si="0"/>
        <v>49</v>
      </c>
      <c r="M21" s="13">
        <v>16</v>
      </c>
      <c r="N21" s="13">
        <f>IF(L21&lt;&gt;"",L21- M21, "")</f>
        <v>33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3</v>
      </c>
      <c r="D22" s="17">
        <f>IF(D21&gt;0, VLOOKUP(D21-D$5-(INT($M21/9)+(MOD($M21,9)&gt;=D$6)), '[1]Point System'!$A$4:$B$15, 2),"")</f>
        <v>3</v>
      </c>
      <c r="E22" s="17">
        <f>IF(E21&gt;0, VLOOKUP(E21-E$5-(INT($M21/9)+(MOD($M21,9)&gt;=E$6)), '[1]Point System'!$A$4:$B$15, 2),"")</f>
        <v>2</v>
      </c>
      <c r="F22" s="17">
        <f>IF(F21&gt;0, VLOOKUP(F21-F$5-(INT($M21/9)+(MOD($M21,9)&gt;=F$6)), '[1]Point System'!$A$4:$B$15, 2),"")</f>
        <v>1</v>
      </c>
      <c r="G22" s="17">
        <f>IF(G21&gt;0, VLOOKUP(G21-G$5-(INT($M21/9)+(MOD($M21,9)&gt;=G$6)), '[1]Point System'!$A$4:$B$15, 2),"")</f>
        <v>3</v>
      </c>
      <c r="H22" s="17">
        <f>IF(H21&gt;0, VLOOKUP(H21-H$5-(INT($M21/9)+(MOD($M21,9)&gt;=H$6)), '[1]Point System'!$A$4:$B$15, 2),"")</f>
        <v>3</v>
      </c>
      <c r="I22" s="17">
        <f>IF(I21&gt;0, VLOOKUP(I21-I$5-(INT($M21/9)+(MOD($M21,9)&gt;=I$6)), '[1]Point System'!$A$4:$B$15, 2),"")</f>
        <v>1</v>
      </c>
      <c r="J22" s="17">
        <f>IF(J21&gt;0, VLOOKUP(J21-J$5-(INT($M21/9)+(MOD($M21,9)&gt;=J$6)), '[1]Point System'!$A$4:$B$15, 2),"")</f>
        <v>2</v>
      </c>
      <c r="K22" s="17">
        <f>IF(K21&gt;0, VLOOKUP(K21-K$5-(INT($M21/9)+(MOD($M21,9)&gt;=K$6)), '[1]Point System'!$A$4:$B$15, 2),"")</f>
        <v>3</v>
      </c>
      <c r="L22" s="18">
        <f t="shared" ref="L22" si="7">IF(SUM(C22:K22)&gt;0, SUM(C22:K22),"")</f>
        <v>21</v>
      </c>
      <c r="M22" s="17"/>
      <c r="N22" s="17"/>
      <c r="O22" s="19">
        <f>IF(L22&lt;&gt;"", L22, "")</f>
        <v>21</v>
      </c>
      <c r="P22" s="45"/>
      <c r="Q22" s="45"/>
      <c r="R22" s="39"/>
      <c r="V22" s="2"/>
      <c r="W22" s="2"/>
      <c r="X22" s="2"/>
      <c r="Y22" s="2"/>
      <c r="Z22" s="2"/>
    </row>
    <row r="23" spans="1:26" ht="18.75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 t="str">
        <f t="shared" si="0"/>
        <v/>
      </c>
      <c r="M23" s="13"/>
      <c r="N23" s="13" t="str">
        <f>IF(L23&lt;&gt;"",L23- M23, "")</f>
        <v/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 t="str">
        <f>IF(C23&gt;0, VLOOKUP(C23-C$5-(INT($M23/9)+(MOD($M23,9)&gt;=C$6)), '[1]Point System'!$A$4:$B$15, 2),"")</f>
        <v/>
      </c>
      <c r="D24" s="17" t="str">
        <f>IF(D23&gt;0, VLOOKUP(D23-D$5-(INT($M23/9)+(MOD($M23,9)&gt;=D$6)), '[1]Point System'!$A$4:$B$15, 2),"")</f>
        <v/>
      </c>
      <c r="E24" s="17" t="str">
        <f>IF(E23&gt;0, VLOOKUP(E23-E$5-(INT($M23/9)+(MOD($M23,9)&gt;=E$6)), '[1]Point System'!$A$4:$B$15, 2),"")</f>
        <v/>
      </c>
      <c r="F24" s="17" t="str">
        <f>IF(F23&gt;0, VLOOKUP(F23-F$5-(INT($M23/9)+(MOD($M23,9)&gt;=F$6)), '[1]Point System'!$A$4:$B$15, 2),"")</f>
        <v/>
      </c>
      <c r="G24" s="17" t="str">
        <f>IF(G23&gt;0, VLOOKUP(G23-G$5-(INT($M23/9)+(MOD($M23,9)&gt;=G$6)), '[1]Point System'!$A$4:$B$15, 2),"")</f>
        <v/>
      </c>
      <c r="H24" s="17" t="str">
        <f>IF(H23&gt;0, VLOOKUP(H23-H$5-(INT($M23/9)+(MOD($M23,9)&gt;=H$6)), '[1]Point System'!$A$4:$B$15, 2),"")</f>
        <v/>
      </c>
      <c r="I24" s="17" t="str">
        <f>IF(I23&gt;0, VLOOKUP(I23-I$5-(INT($M23/9)+(MOD($M23,9)&gt;=I$6)), '[1]Point System'!$A$4:$B$15, 2),"")</f>
        <v/>
      </c>
      <c r="J24" s="17" t="str">
        <f>IF(J23&gt;0, VLOOKUP(J23-J$5-(INT($M23/9)+(MOD($M23,9)&gt;=J$6)), '[1]Point System'!$A$4:$B$15, 2),"")</f>
        <v/>
      </c>
      <c r="K24" s="49" t="str">
        <f>IF(K23&gt;0, VLOOKUP(K23-K$5-(INT($M23/9)+(MOD($M23,9)&gt;=K$6)), '[1]Point System'!$A$4:$B$15, 2),"")</f>
        <v/>
      </c>
      <c r="L24" s="18" t="str">
        <f t="shared" ref="L24" si="8">IF(SUM(C24:K24)&gt;0, SUM(C24:K24),"")</f>
        <v/>
      </c>
      <c r="M24" s="17"/>
      <c r="N24" s="17"/>
      <c r="O24" s="19" t="str">
        <f>IF(L24&lt;&gt;"", L24, "")</f>
        <v/>
      </c>
      <c r="P24" s="45"/>
      <c r="Q24" s="45"/>
      <c r="R24" s="39"/>
      <c r="V24" s="2"/>
      <c r="W24" s="2"/>
      <c r="X24" s="2"/>
      <c r="Y24" s="2"/>
      <c r="Z24" s="2"/>
    </row>
    <row r="25" spans="1:26" ht="18.75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 t="str">
        <f t="shared" si="0"/>
        <v/>
      </c>
      <c r="M25" s="13"/>
      <c r="N25" s="13" t="str">
        <f>IF(L25&lt;&gt;"",L25- M25, "")</f>
        <v/>
      </c>
      <c r="O25" s="15"/>
      <c r="P25" s="2"/>
      <c r="Q25" s="2"/>
      <c r="R25" s="39"/>
      <c r="T25" s="3"/>
    </row>
    <row r="26" spans="1:26" ht="19.5" thickBot="1" x14ac:dyDescent="0.3">
      <c r="A26" s="16"/>
      <c r="B26" s="17"/>
      <c r="C26" s="17" t="str">
        <f>IF(C25&gt;0, VLOOKUP(C25-C$5-(INT($M25/9)+(MOD($M25,9)&gt;=C$6)), '[1]Point System'!$A$4:$B$15, 2),"")</f>
        <v/>
      </c>
      <c r="D26" s="17" t="str">
        <f>IF(D25&gt;0, VLOOKUP(D25-D$5-(INT($M25/9)+(MOD($M25,9)&gt;=D$6)), '[1]Point System'!$A$4:$B$15, 2),"")</f>
        <v/>
      </c>
      <c r="E26" s="17" t="str">
        <f>IF(E25&gt;0, VLOOKUP(E25-E$5-(INT($M25/9)+(MOD($M25,9)&gt;=E$6)), '[1]Point System'!$A$4:$B$15, 2),"")</f>
        <v/>
      </c>
      <c r="F26" s="17" t="str">
        <f>IF(F25&gt;0, VLOOKUP(F25-F$5-(INT($M25/9)+(MOD($M25,9)&gt;=F$6)), '[1]Point System'!$A$4:$B$15, 2),"")</f>
        <v/>
      </c>
      <c r="G26" s="17" t="str">
        <f>IF(G25&gt;0, VLOOKUP(G25-G$5-(INT($M25/9)+(MOD($M25,9)&gt;=G$6)), '[1]Point System'!$A$4:$B$15, 2),"")</f>
        <v/>
      </c>
      <c r="H26" s="17" t="str">
        <f>IF(H25&gt;0, VLOOKUP(H25-H$5-(INT($M25/9)+(MOD($M25,9)&gt;=H$6)), '[1]Point System'!$A$4:$B$15, 2),"")</f>
        <v/>
      </c>
      <c r="I26" s="17" t="str">
        <f>IF(I25&gt;0, VLOOKUP(I25-I$5-(INT($M25/9)+(MOD($M25,9)&gt;=I$6)), '[1]Point System'!$A$4:$B$15, 2),"")</f>
        <v/>
      </c>
      <c r="J26" s="17" t="str">
        <f>IF(J25&gt;0, VLOOKUP(J25-J$5-(INT($M25/9)+(MOD($M25,9)&gt;=J$6)), '[1]Point System'!$A$4:$B$15, 2),"")</f>
        <v/>
      </c>
      <c r="K26" s="49" t="str">
        <f>IF(K25&gt;0, VLOOKUP(K25-K$5-(INT($M25/9)+(MOD($M25,9)&gt;=K$6)), '[1]Point System'!$A$4:$B$15, 2),"")</f>
        <v/>
      </c>
      <c r="L26" s="18" t="str">
        <f t="shared" ref="L26" si="9">IF(SUM(C26:K26)&gt;0, SUM(C26:K26),"")</f>
        <v/>
      </c>
      <c r="M26" s="17"/>
      <c r="N26" s="17"/>
      <c r="O26" s="19" t="str">
        <f>IF(L26&lt;&gt;"", L26, "")</f>
        <v/>
      </c>
      <c r="P26" s="2"/>
      <c r="Q26" s="2"/>
      <c r="R26" s="39"/>
      <c r="T26" s="3"/>
    </row>
  </sheetData>
  <mergeCells count="2">
    <mergeCell ref="A1:O1"/>
    <mergeCell ref="A2:O2"/>
  </mergeCells>
  <hyperlinks>
    <hyperlink ref="A2" r:id="rId1" xr:uid="{C603B6D4-16D0-492D-AFC7-A1DF269377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0E60-77C9-4B37-BD32-B5D113E70530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3" customWidth="1"/>
    <col min="2" max="2" width="13.5703125" style="3" customWidth="1"/>
    <col min="3" max="11" width="5" style="3" customWidth="1"/>
    <col min="12" max="12" width="5.140625" style="3" bestFit="1" customWidth="1"/>
    <col min="13" max="13" width="7.28515625" style="3" customWidth="1"/>
    <col min="14" max="14" width="8.28515625" style="3" customWidth="1"/>
    <col min="15" max="15" width="17" style="3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2" t="s">
        <v>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4" t="s">
        <v>42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52</v>
      </c>
      <c r="B7" s="13" t="s">
        <v>73</v>
      </c>
      <c r="C7" s="13">
        <v>4</v>
      </c>
      <c r="D7" s="13">
        <v>5</v>
      </c>
      <c r="E7" s="13">
        <v>6</v>
      </c>
      <c r="F7" s="13">
        <v>5</v>
      </c>
      <c r="G7" s="13">
        <v>6</v>
      </c>
      <c r="H7" s="13">
        <v>6</v>
      </c>
      <c r="I7" s="13">
        <v>3</v>
      </c>
      <c r="J7" s="13">
        <v>5</v>
      </c>
      <c r="K7" s="13">
        <v>8</v>
      </c>
      <c r="L7" s="14">
        <f t="shared" ref="L7:L25" si="0">IF(SUM(C7:K7)&gt;0, SUM(C7:K7),"")</f>
        <v>48</v>
      </c>
      <c r="M7" s="13">
        <v>15</v>
      </c>
      <c r="N7" s="13"/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4</v>
      </c>
      <c r="D8" s="17">
        <f>IF(D7&gt;0, VLOOKUP(D7-D$5-(INT($M7/9)+(MOD($M7,9)&gt;=D$6)), '[1]Point System'!$A$4:$B$15, 2),"")</f>
        <v>4</v>
      </c>
      <c r="E8" s="17">
        <f>IF(E7&gt;0, VLOOKUP(E7-E$5-(INT($M7/9)+(MOD($M7,9)&gt;=E$6)), '[1]Point System'!$A$4:$B$15, 2),"")</f>
        <v>2</v>
      </c>
      <c r="F8" s="17">
        <f>IF(F7&gt;0, VLOOKUP(F7-F$5-(INT($M7/9)+(MOD($M7,9)&gt;=F$6)), '[1]Point System'!$A$4:$B$15, 2),"")</f>
        <v>1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1</v>
      </c>
      <c r="I8" s="17">
        <f>IF(I7&gt;0, VLOOKUP(I7-I$5-(INT($M7/9)+(MOD($M7,9)&gt;=I$6)), '[1]Point System'!$A$4:$B$15, 2),"")</f>
        <v>3</v>
      </c>
      <c r="J8" s="17">
        <f>IF(J7&gt;0, VLOOKUP(J7-J$5-(INT($M7/9)+(MOD($M7,9)&gt;=J$6)), '[1]Point System'!$A$4:$B$15, 2),"")</f>
        <v>3</v>
      </c>
      <c r="K8" s="49">
        <f>IF(K7&gt;0, VLOOKUP(K7-K$5-(INT($M7/9)+(MOD($M7,9)&gt;=K$6)), '[1]Point System'!$A$4:$B$15, 2),"")</f>
        <v>1</v>
      </c>
      <c r="L8" s="18">
        <f t="shared" si="0"/>
        <v>21</v>
      </c>
      <c r="M8" s="17"/>
      <c r="N8" s="17"/>
      <c r="O8" s="19">
        <f>IF(L8&lt;&gt;"", L8, "")</f>
        <v>21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100</v>
      </c>
      <c r="B9" s="13"/>
      <c r="C9" s="13">
        <v>5</v>
      </c>
      <c r="D9" s="13">
        <v>7</v>
      </c>
      <c r="E9" s="13">
        <v>8</v>
      </c>
      <c r="F9" s="13">
        <v>4</v>
      </c>
      <c r="G9" s="13">
        <v>7</v>
      </c>
      <c r="H9" s="13">
        <v>7</v>
      </c>
      <c r="I9" s="13">
        <v>6</v>
      </c>
      <c r="J9" s="13">
        <v>6</v>
      </c>
      <c r="K9" s="13">
        <v>6</v>
      </c>
      <c r="L9" s="14">
        <f t="shared" si="0"/>
        <v>56</v>
      </c>
      <c r="M9" s="13">
        <v>23</v>
      </c>
      <c r="N9" s="13">
        <f>IF(L9&lt;&gt;"",L9- M9, "")</f>
        <v>33</v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4</v>
      </c>
      <c r="D10" s="17">
        <f>IF(D9&gt;0, VLOOKUP(D9-D$5-(INT($M9/9)+(MOD($M9,9)&gt;=D$6)), '[1]Point System'!$A$4:$B$15, 2),"")</f>
        <v>3</v>
      </c>
      <c r="E10" s="17">
        <f>IF(E9&gt;0, VLOOKUP(E9-E$5-(INT($M9/9)+(MOD($M9,9)&gt;=E$6)), '[1]Point System'!$A$4:$B$15, 2),"")</f>
        <v>1</v>
      </c>
      <c r="F10" s="17">
        <f>IF(F9&gt;0, VLOOKUP(F9-F$5-(INT($M9/9)+(MOD($M9,9)&gt;=F$6)), '[1]Point System'!$A$4:$B$15, 2),"")</f>
        <v>3</v>
      </c>
      <c r="G10" s="17">
        <f>IF(G9&gt;0, VLOOKUP(G9-G$5-(INT($M9/9)+(MOD($M9,9)&gt;=G$6)), '[1]Point System'!$A$4:$B$15, 2),"")</f>
        <v>2</v>
      </c>
      <c r="H10" s="17">
        <f>IF(H9&gt;0, VLOOKUP(H9-H$5-(INT($M9/9)+(MOD($M9,9)&gt;=H$6)), '[1]Point System'!$A$4:$B$15, 2),"")</f>
        <v>1</v>
      </c>
      <c r="I10" s="17">
        <f>IF(I9&gt;0, VLOOKUP(I9-I$5-(INT($M9/9)+(MOD($M9,9)&gt;=I$6)), '[1]Point System'!$A$4:$B$15, 2),"")</f>
        <v>1</v>
      </c>
      <c r="J10" s="17">
        <f>IF(J9&gt;0, VLOOKUP(J9-J$5-(INT($M9/9)+(MOD($M9,9)&gt;=J$6)), '[1]Point System'!$A$4:$B$15, 2),"")</f>
        <v>2</v>
      </c>
      <c r="K10" s="49">
        <f>IF(K9&gt;0, VLOOKUP(K9-K$5-(INT($M9/9)+(MOD($M9,9)&gt;=K$6)), '[1]Point System'!$A$4:$B$15, 2),"")</f>
        <v>4</v>
      </c>
      <c r="L10" s="18">
        <f t="shared" ref="L10" si="1">IF(SUM(C10:K10)&gt;0, SUM(C10:K10),"")</f>
        <v>21</v>
      </c>
      <c r="M10" s="17"/>
      <c r="N10" s="17"/>
      <c r="O10" s="19">
        <f>IF(L10&lt;&gt;"", L10, "")</f>
        <v>21</v>
      </c>
      <c r="P10" s="2"/>
      <c r="Q10" s="2"/>
      <c r="R10" s="39"/>
      <c r="T10" s="3"/>
    </row>
    <row r="11" spans="1:26" ht="18.75" x14ac:dyDescent="0.25">
      <c r="A11" s="12" t="s">
        <v>56</v>
      </c>
      <c r="B11" s="13"/>
      <c r="C11" s="13">
        <v>6</v>
      </c>
      <c r="D11" s="13">
        <v>7</v>
      </c>
      <c r="E11" s="13">
        <v>6</v>
      </c>
      <c r="F11" s="13">
        <v>5</v>
      </c>
      <c r="G11" s="13">
        <v>5</v>
      </c>
      <c r="H11" s="13">
        <v>4</v>
      </c>
      <c r="I11" s="13">
        <v>4</v>
      </c>
      <c r="J11" s="13">
        <v>5</v>
      </c>
      <c r="K11" s="13">
        <v>5</v>
      </c>
      <c r="L11" s="14">
        <f t="shared" si="0"/>
        <v>47</v>
      </c>
      <c r="M11" s="13">
        <v>15</v>
      </c>
      <c r="N11" s="13">
        <f>IF(L11&lt;&gt;"",L11- M11, "")</f>
        <v>32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2</v>
      </c>
      <c r="E12" s="17">
        <f>IF(E11&gt;0, VLOOKUP(E11-E$5-(INT($M11/9)+(MOD($M11,9)&gt;=E$6)), '[1]Point System'!$A$4:$B$15, 2),"")</f>
        <v>2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3</v>
      </c>
      <c r="H12" s="17">
        <f>IF(H11&gt;0, VLOOKUP(H11-H$5-(INT($M11/9)+(MOD($M11,9)&gt;=H$6)), '[1]Point System'!$A$4:$B$15, 2),"")</f>
        <v>3</v>
      </c>
      <c r="I12" s="17">
        <f>IF(I11&gt;0, VLOOKUP(I11-I$5-(INT($M11/9)+(MOD($M11,9)&gt;=I$6)), '[1]Point System'!$A$4:$B$15, 2),"")</f>
        <v>2</v>
      </c>
      <c r="J12" s="17">
        <f>IF(J11&gt;0, VLOOKUP(J11-J$5-(INT($M11/9)+(MOD($M11,9)&gt;=J$6)), '[1]Point System'!$A$4:$B$15, 2),"")</f>
        <v>3</v>
      </c>
      <c r="K12" s="17">
        <f>IF(K11&gt;0, VLOOKUP(K11-K$5-(INT($M11/9)+(MOD($M11,9)&gt;=K$6)), '[1]Point System'!$A$4:$B$15, 2),"")</f>
        <v>4</v>
      </c>
      <c r="L12" s="18">
        <f t="shared" ref="L12" si="2">IF(SUM(C12:K12)&gt;0, SUM(C12:K12),"")</f>
        <v>22</v>
      </c>
      <c r="M12" s="17"/>
      <c r="N12" s="17"/>
      <c r="O12" s="19">
        <f>IF(L12&lt;&gt;"", L12, "")</f>
        <v>22</v>
      </c>
      <c r="P12" s="45"/>
      <c r="Q12" s="45"/>
      <c r="R12" s="39"/>
      <c r="S12" s="2"/>
      <c r="T12" s="2"/>
    </row>
    <row r="13" spans="1:26" ht="18.75" x14ac:dyDescent="0.25">
      <c r="A13" s="12" t="s">
        <v>55</v>
      </c>
      <c r="B13" s="13"/>
      <c r="C13" s="13">
        <v>8</v>
      </c>
      <c r="D13" s="13">
        <v>8</v>
      </c>
      <c r="E13" s="13">
        <v>6</v>
      </c>
      <c r="F13" s="13">
        <v>6</v>
      </c>
      <c r="G13" s="13">
        <v>7</v>
      </c>
      <c r="H13" s="13">
        <v>8</v>
      </c>
      <c r="I13" s="13">
        <v>6</v>
      </c>
      <c r="J13" s="13">
        <v>6</v>
      </c>
      <c r="K13" s="13">
        <v>8</v>
      </c>
      <c r="L13" s="14">
        <f t="shared" si="0"/>
        <v>63</v>
      </c>
      <c r="M13" s="13">
        <v>21</v>
      </c>
      <c r="N13" s="13">
        <f>IF(L13&lt;&gt;"",L13- M13, "")</f>
        <v>42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0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3</v>
      </c>
      <c r="F14" s="17">
        <f>IF(F13&gt;0, VLOOKUP(F13-F$5-(INT($M13/9)+(MOD($M13,9)&gt;=F$6)), '[1]Point System'!$A$4:$B$15, 2),"")</f>
        <v>1</v>
      </c>
      <c r="G14" s="17">
        <f>IF(G13&gt;0, VLOOKUP(G13-G$5-(INT($M13/9)+(MOD($M13,9)&gt;=G$6)), '[1]Point System'!$A$4:$B$15, 2),"")</f>
        <v>1</v>
      </c>
      <c r="H14" s="17">
        <f>IF(H13&gt;0, VLOOKUP(H13-H$5-(INT($M13/9)+(MOD($M13,9)&gt;=H$6)), '[1]Point System'!$A$4:$B$15, 2),"")</f>
        <v>0</v>
      </c>
      <c r="I14" s="17">
        <f>IF(I13&gt;0, VLOOKUP(I13-I$5-(INT($M13/9)+(MOD($M13,9)&gt;=I$6)), '[1]Point System'!$A$4:$B$15, 2),"")</f>
        <v>1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2</v>
      </c>
      <c r="L14" s="18">
        <f t="shared" ref="L14" si="3">IF(SUM(C14:K14)&gt;0, SUM(C14:K14),"")</f>
        <v>12</v>
      </c>
      <c r="M14" s="17"/>
      <c r="N14" s="17"/>
      <c r="O14" s="19">
        <f>IF(L14&lt;&gt;"", L14, "")</f>
        <v>12</v>
      </c>
      <c r="P14" s="45"/>
      <c r="Q14" s="45"/>
      <c r="R14" s="39"/>
      <c r="S14" s="2"/>
      <c r="T14" s="2"/>
    </row>
    <row r="15" spans="1:26" ht="18.75" x14ac:dyDescent="0.25">
      <c r="A15" s="12" t="s">
        <v>64</v>
      </c>
      <c r="B15" s="13"/>
      <c r="C15" s="13">
        <v>8</v>
      </c>
      <c r="D15" s="13">
        <v>8</v>
      </c>
      <c r="E15" s="13">
        <v>6</v>
      </c>
      <c r="F15" s="13">
        <v>4</v>
      </c>
      <c r="G15" s="13">
        <v>7</v>
      </c>
      <c r="H15" s="13">
        <v>8</v>
      </c>
      <c r="I15" s="13">
        <v>4</v>
      </c>
      <c r="J15" s="13">
        <v>8</v>
      </c>
      <c r="K15" s="13">
        <v>8</v>
      </c>
      <c r="L15" s="14">
        <f t="shared" si="0"/>
        <v>61</v>
      </c>
      <c r="M15" s="13">
        <v>21</v>
      </c>
      <c r="N15" s="13">
        <f>IF(L15&lt;&gt;"",L15- M15, "")</f>
        <v>40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0</v>
      </c>
      <c r="D16" s="17">
        <f>IF(D15&gt;0, VLOOKUP(D15-D$5-(INT($M15/9)+(MOD($M15,9)&gt;=D$6)), '[1]Point System'!$A$4:$B$15, 2),"")</f>
        <v>2</v>
      </c>
      <c r="E16" s="17">
        <f>IF(E15&gt;0, VLOOKUP(E15-E$5-(INT($M15/9)+(MOD($M15,9)&gt;=E$6)), '[1]Point System'!$A$4:$B$15, 2),"")</f>
        <v>3</v>
      </c>
      <c r="F16" s="17">
        <f>IF(F15&gt;0, VLOOKUP(F15-F$5-(INT($M15/9)+(MOD($M15,9)&gt;=F$6)), '[1]Point System'!$A$4:$B$15, 2),"")</f>
        <v>3</v>
      </c>
      <c r="G16" s="17">
        <f>IF(G15&gt;0, VLOOKUP(G15-G$5-(INT($M15/9)+(MOD($M15,9)&gt;=G$6)), '[1]Point System'!$A$4:$B$15, 2),"")</f>
        <v>1</v>
      </c>
      <c r="H16" s="17">
        <f>IF(H15&gt;0, VLOOKUP(H15-H$5-(INT($M15/9)+(MOD($M15,9)&gt;=H$6)), '[1]Point System'!$A$4:$B$15, 2),"")</f>
        <v>0</v>
      </c>
      <c r="I16" s="17">
        <f>IF(I15&gt;0, VLOOKUP(I15-I$5-(INT($M15/9)+(MOD($M15,9)&gt;=I$6)), '[1]Point System'!$A$4:$B$15, 2),"")</f>
        <v>3</v>
      </c>
      <c r="J16" s="17">
        <f>IF(J15&gt;0, VLOOKUP(J15-J$5-(INT($M15/9)+(MOD($M15,9)&gt;=J$6)), '[1]Point System'!$A$4:$B$15, 2),"")</f>
        <v>0</v>
      </c>
      <c r="K16" s="17">
        <f>IF(K15&gt;0, VLOOKUP(K15-K$5-(INT($M15/9)+(MOD($M15,9)&gt;=K$6)), '[1]Point System'!$A$4:$B$15, 2),"")</f>
        <v>2</v>
      </c>
      <c r="L16" s="18">
        <f t="shared" ref="L16" si="4">IF(SUM(C16:K16)&gt;0, SUM(C16:K16),"")</f>
        <v>14</v>
      </c>
      <c r="M16" s="17"/>
      <c r="N16" s="17"/>
      <c r="O16" s="19">
        <f>IF(L16&lt;&gt;"", L16, "")</f>
        <v>14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63</v>
      </c>
      <c r="B17" s="13"/>
      <c r="C17" s="13">
        <v>5</v>
      </c>
      <c r="D17" s="13">
        <v>5</v>
      </c>
      <c r="E17" s="13">
        <v>5</v>
      </c>
      <c r="F17" s="13">
        <v>5</v>
      </c>
      <c r="G17" s="13">
        <v>5</v>
      </c>
      <c r="H17" s="13">
        <v>6</v>
      </c>
      <c r="I17" s="13">
        <v>4</v>
      </c>
      <c r="J17" s="13">
        <v>5</v>
      </c>
      <c r="K17" s="13">
        <v>6</v>
      </c>
      <c r="L17" s="14">
        <f t="shared" si="0"/>
        <v>46</v>
      </c>
      <c r="M17" s="13">
        <v>13</v>
      </c>
      <c r="N17" s="13">
        <f>IF(L17&lt;&gt;"",L17- M17, "")</f>
        <v>33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4</v>
      </c>
      <c r="E18" s="17">
        <f>IF(E17&gt;0, VLOOKUP(E17-E$5-(INT($M17/9)+(MOD($M17,9)&gt;=E$6)), '[1]Point System'!$A$4:$B$15, 2),"")</f>
        <v>3</v>
      </c>
      <c r="F18" s="17">
        <f>IF(F17&gt;0, VLOOKUP(F17-F$5-(INT($M17/9)+(MOD($M17,9)&gt;=F$6)), '[1]Point System'!$A$4:$B$15, 2),"")</f>
        <v>1</v>
      </c>
      <c r="G18" s="17">
        <f>IF(G17&gt;0, VLOOKUP(G17-G$5-(INT($M17/9)+(MOD($M17,9)&gt;=G$6)), '[1]Point System'!$A$4:$B$15, 2),"")</f>
        <v>2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3</v>
      </c>
      <c r="L18" s="18">
        <f t="shared" ref="L18" si="5">IF(SUM(C18:K18)&gt;0, SUM(C18:K18),"")</f>
        <v>21</v>
      </c>
      <c r="M18" s="17"/>
      <c r="N18" s="17"/>
      <c r="O18" s="19">
        <f>IF(L18&lt;&gt;"", L18, "")</f>
        <v>21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62</v>
      </c>
      <c r="B19" s="13"/>
      <c r="C19" s="13">
        <v>5</v>
      </c>
      <c r="D19" s="13">
        <v>4</v>
      </c>
      <c r="E19" s="13">
        <v>4</v>
      </c>
      <c r="F19" s="13">
        <v>3</v>
      </c>
      <c r="G19" s="13">
        <v>3</v>
      </c>
      <c r="H19" s="13">
        <v>4</v>
      </c>
      <c r="I19" s="13">
        <v>3</v>
      </c>
      <c r="J19" s="13">
        <v>4</v>
      </c>
      <c r="K19" s="13">
        <v>4</v>
      </c>
      <c r="L19" s="14">
        <f t="shared" si="0"/>
        <v>34</v>
      </c>
      <c r="M19" s="13">
        <v>2</v>
      </c>
      <c r="N19" s="13">
        <f>IF(L19&lt;&gt;"",L19- M19, "")</f>
        <v>32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1</v>
      </c>
      <c r="D20" s="17">
        <f>IF(D19&gt;0, VLOOKUP(D19-D$5-(INT($M19/9)+(MOD($M19,9)&gt;=D$6)), '[1]Point System'!$A$4:$B$15, 2),"")</f>
        <v>4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3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2</v>
      </c>
      <c r="J20" s="17">
        <f>IF(J19&gt;0, VLOOKUP(J19-J$5-(INT($M19/9)+(MOD($M19,9)&gt;=J$6)), '[1]Point System'!$A$4:$B$15, 2),"")</f>
        <v>2</v>
      </c>
      <c r="K20" s="49">
        <f>IF(K19&gt;0, VLOOKUP(K19-K$5-(INT($M19/9)+(MOD($M19,9)&gt;=K$6)), '[1]Point System'!$A$4:$B$15, 2),"")</f>
        <v>4</v>
      </c>
      <c r="L20" s="18">
        <f t="shared" ref="L20" si="6">IF(SUM(C20:K20)&gt;0, SUM(C20:K20),"")</f>
        <v>22</v>
      </c>
      <c r="M20" s="17"/>
      <c r="N20" s="17"/>
      <c r="O20" s="19">
        <f>IF(L20&lt;&gt;"", L20, "")</f>
        <v>22</v>
      </c>
      <c r="P20" s="2"/>
      <c r="Q20" s="2"/>
      <c r="R20" s="39"/>
      <c r="T20" s="3"/>
    </row>
    <row r="21" spans="1:26" ht="18.75" x14ac:dyDescent="0.25">
      <c r="A21" s="12" t="s">
        <v>51</v>
      </c>
      <c r="B21" s="13"/>
      <c r="C21" s="13">
        <v>4</v>
      </c>
      <c r="D21" s="13">
        <v>6</v>
      </c>
      <c r="E21" s="13">
        <v>5</v>
      </c>
      <c r="F21" s="13">
        <v>4</v>
      </c>
      <c r="G21" s="13">
        <v>5</v>
      </c>
      <c r="H21" s="13">
        <v>5</v>
      </c>
      <c r="I21" s="13">
        <v>3</v>
      </c>
      <c r="J21" s="13">
        <v>6</v>
      </c>
      <c r="K21" s="13">
        <v>6</v>
      </c>
      <c r="L21" s="14">
        <f t="shared" si="0"/>
        <v>44</v>
      </c>
      <c r="M21" s="13">
        <v>9</v>
      </c>
      <c r="N21" s="13">
        <f>IF(L21&lt;&gt;"",L21- M21, "")</f>
        <v>35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3</v>
      </c>
      <c r="D22" s="17">
        <f>IF(D21&gt;0, VLOOKUP(D21-D$5-(INT($M21/9)+(MOD($M21,9)&gt;=D$6)), '[1]Point System'!$A$4:$B$15, 2),"")</f>
        <v>2</v>
      </c>
      <c r="E22" s="17">
        <f>IF(E21&gt;0, VLOOKUP(E21-E$5-(INT($M21/9)+(MOD($M21,9)&gt;=E$6)), '[1]Point System'!$A$4:$B$15, 2),"")</f>
        <v>2</v>
      </c>
      <c r="F22" s="17">
        <f>IF(F21&gt;0, VLOOKUP(F21-F$5-(INT($M21/9)+(MOD($M21,9)&gt;=F$6)), '[1]Point System'!$A$4:$B$15, 2),"")</f>
        <v>2</v>
      </c>
      <c r="G22" s="17">
        <f>IF(G21&gt;0, VLOOKUP(G21-G$5-(INT($M21/9)+(MOD($M21,9)&gt;=G$6)), '[1]Point System'!$A$4:$B$15, 2),"")</f>
        <v>2</v>
      </c>
      <c r="H22" s="17">
        <f>IF(H21&gt;0, VLOOKUP(H21-H$5-(INT($M21/9)+(MOD($M21,9)&gt;=H$6)), '[1]Point System'!$A$4:$B$15, 2),"")</f>
        <v>2</v>
      </c>
      <c r="I22" s="17">
        <f>IF(I21&gt;0, VLOOKUP(I21-I$5-(INT($M21/9)+(MOD($M21,9)&gt;=I$6)), '[1]Point System'!$A$4:$B$15, 2),"")</f>
        <v>3</v>
      </c>
      <c r="J22" s="17">
        <f>IF(J21&gt;0, VLOOKUP(J21-J$5-(INT($M21/9)+(MOD($M21,9)&gt;=J$6)), '[1]Point System'!$A$4:$B$15, 2),"")</f>
        <v>1</v>
      </c>
      <c r="K22" s="17">
        <f>IF(K21&gt;0, VLOOKUP(K21-K$5-(INT($M21/9)+(MOD($M21,9)&gt;=K$6)), '[1]Point System'!$A$4:$B$15, 2),"")</f>
        <v>2</v>
      </c>
      <c r="L22" s="18">
        <f t="shared" ref="L22" si="7">IF(SUM(C22:K22)&gt;0, SUM(C22:K22),"")</f>
        <v>19</v>
      </c>
      <c r="M22" s="17"/>
      <c r="N22" s="17"/>
      <c r="O22" s="19">
        <f>IF(L22&lt;&gt;"", L22, "")</f>
        <v>19</v>
      </c>
      <c r="P22" s="45"/>
      <c r="Q22" s="45"/>
      <c r="R22" s="39"/>
      <c r="V22" s="2"/>
      <c r="W22" s="2"/>
      <c r="X22" s="2"/>
      <c r="Y22" s="2"/>
      <c r="Z22" s="2"/>
    </row>
    <row r="23" spans="1:26" ht="18.75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 t="str">
        <f t="shared" si="0"/>
        <v/>
      </c>
      <c r="M23" s="13"/>
      <c r="N23" s="13" t="str">
        <f>IF(L23&lt;&gt;"",L23- M23, "")</f>
        <v/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 t="str">
        <f>IF(C23&gt;0, VLOOKUP(C23-C$5-(INT($M23/9)+(MOD($M23,9)&gt;=C$6)), '[1]Point System'!$A$4:$B$15, 2),"")</f>
        <v/>
      </c>
      <c r="D24" s="17" t="str">
        <f>IF(D23&gt;0, VLOOKUP(D23-D$5-(INT($M23/9)+(MOD($M23,9)&gt;=D$6)), '[1]Point System'!$A$4:$B$15, 2),"")</f>
        <v/>
      </c>
      <c r="E24" s="17" t="str">
        <f>IF(E23&gt;0, VLOOKUP(E23-E$5-(INT($M23/9)+(MOD($M23,9)&gt;=E$6)), '[1]Point System'!$A$4:$B$15, 2),"")</f>
        <v/>
      </c>
      <c r="F24" s="17" t="str">
        <f>IF(F23&gt;0, VLOOKUP(F23-F$5-(INT($M23/9)+(MOD($M23,9)&gt;=F$6)), '[1]Point System'!$A$4:$B$15, 2),"")</f>
        <v/>
      </c>
      <c r="G24" s="17" t="str">
        <f>IF(G23&gt;0, VLOOKUP(G23-G$5-(INT($M23/9)+(MOD($M23,9)&gt;=G$6)), '[1]Point System'!$A$4:$B$15, 2),"")</f>
        <v/>
      </c>
      <c r="H24" s="17" t="str">
        <f>IF(H23&gt;0, VLOOKUP(H23-H$5-(INT($M23/9)+(MOD($M23,9)&gt;=H$6)), '[1]Point System'!$A$4:$B$15, 2),"")</f>
        <v/>
      </c>
      <c r="I24" s="17" t="str">
        <f>IF(I23&gt;0, VLOOKUP(I23-I$5-(INT($M23/9)+(MOD($M23,9)&gt;=I$6)), '[1]Point System'!$A$4:$B$15, 2),"")</f>
        <v/>
      </c>
      <c r="J24" s="17" t="str">
        <f>IF(J23&gt;0, VLOOKUP(J23-J$5-(INT($M23/9)+(MOD($M23,9)&gt;=J$6)), '[1]Point System'!$A$4:$B$15, 2),"")</f>
        <v/>
      </c>
      <c r="K24" s="49" t="str">
        <f>IF(K23&gt;0, VLOOKUP(K23-K$5-(INT($M23/9)+(MOD($M23,9)&gt;=K$6)), '[1]Point System'!$A$4:$B$15, 2),"")</f>
        <v/>
      </c>
      <c r="L24" s="18" t="str">
        <f t="shared" ref="L24" si="8">IF(SUM(C24:K24)&gt;0, SUM(C24:K24),"")</f>
        <v/>
      </c>
      <c r="M24" s="17"/>
      <c r="N24" s="17"/>
      <c r="O24" s="19" t="str">
        <f>IF(L24&lt;&gt;"", L24, "")</f>
        <v/>
      </c>
      <c r="P24" s="45"/>
      <c r="Q24" s="45"/>
      <c r="R24" s="39"/>
      <c r="V24" s="2"/>
      <c r="W24" s="2"/>
      <c r="X24" s="2"/>
      <c r="Y24" s="2"/>
      <c r="Z24" s="2"/>
    </row>
    <row r="25" spans="1:26" ht="18.75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 t="str">
        <f t="shared" si="0"/>
        <v/>
      </c>
      <c r="M25" s="13"/>
      <c r="N25" s="13" t="str">
        <f>IF(L25&lt;&gt;"",L25- M25, "")</f>
        <v/>
      </c>
      <c r="O25" s="15"/>
      <c r="P25" s="2"/>
      <c r="Q25" s="2"/>
      <c r="R25" s="39"/>
      <c r="T25" s="3"/>
    </row>
    <row r="26" spans="1:26" ht="19.5" thickBot="1" x14ac:dyDescent="0.3">
      <c r="A26" s="16"/>
      <c r="B26" s="17"/>
      <c r="C26" s="17" t="str">
        <f>IF(C25&gt;0, VLOOKUP(C25-C$5-(INT($M25/9)+(MOD($M25,9)&gt;=C$6)), '[1]Point System'!$A$4:$B$15, 2),"")</f>
        <v/>
      </c>
      <c r="D26" s="17" t="str">
        <f>IF(D25&gt;0, VLOOKUP(D25-D$5-(INT($M25/9)+(MOD($M25,9)&gt;=D$6)), '[1]Point System'!$A$4:$B$15, 2),"")</f>
        <v/>
      </c>
      <c r="E26" s="17" t="str">
        <f>IF(E25&gt;0, VLOOKUP(E25-E$5-(INT($M25/9)+(MOD($M25,9)&gt;=E$6)), '[1]Point System'!$A$4:$B$15, 2),"")</f>
        <v/>
      </c>
      <c r="F26" s="17" t="str">
        <f>IF(F25&gt;0, VLOOKUP(F25-F$5-(INT($M25/9)+(MOD($M25,9)&gt;=F$6)), '[1]Point System'!$A$4:$B$15, 2),"")</f>
        <v/>
      </c>
      <c r="G26" s="17" t="str">
        <f>IF(G25&gt;0, VLOOKUP(G25-G$5-(INT($M25/9)+(MOD($M25,9)&gt;=G$6)), '[1]Point System'!$A$4:$B$15, 2),"")</f>
        <v/>
      </c>
      <c r="H26" s="17" t="str">
        <f>IF(H25&gt;0, VLOOKUP(H25-H$5-(INT($M25/9)+(MOD($M25,9)&gt;=H$6)), '[1]Point System'!$A$4:$B$15, 2),"")</f>
        <v/>
      </c>
      <c r="I26" s="17" t="str">
        <f>IF(I25&gt;0, VLOOKUP(I25-I$5-(INT($M25/9)+(MOD($M25,9)&gt;=I$6)), '[1]Point System'!$A$4:$B$15, 2),"")</f>
        <v/>
      </c>
      <c r="J26" s="17" t="str">
        <f>IF(J25&gt;0, VLOOKUP(J25-J$5-(INT($M25/9)+(MOD($M25,9)&gt;=J$6)), '[1]Point System'!$A$4:$B$15, 2),"")</f>
        <v/>
      </c>
      <c r="K26" s="49" t="str">
        <f>IF(K25&gt;0, VLOOKUP(K25-K$5-(INT($M25/9)+(MOD($M25,9)&gt;=K$6)), '[1]Point System'!$A$4:$B$15, 2),"")</f>
        <v/>
      </c>
      <c r="L26" s="18" t="str">
        <f t="shared" ref="L26" si="9">IF(SUM(C26:K26)&gt;0, SUM(C26:K26),"")</f>
        <v/>
      </c>
      <c r="M26" s="17"/>
      <c r="N26" s="17"/>
      <c r="O26" s="19" t="str">
        <f>IF(L26&lt;&gt;"", L26, "")</f>
        <v/>
      </c>
      <c r="P26" s="2"/>
      <c r="Q26" s="2"/>
      <c r="R26" s="39"/>
      <c r="T26" s="3"/>
    </row>
  </sheetData>
  <mergeCells count="2">
    <mergeCell ref="A1:O1"/>
    <mergeCell ref="A2:O2"/>
  </mergeCells>
  <hyperlinks>
    <hyperlink ref="A2" r:id="rId1" xr:uid="{4470A7E7-A5D0-4641-B8B0-49C1645DA132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4089-AC63-4F42-87E9-DFB789D392DB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3" customWidth="1"/>
    <col min="2" max="2" width="13.5703125" style="3" customWidth="1"/>
    <col min="3" max="11" width="5" style="3" customWidth="1"/>
    <col min="12" max="12" width="5.140625" style="3" bestFit="1" customWidth="1"/>
    <col min="13" max="13" width="7.28515625" style="3" customWidth="1"/>
    <col min="14" max="14" width="8.28515625" style="3" customWidth="1"/>
    <col min="15" max="15" width="17" style="3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2" t="s">
        <v>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4" t="s">
        <v>42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62</v>
      </c>
      <c r="B7" s="13" t="s">
        <v>73</v>
      </c>
      <c r="C7" s="13">
        <v>4</v>
      </c>
      <c r="D7" s="13">
        <v>5</v>
      </c>
      <c r="E7" s="13">
        <v>5</v>
      </c>
      <c r="F7" s="13">
        <v>3</v>
      </c>
      <c r="G7" s="13">
        <v>4</v>
      </c>
      <c r="H7" s="13">
        <v>4</v>
      </c>
      <c r="I7" s="13">
        <v>3</v>
      </c>
      <c r="J7" s="13">
        <v>4</v>
      </c>
      <c r="K7" s="13">
        <v>5</v>
      </c>
      <c r="L7" s="14">
        <f t="shared" ref="L7:L25" si="0">IF(SUM(C7:K7)&gt;0, SUM(C7:K7),"")</f>
        <v>37</v>
      </c>
      <c r="M7" s="13">
        <v>2</v>
      </c>
      <c r="N7" s="13"/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2</v>
      </c>
      <c r="D8" s="17">
        <f>IF(D7&gt;0, VLOOKUP(D7-D$5-(INT($M7/9)+(MOD($M7,9)&gt;=D$6)), '[1]Point System'!$A$4:$B$15, 2),"")</f>
        <v>3</v>
      </c>
      <c r="E8" s="17">
        <f>IF(E7&gt;0, VLOOKUP(E7-E$5-(INT($M7/9)+(MOD($M7,9)&gt;=E$6)), '[1]Point System'!$A$4:$B$15, 2),"")</f>
        <v>1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2</v>
      </c>
      <c r="K8" s="49">
        <f>IF(K7&gt;0, VLOOKUP(K7-K$5-(INT($M7/9)+(MOD($M7,9)&gt;=K$6)), '[1]Point System'!$A$4:$B$15, 2),"")</f>
        <v>3</v>
      </c>
      <c r="L8" s="18">
        <f t="shared" si="0"/>
        <v>19</v>
      </c>
      <c r="M8" s="17"/>
      <c r="N8" s="17"/>
      <c r="O8" s="19">
        <f>IF(L8&lt;&gt;"", L8, "")</f>
        <v>19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123</v>
      </c>
      <c r="B9" s="13"/>
      <c r="C9" s="13">
        <v>4</v>
      </c>
      <c r="D9" s="13">
        <v>4</v>
      </c>
      <c r="E9" s="13">
        <v>6</v>
      </c>
      <c r="F9" s="13">
        <v>5</v>
      </c>
      <c r="G9" s="13">
        <v>6</v>
      </c>
      <c r="H9" s="13">
        <v>5</v>
      </c>
      <c r="I9" s="13">
        <v>4</v>
      </c>
      <c r="J9" s="13">
        <v>4</v>
      </c>
      <c r="K9" s="13">
        <v>6</v>
      </c>
      <c r="L9" s="14">
        <f t="shared" si="0"/>
        <v>44</v>
      </c>
      <c r="M9" s="13" t="s">
        <v>32</v>
      </c>
      <c r="N9" s="13"/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49"/>
      <c r="L10" s="18"/>
      <c r="M10" s="17"/>
      <c r="N10" s="17"/>
      <c r="O10" s="19" t="str">
        <f>IF(L10&lt;&gt;"", L10, "")</f>
        <v/>
      </c>
      <c r="P10" s="2"/>
      <c r="Q10" s="2"/>
      <c r="R10" s="39"/>
      <c r="T10" s="3"/>
    </row>
    <row r="11" spans="1:26" ht="18.75" x14ac:dyDescent="0.25">
      <c r="A11" s="12" t="s">
        <v>54</v>
      </c>
      <c r="B11" s="13"/>
      <c r="C11" s="13">
        <v>5</v>
      </c>
      <c r="D11" s="13">
        <v>7</v>
      </c>
      <c r="E11" s="13">
        <v>6</v>
      </c>
      <c r="F11" s="13">
        <v>4</v>
      </c>
      <c r="G11" s="13">
        <v>8</v>
      </c>
      <c r="H11" s="13">
        <v>6</v>
      </c>
      <c r="I11" s="13">
        <v>5</v>
      </c>
      <c r="J11" s="13">
        <v>7</v>
      </c>
      <c r="K11" s="13">
        <v>6</v>
      </c>
      <c r="L11" s="14">
        <f t="shared" si="0"/>
        <v>54</v>
      </c>
      <c r="M11" s="13">
        <v>12</v>
      </c>
      <c r="N11" s="13">
        <f>IF(L11&lt;&gt;"",L11- M11, "")</f>
        <v>42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2</v>
      </c>
      <c r="E12" s="17">
        <f>IF(E11&gt;0, VLOOKUP(E11-E$5-(INT($M11/9)+(MOD($M11,9)&gt;=E$6)), '[1]Point System'!$A$4:$B$15, 2),"")</f>
        <v>2</v>
      </c>
      <c r="F12" s="17">
        <f>IF(F11&gt;0, VLOOKUP(F11-F$5-(INT($M11/9)+(MOD($M11,9)&gt;=F$6)), '[1]Point System'!$A$4:$B$15, 2),"")</f>
        <v>2</v>
      </c>
      <c r="G12" s="17">
        <f>IF(G11&gt;0, VLOOKUP(G11-G$5-(INT($M11/9)+(MOD($M11,9)&gt;=G$6)), '[1]Point System'!$A$4:$B$15, 2),"")</f>
        <v>0</v>
      </c>
      <c r="H12" s="17">
        <f>IF(H11&gt;0, VLOOKUP(H11-H$5-(INT($M11/9)+(MOD($M11,9)&gt;=H$6)), '[1]Point System'!$A$4:$B$15, 2),"")</f>
        <v>1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0</v>
      </c>
      <c r="K12" s="17">
        <f>IF(K11&gt;0, VLOOKUP(K11-K$5-(INT($M11/9)+(MOD($M11,9)&gt;=K$6)), '[1]Point System'!$A$4:$B$15, 2),"")</f>
        <v>3</v>
      </c>
      <c r="L12" s="18">
        <f t="shared" ref="L12" si="1">IF(SUM(C12:K12)&gt;0, SUM(C12:K12),"")</f>
        <v>13</v>
      </c>
      <c r="M12" s="17"/>
      <c r="N12" s="17"/>
      <c r="O12" s="19">
        <f>IF(L12&lt;&gt;"", L12, "")</f>
        <v>13</v>
      </c>
      <c r="P12" s="45"/>
      <c r="Q12" s="45"/>
      <c r="R12" s="39"/>
      <c r="S12" s="2"/>
      <c r="T12" s="2"/>
    </row>
    <row r="13" spans="1:26" ht="18.75" x14ac:dyDescent="0.25">
      <c r="A13" s="12" t="s">
        <v>67</v>
      </c>
      <c r="B13" s="13"/>
      <c r="C13" s="13">
        <v>7</v>
      </c>
      <c r="D13" s="13">
        <v>6</v>
      </c>
      <c r="E13" s="13">
        <v>5</v>
      </c>
      <c r="F13" s="13">
        <v>6</v>
      </c>
      <c r="G13" s="13">
        <v>6</v>
      </c>
      <c r="H13" s="13">
        <v>8</v>
      </c>
      <c r="I13" s="13">
        <v>3</v>
      </c>
      <c r="J13" s="13">
        <v>5</v>
      </c>
      <c r="K13" s="13">
        <v>5</v>
      </c>
      <c r="L13" s="14">
        <f t="shared" si="0"/>
        <v>51</v>
      </c>
      <c r="M13" s="13">
        <v>15</v>
      </c>
      <c r="N13" s="13">
        <f>IF(L13&lt;&gt;"",L13- M13, "")</f>
        <v>36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1</v>
      </c>
      <c r="D14" s="17">
        <f>IF(D13&gt;0, VLOOKUP(D13-D$5-(INT($M13/9)+(MOD($M13,9)&gt;=D$6)), '[1]Point System'!$A$4:$B$15, 2),"")</f>
        <v>3</v>
      </c>
      <c r="E14" s="17">
        <f>IF(E13&gt;0, VLOOKUP(E13-E$5-(INT($M13/9)+(MOD($M13,9)&gt;=E$6)), '[1]Point System'!$A$4:$B$15, 2),"")</f>
        <v>3</v>
      </c>
      <c r="F14" s="17">
        <f>IF(F13&gt;0, VLOOKUP(F13-F$5-(INT($M13/9)+(MOD($M13,9)&gt;=F$6)), '[1]Point System'!$A$4:$B$15, 2),"")</f>
        <v>0</v>
      </c>
      <c r="G14" s="17">
        <f>IF(G13&gt;0, VLOOKUP(G13-G$5-(INT($M13/9)+(MOD($M13,9)&gt;=G$6)), '[1]Point System'!$A$4:$B$15, 2),"")</f>
        <v>2</v>
      </c>
      <c r="H14" s="17">
        <f>IF(H13&gt;0, VLOOKUP(H13-H$5-(INT($M13/9)+(MOD($M13,9)&gt;=H$6)), '[1]Point System'!$A$4:$B$15, 2),"")</f>
        <v>0</v>
      </c>
      <c r="I14" s="17">
        <f>IF(I13&gt;0, VLOOKUP(I13-I$5-(INT($M13/9)+(MOD($M13,9)&gt;=I$6)), '[1]Point System'!$A$4:$B$15, 2),"")</f>
        <v>3</v>
      </c>
      <c r="J14" s="17">
        <f>IF(J13&gt;0, VLOOKUP(J13-J$5-(INT($M13/9)+(MOD($M13,9)&gt;=J$6)), '[1]Point System'!$A$4:$B$15, 2),"")</f>
        <v>3</v>
      </c>
      <c r="K14" s="17">
        <f>IF(K13&gt;0, VLOOKUP(K13-K$5-(INT($M13/9)+(MOD($M13,9)&gt;=K$6)), '[1]Point System'!$A$4:$B$15, 2),"")</f>
        <v>4</v>
      </c>
      <c r="L14" s="18">
        <f t="shared" ref="L14" si="2">IF(SUM(C14:K14)&gt;0, SUM(C14:K14),"")</f>
        <v>19</v>
      </c>
      <c r="M14" s="17"/>
      <c r="N14" s="17"/>
      <c r="O14" s="19">
        <f>IF(L14&lt;&gt;"", L14, "")</f>
        <v>19</v>
      </c>
      <c r="P14" s="45"/>
      <c r="Q14" s="45"/>
      <c r="R14" s="39"/>
      <c r="S14" s="2"/>
      <c r="T14" s="2"/>
    </row>
    <row r="15" spans="1:26" ht="18.75" x14ac:dyDescent="0.25">
      <c r="A15" s="12" t="s">
        <v>100</v>
      </c>
      <c r="B15" s="13"/>
      <c r="C15" s="13">
        <v>7</v>
      </c>
      <c r="D15" s="13">
        <v>9</v>
      </c>
      <c r="E15" s="13">
        <v>8</v>
      </c>
      <c r="F15" s="13">
        <v>4</v>
      </c>
      <c r="G15" s="13">
        <v>6</v>
      </c>
      <c r="H15" s="13">
        <v>6</v>
      </c>
      <c r="I15" s="13">
        <v>4</v>
      </c>
      <c r="J15" s="13">
        <v>7</v>
      </c>
      <c r="K15" s="13">
        <v>7</v>
      </c>
      <c r="L15" s="14">
        <f t="shared" si="0"/>
        <v>58</v>
      </c>
      <c r="M15" s="13">
        <v>22</v>
      </c>
      <c r="N15" s="13">
        <f>IF(L15&lt;&gt;"",L15- M15, "")</f>
        <v>36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1</v>
      </c>
      <c r="E16" s="17">
        <f>IF(E15&gt;0, VLOOKUP(E15-E$5-(INT($M15/9)+(MOD($M15,9)&gt;=E$6)), '[1]Point System'!$A$4:$B$15, 2),"")</f>
        <v>1</v>
      </c>
      <c r="F16" s="17">
        <f>IF(F15&gt;0, VLOOKUP(F15-F$5-(INT($M15/9)+(MOD($M15,9)&gt;=F$6)), '[1]Point System'!$A$4:$B$15, 2),"")</f>
        <v>3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3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3</v>
      </c>
      <c r="L16" s="18">
        <f t="shared" ref="L16" si="3">IF(SUM(C16:K16)&gt;0, SUM(C16:K16),"")</f>
        <v>18</v>
      </c>
      <c r="M16" s="17"/>
      <c r="N16" s="17"/>
      <c r="O16" s="19">
        <f>IF(L16&lt;&gt;"", L16, "")</f>
        <v>18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52</v>
      </c>
      <c r="B17" s="13"/>
      <c r="C17" s="13">
        <v>5</v>
      </c>
      <c r="D17" s="13">
        <v>7</v>
      </c>
      <c r="E17" s="13">
        <v>6</v>
      </c>
      <c r="F17" s="13">
        <v>6</v>
      </c>
      <c r="G17" s="13">
        <v>5</v>
      </c>
      <c r="H17" s="13">
        <v>5</v>
      </c>
      <c r="I17" s="13">
        <v>5</v>
      </c>
      <c r="J17" s="13">
        <v>5</v>
      </c>
      <c r="K17" s="13">
        <v>8</v>
      </c>
      <c r="L17" s="14">
        <f t="shared" si="0"/>
        <v>52</v>
      </c>
      <c r="M17" s="13">
        <v>15</v>
      </c>
      <c r="N17" s="13">
        <f>IF(L17&lt;&gt;"",L17- M17, "")</f>
        <v>37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2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0</v>
      </c>
      <c r="G18" s="17">
        <f>IF(G17&gt;0, VLOOKUP(G17-G$5-(INT($M17/9)+(MOD($M17,9)&gt;=G$6)), '[1]Point System'!$A$4:$B$15, 2),"")</f>
        <v>3</v>
      </c>
      <c r="H18" s="17">
        <f>IF(H17&gt;0, VLOOKUP(H17-H$5-(INT($M17/9)+(MOD($M17,9)&gt;=H$6)), '[1]Point System'!$A$4:$B$15, 2),"")</f>
        <v>2</v>
      </c>
      <c r="I18" s="17">
        <f>IF(I17&gt;0, VLOOKUP(I17-I$5-(INT($M17/9)+(MOD($M17,9)&gt;=I$6)), '[1]Point System'!$A$4:$B$15, 2),"")</f>
        <v>1</v>
      </c>
      <c r="J18" s="17">
        <f>IF(J17&gt;0, VLOOKUP(J17-J$5-(INT($M17/9)+(MOD($M17,9)&gt;=J$6)), '[1]Point System'!$A$4:$B$15, 2),"")</f>
        <v>3</v>
      </c>
      <c r="K18" s="49">
        <f>IF(K17&gt;0, VLOOKUP(K17-K$5-(INT($M17/9)+(MOD($M17,9)&gt;=K$6)), '[1]Point System'!$A$4:$B$15, 2),"")</f>
        <v>1</v>
      </c>
      <c r="L18" s="18">
        <f t="shared" ref="L18" si="4">IF(SUM(C18:K18)&gt;0, SUM(C18:K18),"")</f>
        <v>17</v>
      </c>
      <c r="M18" s="17"/>
      <c r="N18" s="17"/>
      <c r="O18" s="19">
        <f>IF(L18&lt;&gt;"", L18, "")</f>
        <v>17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64</v>
      </c>
      <c r="B19" s="13"/>
      <c r="C19" s="13">
        <v>7</v>
      </c>
      <c r="D19" s="13">
        <v>6</v>
      </c>
      <c r="E19" s="13">
        <v>7</v>
      </c>
      <c r="F19" s="13">
        <v>6</v>
      </c>
      <c r="G19" s="13">
        <v>7</v>
      </c>
      <c r="H19" s="13">
        <v>5</v>
      </c>
      <c r="I19" s="13">
        <v>6</v>
      </c>
      <c r="J19" s="13">
        <v>8</v>
      </c>
      <c r="K19" s="13">
        <v>9</v>
      </c>
      <c r="L19" s="14">
        <f t="shared" si="0"/>
        <v>61</v>
      </c>
      <c r="M19" s="13">
        <v>21</v>
      </c>
      <c r="N19" s="13">
        <f>IF(L19&lt;&gt;"",L19- M19, "")</f>
        <v>40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1</v>
      </c>
      <c r="D20" s="17">
        <f>IF(D19&gt;0, VLOOKUP(D19-D$5-(INT($M19/9)+(MOD($M19,9)&gt;=D$6)), '[1]Point System'!$A$4:$B$15, 2),"")</f>
        <v>4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1</v>
      </c>
      <c r="G20" s="17">
        <f>IF(G19&gt;0, VLOOKUP(G19-G$5-(INT($M19/9)+(MOD($M19,9)&gt;=G$6)), '[1]Point System'!$A$4:$B$15, 2),"")</f>
        <v>1</v>
      </c>
      <c r="H20" s="17">
        <f>IF(H19&gt;0, VLOOKUP(H19-H$5-(INT($M19/9)+(MOD($M19,9)&gt;=H$6)), '[1]Point System'!$A$4:$B$15, 2),"")</f>
        <v>3</v>
      </c>
      <c r="I20" s="17">
        <f>IF(I19&gt;0, VLOOKUP(I19-I$5-(INT($M19/9)+(MOD($M19,9)&gt;=I$6)), '[1]Point System'!$A$4:$B$15, 2),"")</f>
        <v>1</v>
      </c>
      <c r="J20" s="17">
        <f>IF(J19&gt;0, VLOOKUP(J19-J$5-(INT($M19/9)+(MOD($M19,9)&gt;=J$6)), '[1]Point System'!$A$4:$B$15, 2),"")</f>
        <v>0</v>
      </c>
      <c r="K20" s="49">
        <f>IF(K19&gt;0, VLOOKUP(K19-K$5-(INT($M19/9)+(MOD($M19,9)&gt;=K$6)), '[1]Point System'!$A$4:$B$15, 2),"")</f>
        <v>1</v>
      </c>
      <c r="L20" s="18">
        <f t="shared" ref="L20" si="5">IF(SUM(C20:K20)&gt;0, SUM(C20:K20),"")</f>
        <v>14</v>
      </c>
      <c r="M20" s="17"/>
      <c r="N20" s="17"/>
      <c r="O20" s="19">
        <f>IF(L20&lt;&gt;"", L20, "")</f>
        <v>14</v>
      </c>
      <c r="P20" s="2"/>
      <c r="Q20" s="2"/>
      <c r="R20" s="39"/>
      <c r="T20" s="3"/>
    </row>
    <row r="21" spans="1:26" ht="18.75" x14ac:dyDescent="0.25">
      <c r="A21" s="12" t="s">
        <v>56</v>
      </c>
      <c r="B21" s="13"/>
      <c r="C21" s="13">
        <v>5</v>
      </c>
      <c r="D21" s="13">
        <v>7</v>
      </c>
      <c r="E21" s="13">
        <v>5</v>
      </c>
      <c r="F21" s="13">
        <v>4</v>
      </c>
      <c r="G21" s="13">
        <v>4</v>
      </c>
      <c r="H21" s="13">
        <v>5</v>
      </c>
      <c r="I21" s="13">
        <v>6</v>
      </c>
      <c r="J21" s="13">
        <v>6</v>
      </c>
      <c r="K21" s="13">
        <v>7</v>
      </c>
      <c r="L21" s="14">
        <f t="shared" si="0"/>
        <v>49</v>
      </c>
      <c r="M21" s="13">
        <v>14</v>
      </c>
      <c r="N21" s="13">
        <f>IF(L21&lt;&gt;"",L21- M21, "")</f>
        <v>35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3</v>
      </c>
      <c r="D22" s="17">
        <f>IF(D21&gt;0, VLOOKUP(D21-D$5-(INT($M21/9)+(MOD($M21,9)&gt;=D$6)), '[1]Point System'!$A$4:$B$15, 2),"")</f>
        <v>2</v>
      </c>
      <c r="E22" s="17">
        <f>IF(E21&gt;0, VLOOKUP(E21-E$5-(INT($M21/9)+(MOD($M21,9)&gt;=E$6)), '[1]Point System'!$A$4:$B$15, 2),"")</f>
        <v>3</v>
      </c>
      <c r="F22" s="17">
        <f>IF(F21&gt;0, VLOOKUP(F21-F$5-(INT($M21/9)+(MOD($M21,9)&gt;=F$6)), '[1]Point System'!$A$4:$B$15, 2),"")</f>
        <v>2</v>
      </c>
      <c r="G22" s="17">
        <f>IF(G21&gt;0, VLOOKUP(G21-G$5-(INT($M21/9)+(MOD($M21,9)&gt;=G$6)), '[1]Point System'!$A$4:$B$15, 2),"")</f>
        <v>4</v>
      </c>
      <c r="H22" s="17">
        <f>IF(H21&gt;0, VLOOKUP(H21-H$5-(INT($M21/9)+(MOD($M21,9)&gt;=H$6)), '[1]Point System'!$A$4:$B$15, 2),"")</f>
        <v>2</v>
      </c>
      <c r="I22" s="17">
        <f>IF(I21&gt;0, VLOOKUP(I21-I$5-(INT($M21/9)+(MOD($M21,9)&gt;=I$6)), '[1]Point System'!$A$4:$B$15, 2),"")</f>
        <v>0</v>
      </c>
      <c r="J22" s="17">
        <f>IF(J21&gt;0, VLOOKUP(J21-J$5-(INT($M21/9)+(MOD($M21,9)&gt;=J$6)), '[1]Point System'!$A$4:$B$15, 2),"")</f>
        <v>1</v>
      </c>
      <c r="K22" s="17">
        <f>IF(K21&gt;0, VLOOKUP(K21-K$5-(INT($M21/9)+(MOD($M21,9)&gt;=K$6)), '[1]Point System'!$A$4:$B$15, 2),"")</f>
        <v>2</v>
      </c>
      <c r="L22" s="18">
        <f t="shared" ref="L22" si="6">IF(SUM(C22:K22)&gt;0, SUM(C22:K22),"")</f>
        <v>19</v>
      </c>
      <c r="M22" s="17"/>
      <c r="N22" s="17"/>
      <c r="O22" s="19">
        <f>IF(L22&lt;&gt;"", L22, "")</f>
        <v>19</v>
      </c>
      <c r="P22" s="45"/>
      <c r="Q22" s="45"/>
      <c r="R22" s="39"/>
      <c r="V22" s="2"/>
      <c r="W22" s="2"/>
      <c r="X22" s="2"/>
      <c r="Y22" s="2"/>
      <c r="Z22" s="2"/>
    </row>
    <row r="23" spans="1:26" ht="18.75" x14ac:dyDescent="0.25">
      <c r="A23" s="12" t="s">
        <v>51</v>
      </c>
      <c r="B23" s="13"/>
      <c r="C23" s="13">
        <v>5</v>
      </c>
      <c r="D23" s="13">
        <v>6</v>
      </c>
      <c r="E23" s="13">
        <v>5</v>
      </c>
      <c r="F23" s="13">
        <v>4</v>
      </c>
      <c r="G23" s="13">
        <v>4</v>
      </c>
      <c r="H23" s="13">
        <v>4</v>
      </c>
      <c r="I23" s="13">
        <v>3</v>
      </c>
      <c r="J23" s="13">
        <v>6</v>
      </c>
      <c r="K23" s="13">
        <v>7</v>
      </c>
      <c r="L23" s="14">
        <f t="shared" si="0"/>
        <v>44</v>
      </c>
      <c r="M23" s="13">
        <v>9</v>
      </c>
      <c r="N23" s="13">
        <f>IF(L23&lt;&gt;"",L23- M23, "")</f>
        <v>35</v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>
        <f>IF(C23&gt;0, VLOOKUP(C23-C$5-(INT($M23/9)+(MOD($M23,9)&gt;=C$6)), '[1]Point System'!$A$4:$B$15, 2),"")</f>
        <v>2</v>
      </c>
      <c r="D24" s="17">
        <f>IF(D23&gt;0, VLOOKUP(D23-D$5-(INT($M23/9)+(MOD($M23,9)&gt;=D$6)), '[1]Point System'!$A$4:$B$15, 2),"")</f>
        <v>2</v>
      </c>
      <c r="E24" s="17">
        <f>IF(E23&gt;0, VLOOKUP(E23-E$5-(INT($M23/9)+(MOD($M23,9)&gt;=E$6)), '[1]Point System'!$A$4:$B$15, 2),"")</f>
        <v>2</v>
      </c>
      <c r="F24" s="17">
        <f>IF(F23&gt;0, VLOOKUP(F23-F$5-(INT($M23/9)+(MOD($M23,9)&gt;=F$6)), '[1]Point System'!$A$4:$B$15, 2),"")</f>
        <v>2</v>
      </c>
      <c r="G24" s="17">
        <f>IF(G23&gt;0, VLOOKUP(G23-G$5-(INT($M23/9)+(MOD($M23,9)&gt;=G$6)), '[1]Point System'!$A$4:$B$15, 2),"")</f>
        <v>3</v>
      </c>
      <c r="H24" s="17">
        <f>IF(H23&gt;0, VLOOKUP(H23-H$5-(INT($M23/9)+(MOD($M23,9)&gt;=H$6)), '[1]Point System'!$A$4:$B$15, 2),"")</f>
        <v>3</v>
      </c>
      <c r="I24" s="17">
        <f>IF(I23&gt;0, VLOOKUP(I23-I$5-(INT($M23/9)+(MOD($M23,9)&gt;=I$6)), '[1]Point System'!$A$4:$B$15, 2),"")</f>
        <v>3</v>
      </c>
      <c r="J24" s="17">
        <f>IF(J23&gt;0, VLOOKUP(J23-J$5-(INT($M23/9)+(MOD($M23,9)&gt;=J$6)), '[1]Point System'!$A$4:$B$15, 2),"")</f>
        <v>1</v>
      </c>
      <c r="K24" s="49">
        <f>IF(K23&gt;0, VLOOKUP(K23-K$5-(INT($M23/9)+(MOD($M23,9)&gt;=K$6)), '[1]Point System'!$A$4:$B$15, 2),"")</f>
        <v>1</v>
      </c>
      <c r="L24" s="18">
        <f t="shared" ref="L24" si="7">IF(SUM(C24:K24)&gt;0, SUM(C24:K24),"")</f>
        <v>19</v>
      </c>
      <c r="M24" s="17"/>
      <c r="N24" s="17"/>
      <c r="O24" s="19">
        <f>IF(L24&lt;&gt;"", L24, "")</f>
        <v>19</v>
      </c>
      <c r="P24" s="45"/>
      <c r="Q24" s="45"/>
      <c r="R24" s="39"/>
      <c r="V24" s="2"/>
      <c r="W24" s="2"/>
      <c r="X24" s="2"/>
      <c r="Y24" s="2"/>
      <c r="Z24" s="2"/>
    </row>
    <row r="25" spans="1:26" ht="18.75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 t="str">
        <f t="shared" si="0"/>
        <v/>
      </c>
      <c r="M25" s="13"/>
      <c r="N25" s="13" t="str">
        <f>IF(L25&lt;&gt;"",L25- M25, "")</f>
        <v/>
      </c>
      <c r="O25" s="15"/>
      <c r="P25" s="2"/>
      <c r="Q25" s="2"/>
      <c r="R25" s="39"/>
      <c r="T25" s="3"/>
    </row>
    <row r="26" spans="1:26" ht="19.5" thickBot="1" x14ac:dyDescent="0.3">
      <c r="A26" s="16"/>
      <c r="B26" s="17"/>
      <c r="C26" s="17" t="str">
        <f>IF(C25&gt;0, VLOOKUP(C25-C$5-(INT($M25/9)+(MOD($M25,9)&gt;=C$6)), '[1]Point System'!$A$4:$B$15, 2),"")</f>
        <v/>
      </c>
      <c r="D26" s="17" t="str">
        <f>IF(D25&gt;0, VLOOKUP(D25-D$5-(INT($M25/9)+(MOD($M25,9)&gt;=D$6)), '[1]Point System'!$A$4:$B$15, 2),"")</f>
        <v/>
      </c>
      <c r="E26" s="17" t="str">
        <f>IF(E25&gt;0, VLOOKUP(E25-E$5-(INT($M25/9)+(MOD($M25,9)&gt;=E$6)), '[1]Point System'!$A$4:$B$15, 2),"")</f>
        <v/>
      </c>
      <c r="F26" s="17" t="str">
        <f>IF(F25&gt;0, VLOOKUP(F25-F$5-(INT($M25/9)+(MOD($M25,9)&gt;=F$6)), '[1]Point System'!$A$4:$B$15, 2),"")</f>
        <v/>
      </c>
      <c r="G26" s="17" t="str">
        <f>IF(G25&gt;0, VLOOKUP(G25-G$5-(INT($M25/9)+(MOD($M25,9)&gt;=G$6)), '[1]Point System'!$A$4:$B$15, 2),"")</f>
        <v/>
      </c>
      <c r="H26" s="17" t="str">
        <f>IF(H25&gt;0, VLOOKUP(H25-H$5-(INT($M25/9)+(MOD($M25,9)&gt;=H$6)), '[1]Point System'!$A$4:$B$15, 2),"")</f>
        <v/>
      </c>
      <c r="I26" s="17" t="str">
        <f>IF(I25&gt;0, VLOOKUP(I25-I$5-(INT($M25/9)+(MOD($M25,9)&gt;=I$6)), '[1]Point System'!$A$4:$B$15, 2),"")</f>
        <v/>
      </c>
      <c r="J26" s="17" t="str">
        <f>IF(J25&gt;0, VLOOKUP(J25-J$5-(INT($M25/9)+(MOD($M25,9)&gt;=J$6)), '[1]Point System'!$A$4:$B$15, 2),"")</f>
        <v/>
      </c>
      <c r="K26" s="49" t="str">
        <f>IF(K25&gt;0, VLOOKUP(K25-K$5-(INT($M25/9)+(MOD($M25,9)&gt;=K$6)), '[1]Point System'!$A$4:$B$15, 2),"")</f>
        <v/>
      </c>
      <c r="L26" s="18" t="str">
        <f t="shared" ref="L26" si="8">IF(SUM(C26:K26)&gt;0, SUM(C26:K26),"")</f>
        <v/>
      </c>
      <c r="M26" s="17"/>
      <c r="N26" s="17"/>
      <c r="O26" s="19" t="str">
        <f>IF(L26&lt;&gt;"", L26, "")</f>
        <v/>
      </c>
      <c r="P26" s="2"/>
      <c r="Q26" s="2"/>
      <c r="R26" s="39"/>
      <c r="T26" s="3"/>
    </row>
  </sheetData>
  <mergeCells count="2">
    <mergeCell ref="A1:O1"/>
    <mergeCell ref="A2:O2"/>
  </mergeCells>
  <hyperlinks>
    <hyperlink ref="A2" r:id="rId1" xr:uid="{FC6EBB96-5874-49A3-A2C6-5DB67BC742CE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D2C9-51E9-4325-BE9D-6FFAA314D9FD}">
  <dimension ref="A1:Z20"/>
  <sheetViews>
    <sheetView zoomScale="70" zoomScaleNormal="70" workbookViewId="0">
      <selection activeCell="P13" sqref="P13"/>
    </sheetView>
  </sheetViews>
  <sheetFormatPr defaultColWidth="14.140625" defaultRowHeight="15" customHeight="1" x14ac:dyDescent="0.2"/>
  <cols>
    <col min="1" max="1" width="20.140625" style="3" customWidth="1"/>
    <col min="2" max="2" width="13.5703125" style="3" customWidth="1"/>
    <col min="3" max="11" width="5" style="3" customWidth="1"/>
    <col min="12" max="12" width="5.140625" style="3" bestFit="1" customWidth="1"/>
    <col min="13" max="13" width="7.28515625" style="3" customWidth="1"/>
    <col min="14" max="14" width="8.28515625" style="3" customWidth="1"/>
    <col min="15" max="15" width="17" style="3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2" t="s">
        <v>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4" t="s">
        <v>42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66</v>
      </c>
      <c r="B7" s="13" t="s">
        <v>73</v>
      </c>
      <c r="C7" s="13">
        <v>6</v>
      </c>
      <c r="D7" s="13">
        <v>5</v>
      </c>
      <c r="E7" s="13">
        <v>4</v>
      </c>
      <c r="F7" s="13">
        <v>3</v>
      </c>
      <c r="G7" s="13">
        <v>5</v>
      </c>
      <c r="H7" s="13">
        <v>5</v>
      </c>
      <c r="I7" s="13">
        <v>4</v>
      </c>
      <c r="J7" s="13">
        <v>4</v>
      </c>
      <c r="K7" s="13">
        <v>7</v>
      </c>
      <c r="L7" s="14">
        <f t="shared" ref="L7:L19" si="0">IF(SUM(C7:K7)&gt;0, SUM(C7:K7),"")</f>
        <v>43</v>
      </c>
      <c r="M7" s="13">
        <v>11</v>
      </c>
      <c r="N7" s="13"/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1</v>
      </c>
      <c r="D8" s="17">
        <f>IF(D7&gt;0, VLOOKUP(D7-D$5-(INT($M7/9)+(MOD($M7,9)&gt;=D$6)), '[1]Point System'!$A$4:$B$15, 2),"")</f>
        <v>4</v>
      </c>
      <c r="E8" s="17">
        <f>IF(E7&gt;0, VLOOKUP(E7-E$5-(INT($M7/9)+(MOD($M7,9)&gt;=E$6)), '[1]Point System'!$A$4:$B$15, 2),"")</f>
        <v>3</v>
      </c>
      <c r="F8" s="17">
        <f>IF(F7&gt;0, VLOOKUP(F7-F$5-(INT($M7/9)+(MOD($M7,9)&gt;=F$6)), '[1]Point System'!$A$4:$B$15, 2),"")</f>
        <v>3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3</v>
      </c>
      <c r="K8" s="49">
        <f>IF(K7&gt;0, VLOOKUP(K7-K$5-(INT($M7/9)+(MOD($M7,9)&gt;=K$6)), '[1]Point System'!$A$4:$B$15, 2),"")</f>
        <v>2</v>
      </c>
      <c r="L8" s="18">
        <f t="shared" si="0"/>
        <v>22</v>
      </c>
      <c r="M8" s="17"/>
      <c r="N8" s="17"/>
      <c r="O8" s="19">
        <f>IF(L8&lt;&gt;"", L8, "")</f>
        <v>22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63</v>
      </c>
      <c r="B9" s="13"/>
      <c r="C9" s="13">
        <v>7</v>
      </c>
      <c r="D9" s="13">
        <v>5</v>
      </c>
      <c r="E9" s="13">
        <v>6</v>
      </c>
      <c r="F9" s="13">
        <v>3</v>
      </c>
      <c r="G9" s="13">
        <v>4</v>
      </c>
      <c r="H9" s="13">
        <v>5</v>
      </c>
      <c r="I9" s="13">
        <v>4</v>
      </c>
      <c r="J9" s="13">
        <v>6</v>
      </c>
      <c r="K9" s="13">
        <v>6</v>
      </c>
      <c r="L9" s="14">
        <f t="shared" si="0"/>
        <v>46</v>
      </c>
      <c r="M9" s="13">
        <v>13</v>
      </c>
      <c r="N9" s="13"/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1</v>
      </c>
      <c r="D10" s="17">
        <f>IF(D9&gt;0, VLOOKUP(D9-D$5-(INT($M9/9)+(MOD($M9,9)&gt;=D$6)), '[1]Point System'!$A$4:$B$15, 2),"")</f>
        <v>4</v>
      </c>
      <c r="E10" s="17">
        <f>IF(E9&gt;0, VLOOKUP(E9-E$5-(INT($M9/9)+(MOD($M9,9)&gt;=E$6)), '[1]Point System'!$A$4:$B$15, 2),"")</f>
        <v>2</v>
      </c>
      <c r="F10" s="17">
        <f>IF(F9&gt;0, VLOOKUP(F9-F$5-(INT($M9/9)+(MOD($M9,9)&gt;=F$6)), '[1]Point System'!$A$4:$B$15, 2),"")</f>
        <v>3</v>
      </c>
      <c r="G10" s="17">
        <f>IF(G9&gt;0, VLOOKUP(G9-G$5-(INT($M9/9)+(MOD($M9,9)&gt;=G$6)), '[1]Point System'!$A$4:$B$15, 2),"")</f>
        <v>3</v>
      </c>
      <c r="H10" s="17">
        <f>IF(H9&gt;0, VLOOKUP(H9-H$5-(INT($M9/9)+(MOD($M9,9)&gt;=H$6)), '[1]Point System'!$A$4:$B$15, 2),"")</f>
        <v>2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1</v>
      </c>
      <c r="K10" s="49">
        <f>IF(K9&gt;0, VLOOKUP(K9-K$5-(INT($M9/9)+(MOD($M9,9)&gt;=K$6)), '[1]Point System'!$A$4:$B$15, 2),"")</f>
        <v>3</v>
      </c>
      <c r="L10" s="18">
        <f t="shared" si="0"/>
        <v>21</v>
      </c>
      <c r="M10" s="17"/>
      <c r="N10" s="17"/>
      <c r="O10" s="19">
        <f>IF(L10&lt;&gt;"", L10, "")</f>
        <v>21</v>
      </c>
      <c r="P10" s="2"/>
      <c r="Q10" s="2"/>
      <c r="R10" s="39"/>
      <c r="T10" s="3"/>
    </row>
    <row r="11" spans="1:26" ht="18.75" x14ac:dyDescent="0.25">
      <c r="A11" s="12" t="s">
        <v>55</v>
      </c>
      <c r="B11" s="13"/>
      <c r="C11" s="13">
        <v>6</v>
      </c>
      <c r="D11" s="13">
        <v>6</v>
      </c>
      <c r="E11" s="13">
        <v>8</v>
      </c>
      <c r="F11" s="13">
        <v>4</v>
      </c>
      <c r="G11" s="13">
        <v>6</v>
      </c>
      <c r="H11" s="13">
        <v>8</v>
      </c>
      <c r="I11" s="13">
        <v>6</v>
      </c>
      <c r="J11" s="13">
        <v>8</v>
      </c>
      <c r="K11" s="13">
        <v>10</v>
      </c>
      <c r="L11" s="14">
        <f t="shared" si="0"/>
        <v>62</v>
      </c>
      <c r="M11" s="13">
        <v>21</v>
      </c>
      <c r="N11" s="13">
        <f>IF(L11&lt;&gt;"",L11- M11, "")</f>
        <v>41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4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3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0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0</v>
      </c>
      <c r="K12" s="17">
        <f>IF(K11&gt;0, VLOOKUP(K11-K$5-(INT($M11/9)+(MOD($M11,9)&gt;=K$6)), '[1]Point System'!$A$4:$B$15, 2),"")</f>
        <v>0</v>
      </c>
      <c r="L12" s="18">
        <f t="shared" ref="L12" si="1">IF(SUM(C12:K12)&gt;0, SUM(C12:K12),"")</f>
        <v>13</v>
      </c>
      <c r="M12" s="17"/>
      <c r="N12" s="17"/>
      <c r="O12" s="19">
        <f>IF(L12&lt;&gt;"", L12, "")</f>
        <v>13</v>
      </c>
      <c r="P12" s="45"/>
      <c r="Q12" s="45"/>
      <c r="R12" s="39"/>
      <c r="S12" s="2"/>
      <c r="T12" s="2"/>
    </row>
    <row r="13" spans="1:26" ht="18.75" x14ac:dyDescent="0.25">
      <c r="A13" s="12" t="s">
        <v>100</v>
      </c>
      <c r="B13" s="13"/>
      <c r="C13" s="13">
        <v>5</v>
      </c>
      <c r="D13" s="13">
        <v>8</v>
      </c>
      <c r="E13" s="13">
        <v>5</v>
      </c>
      <c r="F13" s="13">
        <v>5</v>
      </c>
      <c r="G13" s="13">
        <v>6</v>
      </c>
      <c r="H13" s="13">
        <v>4</v>
      </c>
      <c r="I13" s="13">
        <v>3</v>
      </c>
      <c r="J13" s="13">
        <v>8</v>
      </c>
      <c r="K13" s="13">
        <v>7</v>
      </c>
      <c r="L13" s="14">
        <f t="shared" si="0"/>
        <v>51</v>
      </c>
      <c r="M13" s="13">
        <v>22</v>
      </c>
      <c r="N13" s="13">
        <f>IF(L13&lt;&gt;"",L13- M13, "")</f>
        <v>29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4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4</v>
      </c>
      <c r="F14" s="17">
        <f>IF(F13&gt;0, VLOOKUP(F13-F$5-(INT($M13/9)+(MOD($M13,9)&gt;=F$6)), '[1]Point System'!$A$4:$B$15, 2),"")</f>
        <v>2</v>
      </c>
      <c r="G14" s="17">
        <f>IF(G13&gt;0, VLOOKUP(G13-G$5-(INT($M13/9)+(MOD($M13,9)&gt;=G$6)), '[1]Point System'!$A$4:$B$15, 2),"")</f>
        <v>2</v>
      </c>
      <c r="H14" s="17">
        <f>IF(H13&gt;0, VLOOKUP(H13-H$5-(INT($M13/9)+(MOD($M13,9)&gt;=H$6)), '[1]Point System'!$A$4:$B$15, 2),"")</f>
        <v>4</v>
      </c>
      <c r="I14" s="17">
        <f>IF(I13&gt;0, VLOOKUP(I13-I$5-(INT($M13/9)+(MOD($M13,9)&gt;=I$6)), '[1]Point System'!$A$4:$B$15, 2),"")</f>
        <v>4</v>
      </c>
      <c r="J14" s="17">
        <f>IF(J13&gt;0, VLOOKUP(J13-J$5-(INT($M13/9)+(MOD($M13,9)&gt;=J$6)), '[1]Point System'!$A$4:$B$15, 2),"")</f>
        <v>0</v>
      </c>
      <c r="K14" s="17">
        <f>IF(K13&gt;0, VLOOKUP(K13-K$5-(INT($M13/9)+(MOD($M13,9)&gt;=K$6)), '[1]Point System'!$A$4:$B$15, 2),"")</f>
        <v>3</v>
      </c>
      <c r="L14" s="18">
        <f t="shared" ref="L14" si="2">IF(SUM(C14:K14)&gt;0, SUM(C14:K14),"")</f>
        <v>25</v>
      </c>
      <c r="M14" s="17"/>
      <c r="N14" s="17"/>
      <c r="O14" s="19">
        <f>IF(L14&lt;&gt;"", L14, "")</f>
        <v>25</v>
      </c>
      <c r="P14" s="45"/>
      <c r="Q14" s="45"/>
      <c r="R14" s="39"/>
      <c r="S14" s="2"/>
      <c r="T14" s="2"/>
    </row>
    <row r="15" spans="1:26" ht="18.75" x14ac:dyDescent="0.25">
      <c r="A15" s="12" t="s">
        <v>52</v>
      </c>
      <c r="B15" s="13"/>
      <c r="C15" s="13">
        <v>7</v>
      </c>
      <c r="D15" s="13">
        <v>6</v>
      </c>
      <c r="E15" s="13">
        <v>6</v>
      </c>
      <c r="F15" s="13">
        <v>5</v>
      </c>
      <c r="G15" s="13">
        <v>6</v>
      </c>
      <c r="H15" s="13">
        <v>6</v>
      </c>
      <c r="I15" s="13">
        <v>5</v>
      </c>
      <c r="J15" s="13">
        <v>5</v>
      </c>
      <c r="K15" s="13">
        <v>6</v>
      </c>
      <c r="L15" s="14">
        <f t="shared" si="0"/>
        <v>52</v>
      </c>
      <c r="M15" s="13">
        <v>15</v>
      </c>
      <c r="N15" s="13">
        <f>IF(L15&lt;&gt;"",L15- M15, "")</f>
        <v>37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1</v>
      </c>
      <c r="D16" s="17">
        <f>IF(D15&gt;0, VLOOKUP(D15-D$5-(INT($M15/9)+(MOD($M15,9)&gt;=D$6)), '[1]Point System'!$A$4:$B$15, 2),"")</f>
        <v>3</v>
      </c>
      <c r="E16" s="17">
        <f>IF(E15&gt;0, VLOOKUP(E15-E$5-(INT($M15/9)+(MOD($M15,9)&gt;=E$6)), '[1]Point System'!$A$4:$B$15, 2),"")</f>
        <v>2</v>
      </c>
      <c r="F16" s="17">
        <f>IF(F15&gt;0, VLOOKUP(F15-F$5-(INT($M15/9)+(MOD($M15,9)&gt;=F$6)), '[1]Point System'!$A$4:$B$15, 2),"")</f>
        <v>1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1</v>
      </c>
      <c r="I16" s="17">
        <f>IF(I15&gt;0, VLOOKUP(I15-I$5-(INT($M15/9)+(MOD($M15,9)&gt;=I$6)), '[1]Point System'!$A$4:$B$15, 2),"")</f>
        <v>1</v>
      </c>
      <c r="J16" s="17">
        <f>IF(J15&gt;0, VLOOKUP(J15-J$5-(INT($M15/9)+(MOD($M15,9)&gt;=J$6)), '[1]Point System'!$A$4:$B$15, 2),"")</f>
        <v>3</v>
      </c>
      <c r="K16" s="17">
        <f>IF(K15&gt;0, VLOOKUP(K15-K$5-(INT($M15/9)+(MOD($M15,9)&gt;=K$6)), '[1]Point System'!$A$4:$B$15, 2),"")</f>
        <v>3</v>
      </c>
      <c r="L16" s="18">
        <f t="shared" ref="L16" si="3">IF(SUM(C16:K16)&gt;0, SUM(C16:K16),"")</f>
        <v>17</v>
      </c>
      <c r="M16" s="17"/>
      <c r="N16" s="17"/>
      <c r="O16" s="19">
        <f>IF(L16&lt;&gt;"", L16, "")</f>
        <v>17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51</v>
      </c>
      <c r="B17" s="13"/>
      <c r="C17" s="13">
        <v>4</v>
      </c>
      <c r="D17" s="13">
        <v>4</v>
      </c>
      <c r="E17" s="13">
        <v>4</v>
      </c>
      <c r="F17" s="13">
        <v>3</v>
      </c>
      <c r="G17" s="13">
        <v>5</v>
      </c>
      <c r="H17" s="13">
        <v>5</v>
      </c>
      <c r="I17" s="13">
        <v>4</v>
      </c>
      <c r="J17" s="13">
        <v>5</v>
      </c>
      <c r="K17" s="13">
        <v>5</v>
      </c>
      <c r="L17" s="14">
        <f t="shared" si="0"/>
        <v>39</v>
      </c>
      <c r="M17" s="13">
        <v>9</v>
      </c>
      <c r="N17" s="13">
        <f>IF(L17&lt;&gt;"",L17- M17, "")</f>
        <v>30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4</v>
      </c>
      <c r="E18" s="17">
        <f>IF(E17&gt;0, VLOOKUP(E17-E$5-(INT($M17/9)+(MOD($M17,9)&gt;=E$6)), '[1]Point System'!$A$4:$B$15, 2),"")</f>
        <v>3</v>
      </c>
      <c r="F18" s="17">
        <f>IF(F17&gt;0, VLOOKUP(F17-F$5-(INT($M17/9)+(MOD($M17,9)&gt;=F$6)), '[1]Point System'!$A$4:$B$15, 2),"")</f>
        <v>3</v>
      </c>
      <c r="G18" s="17">
        <f>IF(G17&gt;0, VLOOKUP(G17-G$5-(INT($M17/9)+(MOD($M17,9)&gt;=G$6)), '[1]Point System'!$A$4:$B$15, 2),"")</f>
        <v>2</v>
      </c>
      <c r="H18" s="17">
        <f>IF(H17&gt;0, VLOOKUP(H17-H$5-(INT($M17/9)+(MOD($M17,9)&gt;=H$6)), '[1]Point System'!$A$4:$B$15, 2),"")</f>
        <v>2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3</v>
      </c>
      <c r="L18" s="18">
        <f t="shared" ref="L18" si="4">IF(SUM(C18:K18)&gt;0, SUM(C18:K18),"")</f>
        <v>24</v>
      </c>
      <c r="M18" s="17"/>
      <c r="N18" s="17"/>
      <c r="O18" s="19">
        <f>IF(L18&lt;&gt;"", L18, "")</f>
        <v>24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67</v>
      </c>
      <c r="B19" s="13"/>
      <c r="C19" s="13">
        <v>5</v>
      </c>
      <c r="D19" s="13">
        <v>5</v>
      </c>
      <c r="E19" s="13">
        <v>6</v>
      </c>
      <c r="F19" s="13">
        <v>6</v>
      </c>
      <c r="G19" s="13">
        <v>8</v>
      </c>
      <c r="H19" s="13">
        <v>5</v>
      </c>
      <c r="I19" s="13">
        <v>3</v>
      </c>
      <c r="J19" s="13">
        <v>5</v>
      </c>
      <c r="K19" s="13">
        <v>7</v>
      </c>
      <c r="L19" s="14">
        <f t="shared" si="0"/>
        <v>50</v>
      </c>
      <c r="M19" s="13">
        <v>15</v>
      </c>
      <c r="N19" s="13">
        <f>IF(L19&lt;&gt;"",L19- M19, "")</f>
        <v>35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3</v>
      </c>
      <c r="D20" s="17">
        <f>IF(D19&gt;0, VLOOKUP(D19-D$5-(INT($M19/9)+(MOD($M19,9)&gt;=D$6)), '[1]Point System'!$A$4:$B$15, 2),"")</f>
        <v>4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0</v>
      </c>
      <c r="G20" s="17">
        <f>IF(G19&gt;0, VLOOKUP(G19-G$5-(INT($M19/9)+(MOD($M19,9)&gt;=G$6)), '[1]Point System'!$A$4:$B$15, 2),"")</f>
        <v>0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3</v>
      </c>
      <c r="J20" s="17">
        <f>IF(J19&gt;0, VLOOKUP(J19-J$5-(INT($M19/9)+(MOD($M19,9)&gt;=J$6)), '[1]Point System'!$A$4:$B$15, 2),"")</f>
        <v>3</v>
      </c>
      <c r="K20" s="49">
        <f>IF(K19&gt;0, VLOOKUP(K19-K$5-(INT($M19/9)+(MOD($M19,9)&gt;=K$6)), '[1]Point System'!$A$4:$B$15, 2),"")</f>
        <v>2</v>
      </c>
      <c r="L20" s="18">
        <f t="shared" ref="L20" si="5">IF(SUM(C20:K20)&gt;0, SUM(C20:K20),"")</f>
        <v>19</v>
      </c>
      <c r="M20" s="17"/>
      <c r="N20" s="17"/>
      <c r="O20" s="19">
        <f>IF(L20&lt;&gt;"", L20, "")</f>
        <v>19</v>
      </c>
      <c r="P20" s="2"/>
      <c r="Q20" s="2"/>
      <c r="R20" s="39"/>
      <c r="T20" s="3"/>
    </row>
  </sheetData>
  <mergeCells count="2">
    <mergeCell ref="A1:O1"/>
    <mergeCell ref="A2:O2"/>
  </mergeCells>
  <hyperlinks>
    <hyperlink ref="A2" r:id="rId1" xr:uid="{3D76E3FC-16AA-42EA-96D7-1D8773BE3D2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2F1E-B4D4-4DA6-B049-FBEAA451119B}">
  <dimension ref="A1:Z22"/>
  <sheetViews>
    <sheetView zoomScale="70" zoomScaleNormal="70" workbookViewId="0">
      <selection activeCell="E15" sqref="E15"/>
    </sheetView>
  </sheetViews>
  <sheetFormatPr defaultColWidth="14.140625" defaultRowHeight="15" customHeight="1" x14ac:dyDescent="0.2"/>
  <cols>
    <col min="1" max="1" width="20.140625" style="3" customWidth="1"/>
    <col min="2" max="2" width="13.5703125" style="3" customWidth="1"/>
    <col min="3" max="11" width="5" style="3" customWidth="1"/>
    <col min="12" max="12" width="5.140625" style="3" bestFit="1" customWidth="1"/>
    <col min="13" max="13" width="7.28515625" style="3" customWidth="1"/>
    <col min="14" max="14" width="8.28515625" style="3" customWidth="1"/>
    <col min="15" max="15" width="17" style="3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2" t="s">
        <v>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4" t="s">
        <v>42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/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12" t="s">
        <v>54</v>
      </c>
      <c r="B7" s="13" t="s">
        <v>73</v>
      </c>
      <c r="C7" s="13">
        <v>6</v>
      </c>
      <c r="D7" s="13">
        <v>5</v>
      </c>
      <c r="E7" s="13">
        <v>5</v>
      </c>
      <c r="F7" s="13">
        <v>6</v>
      </c>
      <c r="G7" s="13">
        <v>7</v>
      </c>
      <c r="H7" s="13">
        <v>5</v>
      </c>
      <c r="I7" s="13">
        <v>3</v>
      </c>
      <c r="J7" s="13">
        <v>7</v>
      </c>
      <c r="K7" s="13">
        <v>5</v>
      </c>
      <c r="L7" s="14">
        <f t="shared" ref="L7:L19" si="0">IF(SUM(C7:K7)&gt;0, SUM(C7:K7),"")</f>
        <v>49</v>
      </c>
      <c r="M7" s="13">
        <v>13</v>
      </c>
      <c r="N7" s="13"/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2</v>
      </c>
      <c r="D8" s="17">
        <f>IF(D7&gt;0, VLOOKUP(D7-D$5-(INT($M7/9)+(MOD($M7,9)&gt;=D$6)), '[1]Point System'!$A$4:$B$15, 2),"")</f>
        <v>4</v>
      </c>
      <c r="E8" s="17">
        <f>IF(E7&gt;0, VLOOKUP(E7-E$5-(INT($M7/9)+(MOD($M7,9)&gt;=E$6)), '[1]Point System'!$A$4:$B$15, 2),"")</f>
        <v>3</v>
      </c>
      <c r="F8" s="17">
        <f>IF(F7&gt;0, VLOOKUP(F7-F$5-(INT($M7/9)+(MOD($M7,9)&gt;=F$6)), '[1]Point System'!$A$4:$B$15, 2),"")</f>
        <v>0</v>
      </c>
      <c r="G8" s="17">
        <f>IF(G7&gt;0, VLOOKUP(G7-G$5-(INT($M7/9)+(MOD($M7,9)&gt;=G$6)), '[1]Point System'!$A$4:$B$15, 2),"")</f>
        <v>0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3</v>
      </c>
      <c r="J8" s="17">
        <f>IF(J7&gt;0, VLOOKUP(J7-J$5-(INT($M7/9)+(MOD($M7,9)&gt;=J$6)), '[1]Point System'!$A$4:$B$15, 2),"")</f>
        <v>0</v>
      </c>
      <c r="K8" s="49">
        <f>IF(K7&gt;0, VLOOKUP(K7-K$5-(INT($M7/9)+(MOD($M7,9)&gt;=K$6)), '[1]Point System'!$A$4:$B$15, 2),"")</f>
        <v>4</v>
      </c>
      <c r="L8" s="18">
        <f t="shared" si="0"/>
        <v>18</v>
      </c>
      <c r="M8" s="17"/>
      <c r="N8" s="17"/>
      <c r="O8" s="19">
        <f>IF(L8&lt;&gt;"", L8, "")</f>
        <v>18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8.75" x14ac:dyDescent="0.25">
      <c r="A9" s="12" t="s">
        <v>56</v>
      </c>
      <c r="B9" s="13"/>
      <c r="C9" s="13">
        <v>7</v>
      </c>
      <c r="D9" s="13">
        <v>7</v>
      </c>
      <c r="E9" s="13">
        <v>6</v>
      </c>
      <c r="F9" s="13">
        <v>6</v>
      </c>
      <c r="G9" s="13">
        <v>5</v>
      </c>
      <c r="H9" s="13">
        <v>8</v>
      </c>
      <c r="I9" s="13">
        <v>3</v>
      </c>
      <c r="J9" s="13">
        <v>7</v>
      </c>
      <c r="K9" s="13">
        <v>9</v>
      </c>
      <c r="L9" s="14">
        <f t="shared" si="0"/>
        <v>58</v>
      </c>
      <c r="M9" s="13">
        <v>14</v>
      </c>
      <c r="N9" s="13"/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1</v>
      </c>
      <c r="D10" s="17">
        <f>IF(D9&gt;0, VLOOKUP(D9-D$5-(INT($M9/9)+(MOD($M9,9)&gt;=D$6)), '[1]Point System'!$A$4:$B$15, 2),"")</f>
        <v>2</v>
      </c>
      <c r="E10" s="17">
        <f>IF(E9&gt;0, VLOOKUP(E9-E$5-(INT($M9/9)+(MOD($M9,9)&gt;=E$6)), '[1]Point System'!$A$4:$B$15, 2),"")</f>
        <v>2</v>
      </c>
      <c r="F10" s="17">
        <f>IF(F9&gt;0, VLOOKUP(F9-F$5-(INT($M9/9)+(MOD($M9,9)&gt;=F$6)), '[1]Point System'!$A$4:$B$15, 2),"")</f>
        <v>0</v>
      </c>
      <c r="G10" s="17">
        <f>IF(G9&gt;0, VLOOKUP(G9-G$5-(INT($M9/9)+(MOD($M9,9)&gt;=G$6)), '[1]Point System'!$A$4:$B$15, 2),"")</f>
        <v>3</v>
      </c>
      <c r="H10" s="17">
        <f>IF(H9&gt;0, VLOOKUP(H9-H$5-(INT($M9/9)+(MOD($M9,9)&gt;=H$6)), '[1]Point System'!$A$4:$B$15, 2),"")</f>
        <v>0</v>
      </c>
      <c r="I10" s="17">
        <f>IF(I9&gt;0, VLOOKUP(I9-I$5-(INT($M9/9)+(MOD($M9,9)&gt;=I$6)), '[1]Point System'!$A$4:$B$15, 2),"")</f>
        <v>3</v>
      </c>
      <c r="J10" s="17">
        <f>IF(J9&gt;0, VLOOKUP(J9-J$5-(INT($M9/9)+(MOD($M9,9)&gt;=J$6)), '[1]Point System'!$A$4:$B$15, 2),"")</f>
        <v>0</v>
      </c>
      <c r="K10" s="49">
        <f>IF(K9&gt;0, VLOOKUP(K9-K$5-(INT($M9/9)+(MOD($M9,9)&gt;=K$6)), '[1]Point System'!$A$4:$B$15, 2),"")</f>
        <v>0</v>
      </c>
      <c r="L10" s="18">
        <f t="shared" si="0"/>
        <v>11</v>
      </c>
      <c r="M10" s="17"/>
      <c r="N10" s="17"/>
      <c r="O10" s="19">
        <f>IF(L10&lt;&gt;"", L10, "")</f>
        <v>11</v>
      </c>
      <c r="P10" s="2"/>
      <c r="Q10" s="2"/>
      <c r="R10" s="39"/>
      <c r="T10" s="3"/>
    </row>
    <row r="11" spans="1:26" ht="18.75" x14ac:dyDescent="0.25">
      <c r="A11" s="12" t="s">
        <v>66</v>
      </c>
      <c r="B11" s="13"/>
      <c r="C11" s="13">
        <v>5</v>
      </c>
      <c r="D11" s="13">
        <v>5</v>
      </c>
      <c r="E11" s="13">
        <v>6</v>
      </c>
      <c r="F11" s="13">
        <v>5</v>
      </c>
      <c r="G11" s="13">
        <v>5</v>
      </c>
      <c r="H11" s="13">
        <v>4</v>
      </c>
      <c r="I11" s="13">
        <v>3</v>
      </c>
      <c r="J11" s="13">
        <v>7</v>
      </c>
      <c r="K11" s="13">
        <v>5</v>
      </c>
      <c r="L11" s="14">
        <f t="shared" si="0"/>
        <v>45</v>
      </c>
      <c r="M11" s="13">
        <v>11</v>
      </c>
      <c r="N11" s="13">
        <f>IF(L11&lt;&gt;"",L11- M11, "")</f>
        <v>34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4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3</v>
      </c>
      <c r="I12" s="17">
        <f>IF(I11&gt;0, VLOOKUP(I11-I$5-(INT($M11/9)+(MOD($M11,9)&gt;=I$6)), '[1]Point System'!$A$4:$B$15, 2),"")</f>
        <v>3</v>
      </c>
      <c r="J12" s="17">
        <f>IF(J11&gt;0, VLOOKUP(J11-J$5-(INT($M11/9)+(MOD($M11,9)&gt;=J$6)), '[1]Point System'!$A$4:$B$15, 2),"")</f>
        <v>0</v>
      </c>
      <c r="K12" s="17">
        <f>IF(K11&gt;0, VLOOKUP(K11-K$5-(INT($M11/9)+(MOD($M11,9)&gt;=K$6)), '[1]Point System'!$A$4:$B$15, 2),"")</f>
        <v>4</v>
      </c>
      <c r="L12" s="18">
        <f t="shared" ref="L12" si="1">IF(SUM(C12:K12)&gt;0, SUM(C12:K12),"")</f>
        <v>20</v>
      </c>
      <c r="M12" s="17"/>
      <c r="N12" s="17"/>
      <c r="O12" s="19">
        <f>IF(L12&lt;&gt;"", L12, "")</f>
        <v>20</v>
      </c>
      <c r="P12" s="45"/>
      <c r="Q12" s="45"/>
      <c r="R12" s="39"/>
      <c r="S12" s="2"/>
      <c r="T12" s="2"/>
    </row>
    <row r="13" spans="1:26" ht="18.75" x14ac:dyDescent="0.25">
      <c r="A13" s="12" t="s">
        <v>53</v>
      </c>
      <c r="B13" s="13"/>
      <c r="C13" s="13">
        <v>4</v>
      </c>
      <c r="D13" s="13">
        <v>9</v>
      </c>
      <c r="E13" s="13">
        <v>7</v>
      </c>
      <c r="F13" s="13">
        <v>5</v>
      </c>
      <c r="G13" s="13">
        <v>7</v>
      </c>
      <c r="H13" s="13">
        <v>7</v>
      </c>
      <c r="I13" s="13">
        <v>3</v>
      </c>
      <c r="J13" s="13">
        <v>6</v>
      </c>
      <c r="K13" s="13">
        <v>8</v>
      </c>
      <c r="L13" s="14">
        <f t="shared" si="0"/>
        <v>56</v>
      </c>
      <c r="M13" s="13">
        <v>17</v>
      </c>
      <c r="N13" s="13">
        <f>IF(L13&lt;&gt;"",L13- M13, "")</f>
        <v>39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4</v>
      </c>
      <c r="D14" s="17">
        <f>IF(D13&gt;0, VLOOKUP(D13-D$5-(INT($M13/9)+(MOD($M13,9)&gt;=D$6)), '[1]Point System'!$A$4:$B$15, 2),"")</f>
        <v>0</v>
      </c>
      <c r="E14" s="17">
        <f>IF(E13&gt;0, VLOOKUP(E13-E$5-(INT($M13/9)+(MOD($M13,9)&gt;=E$6)), '[1]Point System'!$A$4:$B$15, 2),"")</f>
        <v>1</v>
      </c>
      <c r="F14" s="17">
        <f>IF(F13&gt;0, VLOOKUP(F13-F$5-(INT($M13/9)+(MOD($M13,9)&gt;=F$6)), '[1]Point System'!$A$4:$B$15, 2),"")</f>
        <v>1</v>
      </c>
      <c r="G14" s="17">
        <f>IF(G13&gt;0, VLOOKUP(G13-G$5-(INT($M13/9)+(MOD($M13,9)&gt;=G$6)), '[1]Point System'!$A$4:$B$15, 2),"")</f>
        <v>1</v>
      </c>
      <c r="H14" s="17">
        <f>IF(H13&gt;0, VLOOKUP(H13-H$5-(INT($M13/9)+(MOD($M13,9)&gt;=H$6)), '[1]Point System'!$A$4:$B$15, 2),"")</f>
        <v>1</v>
      </c>
      <c r="I14" s="17">
        <f>IF(I13&gt;0, VLOOKUP(I13-I$5-(INT($M13/9)+(MOD($M13,9)&gt;=I$6)), '[1]Point System'!$A$4:$B$15, 2),"")</f>
        <v>4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1</v>
      </c>
      <c r="L14" s="18">
        <f t="shared" ref="L14" si="2">IF(SUM(C14:K14)&gt;0, SUM(C14:K14),"")</f>
        <v>15</v>
      </c>
      <c r="M14" s="17"/>
      <c r="N14" s="17"/>
      <c r="O14" s="19">
        <f>IF(L14&lt;&gt;"", L14, "")</f>
        <v>15</v>
      </c>
      <c r="P14" s="45"/>
      <c r="Q14" s="45"/>
      <c r="R14" s="39"/>
      <c r="S14" s="2"/>
      <c r="T14" s="2"/>
    </row>
    <row r="15" spans="1:26" ht="18.75" x14ac:dyDescent="0.25">
      <c r="A15" s="12" t="s">
        <v>51</v>
      </c>
      <c r="B15" s="13"/>
      <c r="C15" s="13">
        <v>4</v>
      </c>
      <c r="D15" s="13">
        <v>5</v>
      </c>
      <c r="E15" s="13">
        <v>6</v>
      </c>
      <c r="F15" s="13">
        <v>4</v>
      </c>
      <c r="G15" s="13">
        <v>4</v>
      </c>
      <c r="H15" s="13">
        <v>5</v>
      </c>
      <c r="I15" s="13">
        <v>4</v>
      </c>
      <c r="J15" s="13">
        <v>6</v>
      </c>
      <c r="K15" s="13">
        <v>4</v>
      </c>
      <c r="L15" s="14">
        <f t="shared" si="0"/>
        <v>42</v>
      </c>
      <c r="M15" s="13">
        <v>9</v>
      </c>
      <c r="N15" s="13">
        <f>IF(L15&lt;&gt;"",L15- M15, "")</f>
        <v>33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3</v>
      </c>
      <c r="D16" s="17">
        <f>IF(D15&gt;0, VLOOKUP(D15-D$5-(INT($M15/9)+(MOD($M15,9)&gt;=D$6)), '[1]Point System'!$A$4:$B$15, 2),"")</f>
        <v>3</v>
      </c>
      <c r="E16" s="17">
        <f>IF(E15&gt;0, VLOOKUP(E15-E$5-(INT($M15/9)+(MOD($M15,9)&gt;=E$6)), '[1]Point System'!$A$4:$B$15, 2),"")</f>
        <v>1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3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4</v>
      </c>
      <c r="L16" s="18">
        <f t="shared" ref="L16" si="3">IF(SUM(C16:K16)&gt;0, SUM(C16:K16),"")</f>
        <v>21</v>
      </c>
      <c r="M16" s="17"/>
      <c r="N16" s="17"/>
      <c r="O16" s="19">
        <f>IF(L16&lt;&gt;"", L16, "")</f>
        <v>21</v>
      </c>
      <c r="P16" s="45"/>
      <c r="Q16" s="45"/>
      <c r="R16" s="39"/>
      <c r="V16" s="2"/>
      <c r="W16" s="2"/>
      <c r="X16" s="2"/>
      <c r="Y16" s="2"/>
      <c r="Z16" s="2"/>
    </row>
    <row r="17" spans="1:26" ht="18.75" x14ac:dyDescent="0.25">
      <c r="A17" s="12" t="s">
        <v>62</v>
      </c>
      <c r="B17" s="13"/>
      <c r="C17" s="13">
        <v>5</v>
      </c>
      <c r="D17" s="13">
        <v>4</v>
      </c>
      <c r="E17" s="13">
        <v>4</v>
      </c>
      <c r="F17" s="13">
        <v>4</v>
      </c>
      <c r="G17" s="13">
        <v>5</v>
      </c>
      <c r="H17" s="13">
        <v>4</v>
      </c>
      <c r="I17" s="13">
        <v>3</v>
      </c>
      <c r="J17" s="13">
        <v>6</v>
      </c>
      <c r="K17" s="13">
        <v>6</v>
      </c>
      <c r="L17" s="14">
        <f t="shared" si="0"/>
        <v>41</v>
      </c>
      <c r="M17" s="13">
        <v>2</v>
      </c>
      <c r="N17" s="13">
        <f>IF(L17&lt;&gt;"",L17- M17, "")</f>
        <v>39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1</v>
      </c>
      <c r="D18" s="17">
        <f>IF(D17&gt;0, VLOOKUP(D17-D$5-(INT($M17/9)+(MOD($M17,9)&gt;=D$6)), '[1]Point System'!$A$4:$B$15, 2),"")</f>
        <v>4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1</v>
      </c>
      <c r="G18" s="17">
        <f>IF(G17&gt;0, VLOOKUP(G17-G$5-(INT($M17/9)+(MOD($M17,9)&gt;=G$6)), '[1]Point System'!$A$4:$B$15, 2),"")</f>
        <v>1</v>
      </c>
      <c r="H18" s="17">
        <f>IF(H17&gt;0, VLOOKUP(H17-H$5-(INT($M17/9)+(MOD($M17,9)&gt;=H$6)), '[1]Point System'!$A$4:$B$15, 2),"")</f>
        <v>2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0</v>
      </c>
      <c r="K18" s="49">
        <f>IF(K17&gt;0, VLOOKUP(K17-K$5-(INT($M17/9)+(MOD($M17,9)&gt;=K$6)), '[1]Point System'!$A$4:$B$15, 2),"")</f>
        <v>2</v>
      </c>
      <c r="L18" s="18">
        <f t="shared" ref="L18" si="4">IF(SUM(C18:K18)&gt;0, SUM(C18:K18),"")</f>
        <v>15</v>
      </c>
      <c r="M18" s="17"/>
      <c r="N18" s="17"/>
      <c r="O18" s="19">
        <f>IF(L18&lt;&gt;"", L18, "")</f>
        <v>15</v>
      </c>
      <c r="P18" s="45"/>
      <c r="Q18" s="45"/>
      <c r="R18" s="39"/>
      <c r="V18" s="2"/>
      <c r="W18" s="2"/>
      <c r="X18" s="2"/>
      <c r="Y18" s="2"/>
      <c r="Z18" s="2"/>
    </row>
    <row r="19" spans="1:26" ht="18.75" x14ac:dyDescent="0.25">
      <c r="A19" s="12" t="s">
        <v>63</v>
      </c>
      <c r="B19" s="13"/>
      <c r="C19" s="13">
        <v>5</v>
      </c>
      <c r="D19" s="13">
        <v>7</v>
      </c>
      <c r="E19" s="13">
        <v>6</v>
      </c>
      <c r="F19" s="13">
        <v>4</v>
      </c>
      <c r="G19" s="13">
        <v>6</v>
      </c>
      <c r="H19" s="13">
        <v>8</v>
      </c>
      <c r="I19" s="13">
        <v>4</v>
      </c>
      <c r="J19" s="13">
        <v>7</v>
      </c>
      <c r="K19" s="13">
        <v>6</v>
      </c>
      <c r="L19" s="14">
        <f t="shared" si="0"/>
        <v>53</v>
      </c>
      <c r="M19" s="13">
        <v>12</v>
      </c>
      <c r="N19" s="13">
        <f>IF(L19&lt;&gt;"",L19- M19, "")</f>
        <v>41</v>
      </c>
      <c r="O19" s="15"/>
      <c r="P19" s="2"/>
      <c r="Q19" s="2"/>
      <c r="R19" s="39"/>
      <c r="T19" s="3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2</v>
      </c>
      <c r="D20" s="17">
        <f>IF(D19&gt;0, VLOOKUP(D19-D$5-(INT($M19/9)+(MOD($M19,9)&gt;=D$6)), '[1]Point System'!$A$4:$B$15, 2),"")</f>
        <v>2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1</v>
      </c>
      <c r="H20" s="17">
        <f>IF(H19&gt;0, VLOOKUP(H19-H$5-(INT($M19/9)+(MOD($M19,9)&gt;=H$6)), '[1]Point System'!$A$4:$B$15, 2),"")</f>
        <v>0</v>
      </c>
      <c r="I20" s="17">
        <f>IF(I19&gt;0, VLOOKUP(I19-I$5-(INT($M19/9)+(MOD($M19,9)&gt;=I$6)), '[1]Point System'!$A$4:$B$15, 2),"")</f>
        <v>2</v>
      </c>
      <c r="J20" s="17">
        <f>IF(J19&gt;0, VLOOKUP(J19-J$5-(INT($M19/9)+(MOD($M19,9)&gt;=J$6)), '[1]Point System'!$A$4:$B$15, 2),"")</f>
        <v>0</v>
      </c>
      <c r="K20" s="49">
        <f>IF(K19&gt;0, VLOOKUP(K19-K$5-(INT($M19/9)+(MOD($M19,9)&gt;=K$6)), '[1]Point System'!$A$4:$B$15, 2),"")</f>
        <v>3</v>
      </c>
      <c r="L20" s="18">
        <f t="shared" ref="L20" si="5">IF(SUM(C20:K20)&gt;0, SUM(C20:K20),"")</f>
        <v>14</v>
      </c>
      <c r="M20" s="17"/>
      <c r="N20" s="17"/>
      <c r="O20" s="19">
        <f>IF(L20&lt;&gt;"", L20, "")</f>
        <v>14</v>
      </c>
      <c r="P20" s="2"/>
      <c r="Q20" s="2"/>
      <c r="R20" s="39"/>
      <c r="T20" s="3"/>
    </row>
    <row r="21" spans="1:26" ht="18.75" x14ac:dyDescent="0.25">
      <c r="A21" s="12" t="s">
        <v>67</v>
      </c>
      <c r="B21" s="13"/>
      <c r="C21" s="13">
        <v>6</v>
      </c>
      <c r="D21" s="13">
        <v>6</v>
      </c>
      <c r="E21" s="13">
        <v>5</v>
      </c>
      <c r="F21" s="13">
        <v>4</v>
      </c>
      <c r="G21" s="13">
        <v>6</v>
      </c>
      <c r="H21" s="13">
        <v>6</v>
      </c>
      <c r="I21" s="13">
        <v>4</v>
      </c>
      <c r="J21" s="13">
        <v>6</v>
      </c>
      <c r="K21" s="13">
        <v>7</v>
      </c>
      <c r="L21" s="14">
        <f t="shared" ref="L21" si="6">IF(SUM(C21:K21)&gt;0, SUM(C21:K21),"")</f>
        <v>50</v>
      </c>
      <c r="M21" s="13">
        <v>15</v>
      </c>
      <c r="N21" s="13">
        <f>IF(L21&lt;&gt;"",L21- M21, "")</f>
        <v>35</v>
      </c>
      <c r="O21" s="15"/>
      <c r="P21" s="2"/>
      <c r="Q21" s="2"/>
      <c r="R21" s="39"/>
      <c r="T21" s="3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2</v>
      </c>
      <c r="D22" s="17">
        <f>IF(D21&gt;0, VLOOKUP(D21-D$5-(INT($M21/9)+(MOD($M21,9)&gt;=D$6)), '[1]Point System'!$A$4:$B$15, 2),"")</f>
        <v>3</v>
      </c>
      <c r="E22" s="17">
        <f>IF(E21&gt;0, VLOOKUP(E21-E$5-(INT($M21/9)+(MOD($M21,9)&gt;=E$6)), '[1]Point System'!$A$4:$B$15, 2),"")</f>
        <v>3</v>
      </c>
      <c r="F22" s="17">
        <f>IF(F21&gt;0, VLOOKUP(F21-F$5-(INT($M21/9)+(MOD($M21,9)&gt;=F$6)), '[1]Point System'!$A$4:$B$15, 2),"")</f>
        <v>2</v>
      </c>
      <c r="G22" s="17">
        <f>IF(G21&gt;0, VLOOKUP(G21-G$5-(INT($M21/9)+(MOD($M21,9)&gt;=G$6)), '[1]Point System'!$A$4:$B$15, 2),"")</f>
        <v>2</v>
      </c>
      <c r="H22" s="17">
        <f>IF(H21&gt;0, VLOOKUP(H21-H$5-(INT($M21/9)+(MOD($M21,9)&gt;=H$6)), '[1]Point System'!$A$4:$B$15, 2),"")</f>
        <v>1</v>
      </c>
      <c r="I22" s="17">
        <f>IF(I21&gt;0, VLOOKUP(I21-I$5-(INT($M21/9)+(MOD($M21,9)&gt;=I$6)), '[1]Point System'!$A$4:$B$15, 2),"")</f>
        <v>2</v>
      </c>
      <c r="J22" s="17">
        <f>IF(J21&gt;0, VLOOKUP(J21-J$5-(INT($M21/9)+(MOD($M21,9)&gt;=J$6)), '[1]Point System'!$A$4:$B$15, 2),"")</f>
        <v>2</v>
      </c>
      <c r="K22" s="49">
        <f>IF(K21&gt;0, VLOOKUP(K21-K$5-(INT($M21/9)+(MOD($M21,9)&gt;=K$6)), '[1]Point System'!$A$4:$B$15, 2),"")</f>
        <v>2</v>
      </c>
      <c r="L22" s="18">
        <f t="shared" ref="L22" si="7">IF(SUM(C22:K22)&gt;0, SUM(C22:K22),"")</f>
        <v>19</v>
      </c>
      <c r="M22" s="17"/>
      <c r="N22" s="17"/>
      <c r="O22" s="19">
        <f>IF(L22&lt;&gt;"", L22, "")</f>
        <v>19</v>
      </c>
      <c r="P22" s="2"/>
      <c r="Q22" s="2"/>
      <c r="R22" s="39"/>
      <c r="T22" s="3"/>
    </row>
  </sheetData>
  <mergeCells count="2">
    <mergeCell ref="A1:O1"/>
    <mergeCell ref="A2:O2"/>
  </mergeCells>
  <hyperlinks>
    <hyperlink ref="A2" r:id="rId1" xr:uid="{89E916F8-8545-4919-885B-E36E1FF1AC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7109375" defaultRowHeight="15" customHeight="1" x14ac:dyDescent="0.2"/>
  <cols>
    <col min="1" max="1" width="20.28515625" style="3" customWidth="1"/>
    <col min="2" max="2" width="22.85546875" style="3" customWidth="1"/>
    <col min="3" max="26" width="7.7109375" style="3" customWidth="1"/>
    <col min="27" max="16384" width="12.7109375" style="3"/>
  </cols>
  <sheetData>
    <row r="1" spans="1:2" x14ac:dyDescent="0.25">
      <c r="A1" s="2" t="s">
        <v>57</v>
      </c>
    </row>
    <row r="3" spans="1:2" x14ac:dyDescent="0.25">
      <c r="A3" s="9" t="s">
        <v>58</v>
      </c>
      <c r="B3" s="9" t="s">
        <v>27</v>
      </c>
    </row>
    <row r="4" spans="1:2" x14ac:dyDescent="0.25">
      <c r="A4" s="10">
        <v>-5</v>
      </c>
      <c r="B4" s="10">
        <v>6</v>
      </c>
    </row>
    <row r="5" spans="1:2" x14ac:dyDescent="0.25">
      <c r="A5" s="10">
        <v>-4</v>
      </c>
      <c r="B5" s="10">
        <v>6</v>
      </c>
    </row>
    <row r="6" spans="1:2" x14ac:dyDescent="0.25">
      <c r="A6" s="10">
        <v>-3</v>
      </c>
      <c r="B6" s="10">
        <v>5</v>
      </c>
    </row>
    <row r="7" spans="1:2" x14ac:dyDescent="0.25">
      <c r="A7" s="10">
        <v>-2</v>
      </c>
      <c r="B7" s="10">
        <v>4</v>
      </c>
    </row>
    <row r="8" spans="1:2" x14ac:dyDescent="0.25">
      <c r="A8" s="10">
        <v>-1</v>
      </c>
      <c r="B8" s="10">
        <v>3</v>
      </c>
    </row>
    <row r="9" spans="1:2" x14ac:dyDescent="0.25">
      <c r="A9" s="10">
        <v>0</v>
      </c>
      <c r="B9" s="10">
        <v>2</v>
      </c>
    </row>
    <row r="10" spans="1:2" x14ac:dyDescent="0.25">
      <c r="A10" s="10">
        <v>1</v>
      </c>
      <c r="B10" s="10">
        <v>1</v>
      </c>
    </row>
    <row r="11" spans="1:2" x14ac:dyDescent="0.25">
      <c r="A11" s="10">
        <v>2</v>
      </c>
      <c r="B11" s="10">
        <v>0</v>
      </c>
    </row>
    <row r="12" spans="1:2" x14ac:dyDescent="0.25">
      <c r="A12" s="10">
        <v>3</v>
      </c>
      <c r="B12" s="10">
        <v>0</v>
      </c>
    </row>
    <row r="13" spans="1:2" x14ac:dyDescent="0.25">
      <c r="A13" s="10">
        <v>4</v>
      </c>
      <c r="B13" s="10">
        <v>0</v>
      </c>
    </row>
    <row r="14" spans="1:2" x14ac:dyDescent="0.25">
      <c r="A14" s="10">
        <v>5</v>
      </c>
      <c r="B14" s="10">
        <v>0</v>
      </c>
    </row>
    <row r="15" spans="1:2" x14ac:dyDescent="0.25">
      <c r="A15" s="10">
        <v>6</v>
      </c>
      <c r="B15" s="10">
        <v>0</v>
      </c>
    </row>
    <row r="17" spans="1:1" x14ac:dyDescent="0.25">
      <c r="A17" s="2" t="s">
        <v>59</v>
      </c>
    </row>
    <row r="18" spans="1:1" ht="14.25" x14ac:dyDescent="0.2">
      <c r="A18" s="11" t="s">
        <v>60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4.25" x14ac:dyDescent="0.2"/>
  <cols>
    <col min="1" max="1" width="12.140625" style="3" bestFit="1" customWidth="1"/>
    <col min="2" max="2" width="9.140625" style="3" bestFit="1" customWidth="1"/>
    <col min="3" max="11" width="5" style="3" customWidth="1"/>
    <col min="12" max="12" width="5.140625" style="3" bestFit="1" customWidth="1"/>
    <col min="13" max="13" width="6.140625" style="3" bestFit="1" customWidth="1"/>
    <col min="14" max="14" width="5" style="3" bestFit="1" customWidth="1"/>
    <col min="15" max="15" width="14.140625" style="3" bestFit="1" customWidth="1"/>
    <col min="16" max="26" width="8.7109375" style="3" customWidth="1"/>
    <col min="27" max="16384" width="14.140625" style="3"/>
  </cols>
  <sheetData>
    <row r="1" spans="1:26" ht="26.25" x14ac:dyDescent="0.4">
      <c r="A1" s="162" t="s">
        <v>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x14ac:dyDescent="0.25">
      <c r="A2" s="164" t="s">
        <v>42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x14ac:dyDescent="0.25">
      <c r="A7" s="12" t="s">
        <v>50</v>
      </c>
      <c r="B7" s="13" t="s">
        <v>73</v>
      </c>
      <c r="C7" s="13">
        <v>9</v>
      </c>
      <c r="D7" s="13">
        <v>6</v>
      </c>
      <c r="E7" s="13">
        <v>5</v>
      </c>
      <c r="F7" s="13">
        <v>3</v>
      </c>
      <c r="G7" s="13">
        <v>5</v>
      </c>
      <c r="H7" s="13">
        <v>5</v>
      </c>
      <c r="I7" s="13">
        <v>4</v>
      </c>
      <c r="J7" s="13">
        <v>6</v>
      </c>
      <c r="K7" s="13">
        <v>6</v>
      </c>
      <c r="L7" s="14">
        <f t="shared" ref="L7:L28" si="0">IF(SUM(C7:K7)&gt;0, SUM(C7:K7),"")</f>
        <v>49</v>
      </c>
      <c r="M7" s="13">
        <v>10</v>
      </c>
      <c r="N7" s="13">
        <f>IF(L7&lt;&gt;"",L7- M7, "")</f>
        <v>39</v>
      </c>
      <c r="O7" s="1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'Point System'!$A$4:$B$15, 2),"")</f>
        <v>0</v>
      </c>
      <c r="D8" s="17">
        <f>IF(D7&gt;0, VLOOKUP(D7-D$5-(INT($M7/9)+(MOD($M7,9)&gt;=D$6)), 'Point System'!$A$4:$B$15, 2),"")</f>
        <v>3</v>
      </c>
      <c r="E8" s="17">
        <f>IF(E7&gt;0, VLOOKUP(E7-E$5-(INT($M7/9)+(MOD($M7,9)&gt;=E$6)), 'Point System'!$A$4:$B$15, 2),"")</f>
        <v>2</v>
      </c>
      <c r="F8" s="17">
        <f>IF(F7&gt;0, VLOOKUP(F7-F$5-(INT($M7/9)+(MOD($M7,9)&gt;=F$6)), 'Point System'!$A$4:$B$15, 2),"")</f>
        <v>3</v>
      </c>
      <c r="G8" s="17">
        <f>IF(G7&gt;0, VLOOKUP(G7-G$5-(INT($M7/9)+(MOD($M7,9)&gt;=G$6)), 'Point System'!$A$4:$B$15, 2),"")</f>
        <v>2</v>
      </c>
      <c r="H8" s="17">
        <f>IF(H7&gt;0, VLOOKUP(H7-H$5-(INT($M7/9)+(MOD($M7,9)&gt;=H$6)), 'Point System'!$A$4:$B$15, 2),"")</f>
        <v>2</v>
      </c>
      <c r="I8" s="17">
        <f>IF(I7&gt;0, VLOOKUP(I7-I$5-(INT($M7/9)+(MOD($M7,9)&gt;=I$6)), 'Point System'!$A$4:$B$15, 2),"")</f>
        <v>2</v>
      </c>
      <c r="J8" s="17">
        <f>IF(J7&gt;0, VLOOKUP(J7-J$5-(INT($M7/9)+(MOD($M7,9)&gt;=J$6)), 'Point System'!$A$4:$B$15, 2),"")</f>
        <v>1</v>
      </c>
      <c r="K8" s="17">
        <f>IF(K7&gt;0, VLOOKUP(K7-K$5-(INT($M7/9)+(MOD($M7,9)&gt;=K$6)), 'Point System'!$A$4:$B$15, 2),"")</f>
        <v>2</v>
      </c>
      <c r="L8" s="18">
        <f t="shared" si="0"/>
        <v>17</v>
      </c>
      <c r="M8" s="17"/>
      <c r="N8" s="17"/>
      <c r="O8" s="19">
        <f>IF(L8&lt;&gt;"", L8, "")</f>
        <v>17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.75" x14ac:dyDescent="0.25">
      <c r="A9" s="12" t="s">
        <v>51</v>
      </c>
      <c r="B9" s="13"/>
      <c r="C9" s="13">
        <v>7</v>
      </c>
      <c r="D9" s="13">
        <v>6</v>
      </c>
      <c r="E9" s="13">
        <v>5</v>
      </c>
      <c r="F9" s="13">
        <v>3</v>
      </c>
      <c r="G9" s="13">
        <v>5</v>
      </c>
      <c r="H9" s="13">
        <v>6</v>
      </c>
      <c r="I9" s="13">
        <v>5</v>
      </c>
      <c r="J9" s="13">
        <v>6</v>
      </c>
      <c r="K9" s="13">
        <v>6</v>
      </c>
      <c r="L9" s="14">
        <f t="shared" si="0"/>
        <v>49</v>
      </c>
      <c r="M9" s="13">
        <v>10</v>
      </c>
      <c r="N9" s="13">
        <f>IF(L9&lt;&gt;"",L9- M9, "")</f>
        <v>39</v>
      </c>
      <c r="O9" s="15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thickBot="1" x14ac:dyDescent="0.3">
      <c r="A10" s="16"/>
      <c r="B10" s="17"/>
      <c r="C10" s="17">
        <f>IF(C9&gt;0, VLOOKUP(C9-C$5-(INT($M9/9)+(MOD($M9,9)&gt;=C$6)), 'Point System'!$A$4:$B$15, 2),"")</f>
        <v>0</v>
      </c>
      <c r="D10" s="17">
        <f>IF(D9&gt;0, VLOOKUP(D9-D$5-(INT($M9/9)+(MOD($M9,9)&gt;=D$6)), 'Point System'!$A$4:$B$15, 2),"")</f>
        <v>3</v>
      </c>
      <c r="E10" s="17">
        <f>IF(E9&gt;0, VLOOKUP(E9-E$5-(INT($M9/9)+(MOD($M9,9)&gt;=E$6)), 'Point System'!$A$4:$B$15, 2),"")</f>
        <v>2</v>
      </c>
      <c r="F10" s="17">
        <f>IF(F9&gt;0, VLOOKUP(F9-F$5-(INT($M9/9)+(MOD($M9,9)&gt;=F$6)), 'Point System'!$A$4:$B$15, 2),"")</f>
        <v>3</v>
      </c>
      <c r="G10" s="17">
        <f>IF(G9&gt;0, VLOOKUP(G9-G$5-(INT($M9/9)+(MOD($M9,9)&gt;=G$6)), 'Point System'!$A$4:$B$15, 2),"")</f>
        <v>2</v>
      </c>
      <c r="H10" s="17">
        <f>IF(H9&gt;0, VLOOKUP(H9-H$5-(INT($M9/9)+(MOD($M9,9)&gt;=H$6)), 'Point System'!$A$4:$B$15, 2),"")</f>
        <v>1</v>
      </c>
      <c r="I10" s="17">
        <f>IF(I9&gt;0, VLOOKUP(I9-I$5-(INT($M9/9)+(MOD($M9,9)&gt;=I$6)), 'Point System'!$A$4:$B$15, 2),"")</f>
        <v>1</v>
      </c>
      <c r="J10" s="17">
        <f>IF(J9&gt;0, VLOOKUP(J9-J$5-(INT($M9/9)+(MOD($M9,9)&gt;=J$6)), 'Point System'!$A$4:$B$15, 2),"")</f>
        <v>1</v>
      </c>
      <c r="K10" s="17">
        <f>IF(K9&gt;0, VLOOKUP(K9-K$5-(INT($M9/9)+(MOD($M9,9)&gt;=K$6)), 'Point System'!$A$4:$B$15, 2),"")</f>
        <v>2</v>
      </c>
      <c r="L10" s="18">
        <f t="shared" si="0"/>
        <v>15</v>
      </c>
      <c r="M10" s="17"/>
      <c r="N10" s="17"/>
      <c r="O10" s="19">
        <f>IF(L10&lt;&gt;"", L10, "")</f>
        <v>15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.75" x14ac:dyDescent="0.25">
      <c r="A11" s="12" t="s">
        <v>52</v>
      </c>
      <c r="B11" s="13"/>
      <c r="C11" s="13">
        <v>6</v>
      </c>
      <c r="D11" s="13">
        <v>6</v>
      </c>
      <c r="E11" s="13">
        <v>6</v>
      </c>
      <c r="F11" s="13">
        <v>3</v>
      </c>
      <c r="G11" s="13">
        <v>5</v>
      </c>
      <c r="H11" s="13">
        <v>5</v>
      </c>
      <c r="I11" s="13">
        <v>6</v>
      </c>
      <c r="J11" s="13">
        <v>6</v>
      </c>
      <c r="K11" s="13">
        <v>9</v>
      </c>
      <c r="L11" s="14">
        <f t="shared" si="0"/>
        <v>52</v>
      </c>
      <c r="M11" s="13">
        <v>14</v>
      </c>
      <c r="N11" s="13">
        <f>IF(L11&lt;&gt;"",L11- M11, "")</f>
        <v>38</v>
      </c>
      <c r="O11" s="1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thickBot="1" x14ac:dyDescent="0.3">
      <c r="A12" s="16"/>
      <c r="B12" s="17"/>
      <c r="C12" s="17">
        <f>IF(C11&gt;0, VLOOKUP(C11-C$5-(INT($M11/9)+(MOD($M11,9)&gt;=C$6)), 'Point System'!$A$4:$B$15, 2),"")</f>
        <v>2</v>
      </c>
      <c r="D12" s="17">
        <f>IF(D11&gt;0, VLOOKUP(D11-D$5-(INT($M11/9)+(MOD($M11,9)&gt;=D$6)), 'Point System'!$A$4:$B$15, 2),"")</f>
        <v>3</v>
      </c>
      <c r="E12" s="17">
        <f>IF(E11&gt;0, VLOOKUP(E11-E$5-(INT($M11/9)+(MOD($M11,9)&gt;=E$6)), 'Point System'!$A$4:$B$15, 2),"")</f>
        <v>2</v>
      </c>
      <c r="F12" s="17">
        <f>IF(F11&gt;0, VLOOKUP(F11-F$5-(INT($M11/9)+(MOD($M11,9)&gt;=F$6)), 'Point System'!$A$4:$B$15, 2),"")</f>
        <v>3</v>
      </c>
      <c r="G12" s="17">
        <f>IF(G11&gt;0, VLOOKUP(G11-G$5-(INT($M11/9)+(MOD($M11,9)&gt;=G$6)), 'Point System'!$A$4:$B$15, 2),"")</f>
        <v>3</v>
      </c>
      <c r="H12" s="17">
        <f>IF(H11&gt;0, VLOOKUP(H11-H$5-(INT($M11/9)+(MOD($M11,9)&gt;=H$6)), 'Point System'!$A$4:$B$15, 2),"")</f>
        <v>2</v>
      </c>
      <c r="I12" s="17">
        <f>IF(I11&gt;0, VLOOKUP(I11-I$5-(INT($M11/9)+(MOD($M11,9)&gt;=I$6)), 'Point System'!$A$4:$B$15, 2),"")</f>
        <v>0</v>
      </c>
      <c r="J12" s="17">
        <f>IF(J11&gt;0, VLOOKUP(J11-J$5-(INT($M11/9)+(MOD($M11,9)&gt;=J$6)), 'Point System'!$A$4:$B$15, 2),"")</f>
        <v>1</v>
      </c>
      <c r="K12" s="17">
        <f>IF(K11&gt;0, VLOOKUP(K11-K$5-(INT($M11/9)+(MOD($M11,9)&gt;=K$6)), 'Point System'!$A$4:$B$15, 2),"")</f>
        <v>0</v>
      </c>
      <c r="L12" s="18">
        <f t="shared" si="0"/>
        <v>16</v>
      </c>
      <c r="M12" s="17"/>
      <c r="N12" s="17"/>
      <c r="O12" s="19">
        <f>IF(L12&lt;&gt;"", L12, "")</f>
        <v>16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.75" x14ac:dyDescent="0.25">
      <c r="A13" s="12" t="s">
        <v>53</v>
      </c>
      <c r="B13" s="13"/>
      <c r="C13" s="13">
        <v>6</v>
      </c>
      <c r="D13" s="13">
        <v>6</v>
      </c>
      <c r="E13" s="13">
        <v>5</v>
      </c>
      <c r="F13" s="13">
        <v>4</v>
      </c>
      <c r="G13" s="13">
        <v>6</v>
      </c>
      <c r="H13" s="13">
        <v>6</v>
      </c>
      <c r="I13" s="13">
        <v>6</v>
      </c>
      <c r="J13" s="13">
        <v>6</v>
      </c>
      <c r="K13" s="13">
        <v>6</v>
      </c>
      <c r="L13" s="14">
        <f t="shared" si="0"/>
        <v>51</v>
      </c>
      <c r="M13" s="13">
        <v>17</v>
      </c>
      <c r="N13" s="13">
        <f>IF(L13&lt;&gt;"",L13- M13, "")</f>
        <v>34</v>
      </c>
      <c r="O13" s="1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thickBot="1" x14ac:dyDescent="0.3">
      <c r="A14" s="16"/>
      <c r="B14" s="17"/>
      <c r="C14" s="17">
        <f>IF(C13&gt;0, VLOOKUP(C13-C$5-(INT($M13/9)+(MOD($M13,9)&gt;=C$6)), 'Point System'!$A$4:$B$15, 2),"")</f>
        <v>2</v>
      </c>
      <c r="D14" s="17">
        <f>IF(D13&gt;0, VLOOKUP(D13-D$5-(INT($M13/9)+(MOD($M13,9)&gt;=D$6)), 'Point System'!$A$4:$B$15, 2),"")</f>
        <v>3</v>
      </c>
      <c r="E14" s="17">
        <f>IF(E13&gt;0, VLOOKUP(E13-E$5-(INT($M13/9)+(MOD($M13,9)&gt;=E$6)), 'Point System'!$A$4:$B$15, 2),"")</f>
        <v>3</v>
      </c>
      <c r="F14" s="17">
        <f>IF(F13&gt;0, VLOOKUP(F13-F$5-(INT($M13/9)+(MOD($M13,9)&gt;=F$6)), 'Point System'!$A$4:$B$15, 2),"")</f>
        <v>2</v>
      </c>
      <c r="G14" s="17">
        <f>IF(G13&gt;0, VLOOKUP(G13-G$5-(INT($M13/9)+(MOD($M13,9)&gt;=G$6)), 'Point System'!$A$4:$B$15, 2),"")</f>
        <v>2</v>
      </c>
      <c r="H14" s="17">
        <f>IF(H13&gt;0, VLOOKUP(H13-H$5-(INT($M13/9)+(MOD($M13,9)&gt;=H$6)), 'Point System'!$A$4:$B$15, 2),"")</f>
        <v>2</v>
      </c>
      <c r="I14" s="17">
        <f>IF(I13&gt;0, VLOOKUP(I13-I$5-(INT($M13/9)+(MOD($M13,9)&gt;=I$6)), 'Point System'!$A$4:$B$15, 2),"")</f>
        <v>1</v>
      </c>
      <c r="J14" s="17">
        <f>IF(J13&gt;0, VLOOKUP(J13-J$5-(INT($M13/9)+(MOD($M13,9)&gt;=J$6)), 'Point System'!$A$4:$B$15, 2),"")</f>
        <v>2</v>
      </c>
      <c r="K14" s="17">
        <f>IF(K13&gt;0, VLOOKUP(K13-K$5-(INT($M13/9)+(MOD($M13,9)&gt;=K$6)), 'Point System'!$A$4:$B$15, 2),"")</f>
        <v>3</v>
      </c>
      <c r="L14" s="18">
        <f t="shared" si="0"/>
        <v>20</v>
      </c>
      <c r="M14" s="17"/>
      <c r="N14" s="17"/>
      <c r="O14" s="19">
        <f>IF(L14&lt;&gt;"", L14, "")</f>
        <v>20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.75" x14ac:dyDescent="0.25">
      <c r="A15" s="12" t="s">
        <v>54</v>
      </c>
      <c r="B15" s="13"/>
      <c r="C15" s="13">
        <v>6</v>
      </c>
      <c r="D15" s="13">
        <v>7</v>
      </c>
      <c r="E15" s="13">
        <v>4</v>
      </c>
      <c r="F15" s="13">
        <v>3</v>
      </c>
      <c r="G15" s="13">
        <v>4</v>
      </c>
      <c r="H15" s="13">
        <v>7</v>
      </c>
      <c r="I15" s="13">
        <v>6</v>
      </c>
      <c r="J15" s="13">
        <v>5</v>
      </c>
      <c r="K15" s="13">
        <v>7</v>
      </c>
      <c r="L15" s="14">
        <f t="shared" si="0"/>
        <v>49</v>
      </c>
      <c r="M15" s="13">
        <v>13</v>
      </c>
      <c r="N15" s="13">
        <f>IF(L15&lt;&gt;"",L15- M15, "")</f>
        <v>36</v>
      </c>
      <c r="O15" s="1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'Point System'!$A$4:$B$15, 2),"")</f>
        <v>2</v>
      </c>
      <c r="D16" s="17">
        <f>IF(D15&gt;0, VLOOKUP(D15-D$5-(INT($M15/9)+(MOD($M15,9)&gt;=D$6)), 'Point System'!$A$4:$B$15, 2),"")</f>
        <v>2</v>
      </c>
      <c r="E16" s="17">
        <f>IF(E15&gt;0, VLOOKUP(E15-E$5-(INT($M15/9)+(MOD($M15,9)&gt;=E$6)), 'Point System'!$A$4:$B$15, 2),"")</f>
        <v>4</v>
      </c>
      <c r="F16" s="17">
        <f>IF(F15&gt;0, VLOOKUP(F15-F$5-(INT($M15/9)+(MOD($M15,9)&gt;=F$6)), 'Point System'!$A$4:$B$15, 2),"")</f>
        <v>3</v>
      </c>
      <c r="G16" s="17">
        <f>IF(G15&gt;0, VLOOKUP(G15-G$5-(INT($M15/9)+(MOD($M15,9)&gt;=G$6)), 'Point System'!$A$4:$B$15, 2),"")</f>
        <v>3</v>
      </c>
      <c r="H16" s="17">
        <f>IF(H15&gt;0, VLOOKUP(H15-H$5-(INT($M15/9)+(MOD($M15,9)&gt;=H$6)), 'Point System'!$A$4:$B$15, 2),"")</f>
        <v>0</v>
      </c>
      <c r="I16" s="17">
        <f>IF(I15&gt;0, VLOOKUP(I15-I$5-(INT($M15/9)+(MOD($M15,9)&gt;=I$6)), 'Point System'!$A$4:$B$15, 2),"")</f>
        <v>0</v>
      </c>
      <c r="J16" s="17">
        <f>IF(J15&gt;0, VLOOKUP(J15-J$5-(INT($M15/9)+(MOD($M15,9)&gt;=J$6)), 'Point System'!$A$4:$B$15, 2),"")</f>
        <v>2</v>
      </c>
      <c r="K16" s="17">
        <f>IF(K15&gt;0, VLOOKUP(K15-K$5-(INT($M15/9)+(MOD($M15,9)&gt;=K$6)), 'Point System'!$A$4:$B$15, 2),"")</f>
        <v>2</v>
      </c>
      <c r="L16" s="18">
        <f t="shared" si="0"/>
        <v>18</v>
      </c>
      <c r="M16" s="17"/>
      <c r="N16" s="17"/>
      <c r="O16" s="19">
        <f>IF(L16&lt;&gt;"", L16, "")</f>
        <v>18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.75" x14ac:dyDescent="0.25">
      <c r="A17" s="12" t="s">
        <v>55</v>
      </c>
      <c r="B17" s="13"/>
      <c r="C17" s="13">
        <v>6</v>
      </c>
      <c r="D17" s="13">
        <v>8</v>
      </c>
      <c r="E17" s="13">
        <v>6</v>
      </c>
      <c r="F17" s="13">
        <v>6</v>
      </c>
      <c r="G17" s="13">
        <v>7</v>
      </c>
      <c r="H17" s="13">
        <v>7</v>
      </c>
      <c r="I17" s="13">
        <v>7</v>
      </c>
      <c r="J17" s="13">
        <v>7</v>
      </c>
      <c r="K17" s="13">
        <v>10</v>
      </c>
      <c r="L17" s="14">
        <f t="shared" si="0"/>
        <v>64</v>
      </c>
      <c r="M17" s="13">
        <v>23</v>
      </c>
      <c r="N17" s="13">
        <f>IF(L17&lt;&gt;"",L17- M17, "")</f>
        <v>41</v>
      </c>
      <c r="O17" s="1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'Point System'!$A$4:$B$15, 2),"")</f>
        <v>3</v>
      </c>
      <c r="D18" s="17">
        <f>IF(D17&gt;0, VLOOKUP(D17-D$5-(INT($M17/9)+(MOD($M17,9)&gt;=D$6)), 'Point System'!$A$4:$B$15, 2),"")</f>
        <v>2</v>
      </c>
      <c r="E18" s="17">
        <f>IF(E17&gt;0, VLOOKUP(E17-E$5-(INT($M17/9)+(MOD($M17,9)&gt;=E$6)), 'Point System'!$A$4:$B$15, 2),"")</f>
        <v>3</v>
      </c>
      <c r="F18" s="17">
        <f>IF(F17&gt;0, VLOOKUP(F17-F$5-(INT($M17/9)+(MOD($M17,9)&gt;=F$6)), 'Point System'!$A$4:$B$15, 2),"")</f>
        <v>1</v>
      </c>
      <c r="G18" s="17">
        <f>IF(G17&gt;0, VLOOKUP(G17-G$5-(INT($M17/9)+(MOD($M17,9)&gt;=G$6)), 'Point System'!$A$4:$B$15, 2),"")</f>
        <v>2</v>
      </c>
      <c r="H18" s="17">
        <f>IF(H17&gt;0, VLOOKUP(H17-H$5-(INT($M17/9)+(MOD($M17,9)&gt;=H$6)), 'Point System'!$A$4:$B$15, 2),"")</f>
        <v>1</v>
      </c>
      <c r="I18" s="17">
        <f>IF(I17&gt;0, VLOOKUP(I17-I$5-(INT($M17/9)+(MOD($M17,9)&gt;=I$6)), 'Point System'!$A$4:$B$15, 2),"")</f>
        <v>0</v>
      </c>
      <c r="J18" s="17">
        <f>IF(J17&gt;0, VLOOKUP(J17-J$5-(INT($M17/9)+(MOD($M17,9)&gt;=J$6)), 'Point System'!$A$4:$B$15, 2),"")</f>
        <v>1</v>
      </c>
      <c r="K18" s="17">
        <f>IF(K17&gt;0, VLOOKUP(K17-K$5-(INT($M17/9)+(MOD($M17,9)&gt;=K$6)), 'Point System'!$A$4:$B$15, 2),"")</f>
        <v>0</v>
      </c>
      <c r="L18" s="18">
        <f t="shared" si="0"/>
        <v>13</v>
      </c>
      <c r="M18" s="17"/>
      <c r="N18" s="17"/>
      <c r="O18" s="19">
        <f>IF(L18&lt;&gt;"", L18, "")</f>
        <v>13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.75" x14ac:dyDescent="0.25">
      <c r="A19" s="12" t="s">
        <v>56</v>
      </c>
      <c r="B19" s="13"/>
      <c r="C19" s="13">
        <v>5</v>
      </c>
      <c r="D19" s="13">
        <v>5</v>
      </c>
      <c r="E19" s="13">
        <v>6</v>
      </c>
      <c r="F19" s="13">
        <v>4</v>
      </c>
      <c r="G19" s="13">
        <v>5</v>
      </c>
      <c r="H19" s="13">
        <v>5</v>
      </c>
      <c r="I19" s="13">
        <v>5</v>
      </c>
      <c r="J19" s="13">
        <v>7</v>
      </c>
      <c r="K19" s="13">
        <v>7</v>
      </c>
      <c r="L19" s="14">
        <f t="shared" si="0"/>
        <v>49</v>
      </c>
      <c r="M19" s="13">
        <v>16</v>
      </c>
      <c r="N19" s="13">
        <f>IF(L19&lt;&gt;"",L19- M19, "")</f>
        <v>33</v>
      </c>
      <c r="O19" s="1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thickBot="1" x14ac:dyDescent="0.3">
      <c r="A20" s="16"/>
      <c r="B20" s="17"/>
      <c r="C20" s="17">
        <f>IF(C19&gt;0, VLOOKUP(C19-C$5-(INT($M19/9)+(MOD($M19,9)&gt;=C$6)), 'Point System'!$A$4:$B$15, 2),"")</f>
        <v>3</v>
      </c>
      <c r="D20" s="17">
        <f>IF(D19&gt;0, VLOOKUP(D19-D$5-(INT($M19/9)+(MOD($M19,9)&gt;=D$6)), 'Point System'!$A$4:$B$15, 2),"")</f>
        <v>4</v>
      </c>
      <c r="E20" s="17">
        <f>IF(E19&gt;0, VLOOKUP(E19-E$5-(INT($M19/9)+(MOD($M19,9)&gt;=E$6)), 'Point System'!$A$4:$B$15, 2),"")</f>
        <v>2</v>
      </c>
      <c r="F20" s="17">
        <f>IF(F19&gt;0, VLOOKUP(F19-F$5-(INT($M19/9)+(MOD($M19,9)&gt;=F$6)), 'Point System'!$A$4:$B$15, 2),"")</f>
        <v>2</v>
      </c>
      <c r="G20" s="17">
        <f>IF(G19&gt;0, VLOOKUP(G19-G$5-(INT($M19/9)+(MOD($M19,9)&gt;=G$6)), 'Point System'!$A$4:$B$15, 2),"")</f>
        <v>3</v>
      </c>
      <c r="H20" s="17">
        <f>IF(H19&gt;0, VLOOKUP(H19-H$5-(INT($M19/9)+(MOD($M19,9)&gt;=H$6)), 'Point System'!$A$4:$B$15, 2),"")</f>
        <v>3</v>
      </c>
      <c r="I20" s="17">
        <f>IF(I19&gt;0, VLOOKUP(I19-I$5-(INT($M19/9)+(MOD($M19,9)&gt;=I$6)), 'Point System'!$A$4:$B$15, 2),"")</f>
        <v>1</v>
      </c>
      <c r="J20" s="17">
        <f>IF(J19&gt;0, VLOOKUP(J19-J$5-(INT($M19/9)+(MOD($M19,9)&gt;=J$6)), 'Point System'!$A$4:$B$15, 2),"")</f>
        <v>1</v>
      </c>
      <c r="K20" s="17">
        <f>IF(K19&gt;0, VLOOKUP(K19-K$5-(INT($M19/9)+(MOD($M19,9)&gt;=K$6)), 'Point System'!$A$4:$B$15, 2),"")</f>
        <v>2</v>
      </c>
      <c r="L20" s="18">
        <f t="shared" si="0"/>
        <v>21</v>
      </c>
      <c r="M20" s="17"/>
      <c r="N20" s="17"/>
      <c r="O20" s="19">
        <f>IF(L20&lt;&gt;"", L20, "")</f>
        <v>21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.75" x14ac:dyDescent="0.25">
      <c r="A21" s="12" t="s">
        <v>64</v>
      </c>
      <c r="B21" s="13"/>
      <c r="C21" s="13">
        <v>8</v>
      </c>
      <c r="D21" s="13">
        <v>7</v>
      </c>
      <c r="E21" s="13">
        <v>6</v>
      </c>
      <c r="F21" s="13">
        <v>4</v>
      </c>
      <c r="G21" s="13">
        <v>5</v>
      </c>
      <c r="H21" s="13">
        <v>5</v>
      </c>
      <c r="I21" s="13">
        <v>5</v>
      </c>
      <c r="J21" s="13">
        <v>6</v>
      </c>
      <c r="K21" s="13">
        <v>7</v>
      </c>
      <c r="L21" s="14">
        <f t="shared" si="0"/>
        <v>53</v>
      </c>
      <c r="M21" s="13">
        <v>20</v>
      </c>
      <c r="N21" s="13">
        <f>IF(L21&lt;&gt;"",L21- M21, "")</f>
        <v>33</v>
      </c>
      <c r="O21" s="1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0</v>
      </c>
      <c r="D22" s="17">
        <f>IF(D21&gt;0, VLOOKUP(D21-D$5-(INT($M21/9)+(MOD($M21,9)&gt;=D$6)), '[1]Point System'!$A$4:$B$15, 2),"")</f>
        <v>3</v>
      </c>
      <c r="E22" s="17">
        <f>IF(E21&gt;0, VLOOKUP(E21-E$5-(INT($M21/9)+(MOD($M21,9)&gt;=E$6)), '[1]Point System'!$A$4:$B$15, 2),"")</f>
        <v>2</v>
      </c>
      <c r="F22" s="17">
        <f>IF(F21&gt;0, VLOOKUP(F21-F$5-(INT($M21/9)+(MOD($M21,9)&gt;=F$6)), '[1]Point System'!$A$4:$B$15, 2),"")</f>
        <v>3</v>
      </c>
      <c r="G22" s="17">
        <f>IF(G21&gt;0, VLOOKUP(G21-G$5-(INT($M21/9)+(MOD($M21,9)&gt;=G$6)), '[1]Point System'!$A$4:$B$15, 2),"")</f>
        <v>3</v>
      </c>
      <c r="H22" s="17">
        <f>IF(H21&gt;0, VLOOKUP(H21-H$5-(INT($M21/9)+(MOD($M21,9)&gt;=H$6)), '[1]Point System'!$A$4:$B$15, 2),"")</f>
        <v>3</v>
      </c>
      <c r="I22" s="17">
        <f>IF(I21&gt;0, VLOOKUP(I21-I$5-(INT($M21/9)+(MOD($M21,9)&gt;=I$6)), '[1]Point System'!$A$4:$B$15, 2),"")</f>
        <v>2</v>
      </c>
      <c r="J22" s="17">
        <f>IF(J21&gt;0, VLOOKUP(J21-J$5-(INT($M21/9)+(MOD($M21,9)&gt;=J$6)), '[1]Point System'!$A$4:$B$15, 2),"")</f>
        <v>2</v>
      </c>
      <c r="K22" s="17">
        <f>IF(K21&gt;0, VLOOKUP(K21-K$5-(INT($M21/9)+(MOD($M21,9)&gt;=K$6)), '[1]Point System'!$A$4:$B$15, 2),"")</f>
        <v>3</v>
      </c>
      <c r="L22" s="18">
        <f t="shared" si="0"/>
        <v>21</v>
      </c>
      <c r="M22" s="17"/>
      <c r="N22" s="17"/>
      <c r="O22" s="19">
        <f>IF(L22&lt;&gt;"", L22, "")</f>
        <v>21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.75" x14ac:dyDescent="0.25">
      <c r="A23" s="12" t="s">
        <v>65</v>
      </c>
      <c r="B23" s="13"/>
      <c r="C23" s="13">
        <v>7</v>
      </c>
      <c r="D23" s="13">
        <v>8</v>
      </c>
      <c r="E23" s="13">
        <v>5</v>
      </c>
      <c r="F23" s="13">
        <v>4</v>
      </c>
      <c r="G23" s="13">
        <v>4</v>
      </c>
      <c r="H23" s="13">
        <v>7</v>
      </c>
      <c r="I23" s="13">
        <v>4</v>
      </c>
      <c r="J23" s="13">
        <v>6</v>
      </c>
      <c r="K23" s="13">
        <v>7</v>
      </c>
      <c r="L23" s="14">
        <f t="shared" si="0"/>
        <v>52</v>
      </c>
      <c r="M23" s="13">
        <v>18</v>
      </c>
      <c r="N23" s="13">
        <f>IF(L23&lt;&gt;"",L23- M23, "")</f>
        <v>34</v>
      </c>
      <c r="O23" s="1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>
        <f>IF(C23&gt;0, VLOOKUP(C23-C$5-(INT($M23/9)+(MOD($M23,9)&gt;=C$6)), '[1]Point System'!$A$4:$B$15, 2),"")</f>
        <v>1</v>
      </c>
      <c r="D24" s="17">
        <f>IF(D23&gt;0, VLOOKUP(D23-D$5-(INT($M23/9)+(MOD($M23,9)&gt;=D$6)), '[1]Point System'!$A$4:$B$15, 2),"")</f>
        <v>1</v>
      </c>
      <c r="E24" s="17">
        <f>IF(E23&gt;0, VLOOKUP(E23-E$5-(INT($M23/9)+(MOD($M23,9)&gt;=E$6)), '[1]Point System'!$A$4:$B$15, 2),"")</f>
        <v>3</v>
      </c>
      <c r="F24" s="17">
        <f>IF(F23&gt;0, VLOOKUP(F23-F$5-(INT($M23/9)+(MOD($M23,9)&gt;=F$6)), '[1]Point System'!$A$4:$B$15, 2),"")</f>
        <v>3</v>
      </c>
      <c r="G24" s="17">
        <f>IF(G23&gt;0, VLOOKUP(G23-G$5-(INT($M23/9)+(MOD($M23,9)&gt;=G$6)), '[1]Point System'!$A$4:$B$15, 2),"")</f>
        <v>4</v>
      </c>
      <c r="H24" s="17">
        <f>IF(H23&gt;0, VLOOKUP(H23-H$5-(INT($M23/9)+(MOD($M23,9)&gt;=H$6)), '[1]Point System'!$A$4:$B$15, 2),"")</f>
        <v>1</v>
      </c>
      <c r="I24" s="17">
        <f>IF(I23&gt;0, VLOOKUP(I23-I$5-(INT($M23/9)+(MOD($M23,9)&gt;=I$6)), '[1]Point System'!$A$4:$B$15, 2),"")</f>
        <v>3</v>
      </c>
      <c r="J24" s="17">
        <f>IF(J23&gt;0, VLOOKUP(J23-J$5-(INT($M23/9)+(MOD($M23,9)&gt;=J$6)), '[1]Point System'!$A$4:$B$15, 2),"")</f>
        <v>2</v>
      </c>
      <c r="K24" s="17">
        <f>IF(K23&gt;0, VLOOKUP(K23-K$5-(INT($M23/9)+(MOD($M23,9)&gt;=K$6)), '[1]Point System'!$A$4:$B$15, 2),"")</f>
        <v>2</v>
      </c>
      <c r="L24" s="18">
        <f t="shared" si="0"/>
        <v>20</v>
      </c>
      <c r="M24" s="17"/>
      <c r="N24" s="17"/>
      <c r="O24" s="19">
        <f>IF(L24&lt;&gt;"", L24, "")</f>
        <v>20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.75" x14ac:dyDescent="0.25">
      <c r="A25" s="12" t="s">
        <v>63</v>
      </c>
      <c r="B25" s="13"/>
      <c r="C25" s="13">
        <v>5</v>
      </c>
      <c r="D25" s="13">
        <v>5</v>
      </c>
      <c r="E25" s="13">
        <v>4</v>
      </c>
      <c r="F25" s="13">
        <v>5</v>
      </c>
      <c r="G25" s="13">
        <v>6</v>
      </c>
      <c r="H25" s="13">
        <v>4</v>
      </c>
      <c r="I25" s="13">
        <v>5</v>
      </c>
      <c r="J25" s="13">
        <v>5</v>
      </c>
      <c r="K25" s="13">
        <v>5</v>
      </c>
      <c r="L25" s="14">
        <f t="shared" si="0"/>
        <v>44</v>
      </c>
      <c r="M25" s="13">
        <v>12</v>
      </c>
      <c r="N25" s="13">
        <f>IF(L25&lt;&gt;"",L25- M25, "")</f>
        <v>32</v>
      </c>
      <c r="O25" s="1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thickBot="1" x14ac:dyDescent="0.3">
      <c r="A26" s="16"/>
      <c r="B26" s="17"/>
      <c r="C26" s="17">
        <f>IF(C25&gt;0, VLOOKUP(C25-C$5-(INT($M25/9)+(MOD($M25,9)&gt;=C$6)), '[1]Point System'!$A$4:$B$15, 2),"")</f>
        <v>2</v>
      </c>
      <c r="D26" s="17">
        <f>IF(D25&gt;0, VLOOKUP(D25-D$5-(INT($M25/9)+(MOD($M25,9)&gt;=D$6)), '[1]Point System'!$A$4:$B$15, 2),"")</f>
        <v>4</v>
      </c>
      <c r="E26" s="17">
        <f>IF(E25&gt;0, VLOOKUP(E25-E$5-(INT($M25/9)+(MOD($M25,9)&gt;=E$6)), '[1]Point System'!$A$4:$B$15, 2),"")</f>
        <v>4</v>
      </c>
      <c r="F26" s="17">
        <f>IF(F25&gt;0, VLOOKUP(F25-F$5-(INT($M25/9)+(MOD($M25,9)&gt;=F$6)), '[1]Point System'!$A$4:$B$15, 2),"")</f>
        <v>1</v>
      </c>
      <c r="G26" s="17">
        <f>IF(G25&gt;0, VLOOKUP(G25-G$5-(INT($M25/9)+(MOD($M25,9)&gt;=G$6)), '[1]Point System'!$A$4:$B$15, 2),"")</f>
        <v>1</v>
      </c>
      <c r="H26" s="17">
        <f>IF(H25&gt;0, VLOOKUP(H25-H$5-(INT($M25/9)+(MOD($M25,9)&gt;=H$6)), '[1]Point System'!$A$4:$B$15, 2),"")</f>
        <v>3</v>
      </c>
      <c r="I26" s="17">
        <f>IF(I25&gt;0, VLOOKUP(I25-I$5-(INT($M25/9)+(MOD($M25,9)&gt;=I$6)), '[1]Point System'!$A$4:$B$15, 2),"")</f>
        <v>1</v>
      </c>
      <c r="J26" s="17">
        <f>IF(J25&gt;0, VLOOKUP(J25-J$5-(INT($M25/9)+(MOD($M25,9)&gt;=J$6)), '[1]Point System'!$A$4:$B$15, 2),"")</f>
        <v>2</v>
      </c>
      <c r="K26" s="17">
        <f>IF(K25&gt;0, VLOOKUP(K25-K$5-(INT($M25/9)+(MOD($M25,9)&gt;=K$6)), '[1]Point System'!$A$4:$B$15, 2),"")</f>
        <v>4</v>
      </c>
      <c r="L26" s="18">
        <f t="shared" si="0"/>
        <v>22</v>
      </c>
      <c r="M26" s="17"/>
      <c r="N26" s="17"/>
      <c r="O26" s="19">
        <f>IF(L26&lt;&gt;"", L26, "")</f>
        <v>22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.75" x14ac:dyDescent="0.25">
      <c r="A27" s="12" t="s">
        <v>62</v>
      </c>
      <c r="B27" s="13"/>
      <c r="C27" s="13">
        <v>5</v>
      </c>
      <c r="D27" s="13">
        <v>6</v>
      </c>
      <c r="E27" s="13">
        <v>4</v>
      </c>
      <c r="F27" s="13">
        <v>3</v>
      </c>
      <c r="G27" s="13">
        <v>4</v>
      </c>
      <c r="H27" s="13">
        <v>5</v>
      </c>
      <c r="I27" s="13">
        <v>3</v>
      </c>
      <c r="J27" s="13">
        <v>4</v>
      </c>
      <c r="K27" s="13">
        <v>5</v>
      </c>
      <c r="L27" s="14">
        <f t="shared" si="0"/>
        <v>39</v>
      </c>
      <c r="M27" s="13">
        <v>1</v>
      </c>
      <c r="N27" s="13">
        <f>IF(L27&lt;&gt;"",L27- M27, "")</f>
        <v>38</v>
      </c>
      <c r="O27" s="1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thickBot="1" x14ac:dyDescent="0.3">
      <c r="A28" s="16"/>
      <c r="B28" s="17"/>
      <c r="C28" s="17">
        <f>IF(C27&gt;0, VLOOKUP(C27-C$5-(INT($M27/9)+(MOD($M27,9)&gt;=C$6)), '[1]Point System'!$A$4:$B$15, 2),"")</f>
        <v>1</v>
      </c>
      <c r="D28" s="17">
        <f>IF(D27&gt;0, VLOOKUP(D27-D$5-(INT($M27/9)+(MOD($M27,9)&gt;=D$6)), '[1]Point System'!$A$4:$B$15, 2),"")</f>
        <v>2</v>
      </c>
      <c r="E28" s="17">
        <f>IF(E27&gt;0, VLOOKUP(E27-E$5-(INT($M27/9)+(MOD($M27,9)&gt;=E$6)), '[1]Point System'!$A$4:$B$15, 2),"")</f>
        <v>2</v>
      </c>
      <c r="F28" s="17">
        <f>IF(F27&gt;0, VLOOKUP(F27-F$5-(INT($M27/9)+(MOD($M27,9)&gt;=F$6)), '[1]Point System'!$A$4:$B$15, 2),"")</f>
        <v>2</v>
      </c>
      <c r="G28" s="17">
        <f>IF(G27&gt;0, VLOOKUP(G27-G$5-(INT($M27/9)+(MOD($M27,9)&gt;=G$6)), '[1]Point System'!$A$4:$B$15, 2),"")</f>
        <v>2</v>
      </c>
      <c r="H28" s="17">
        <f>IF(H27&gt;0, VLOOKUP(H27-H$5-(INT($M27/9)+(MOD($M27,9)&gt;=H$6)), '[1]Point System'!$A$4:$B$15, 2),"")</f>
        <v>1</v>
      </c>
      <c r="I28" s="17">
        <f>IF(I27&gt;0, VLOOKUP(I27-I$5-(INT($M27/9)+(MOD($M27,9)&gt;=I$6)), '[1]Point System'!$A$4:$B$15, 2),"")</f>
        <v>2</v>
      </c>
      <c r="J28" s="17">
        <f>IF(J27&gt;0, VLOOKUP(J27-J$5-(INT($M27/9)+(MOD($M27,9)&gt;=J$6)), '[1]Point System'!$A$4:$B$15, 2),"")</f>
        <v>2</v>
      </c>
      <c r="K28" s="17">
        <f>IF(K27&gt;0, VLOOKUP(K27-K$5-(INT($M27/9)+(MOD($M27,9)&gt;=K$6)), '[1]Point System'!$A$4:$B$15, 2),"")</f>
        <v>2</v>
      </c>
      <c r="L28" s="18">
        <f t="shared" si="0"/>
        <v>16</v>
      </c>
      <c r="M28" s="17"/>
      <c r="N28" s="17"/>
      <c r="O28" s="19">
        <f>IF(L28&lt;&gt;"", L28, "")</f>
        <v>16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3" bestFit="1" customWidth="1"/>
    <col min="2" max="2" width="9.140625" style="3" bestFit="1" customWidth="1"/>
    <col min="3" max="11" width="5" style="3" customWidth="1"/>
    <col min="12" max="12" width="5.140625" style="3" bestFit="1" customWidth="1"/>
    <col min="13" max="13" width="6.140625" style="3" bestFit="1" customWidth="1"/>
    <col min="14" max="14" width="5" style="3" bestFit="1" customWidth="1"/>
    <col min="15" max="15" width="14.140625" style="3" bestFit="1" customWidth="1"/>
    <col min="16" max="26" width="8.7109375" style="3" customWidth="1"/>
    <col min="27" max="16384" width="14.140625" style="3"/>
  </cols>
  <sheetData>
    <row r="1" spans="1:26" ht="26.25" x14ac:dyDescent="0.4">
      <c r="A1" s="162" t="s">
        <v>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64" t="s">
        <v>42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x14ac:dyDescent="0.25">
      <c r="A7" s="12" t="s">
        <v>50</v>
      </c>
      <c r="B7" s="13" t="s">
        <v>73</v>
      </c>
      <c r="C7" s="13">
        <v>4</v>
      </c>
      <c r="D7" s="13">
        <v>5</v>
      </c>
      <c r="E7" s="13">
        <v>5</v>
      </c>
      <c r="F7" s="13">
        <v>3</v>
      </c>
      <c r="G7" s="13">
        <v>5</v>
      </c>
      <c r="H7" s="13">
        <v>5</v>
      </c>
      <c r="I7" s="13">
        <v>4</v>
      </c>
      <c r="J7" s="13">
        <v>5</v>
      </c>
      <c r="K7" s="13">
        <v>7</v>
      </c>
      <c r="L7" s="14">
        <f t="shared" ref="L7:L28" si="0">IF(SUM(C7:K7)&gt;0, SUM(C7:K7),"")</f>
        <v>43</v>
      </c>
      <c r="M7" s="13">
        <v>10</v>
      </c>
      <c r="N7" s="13">
        <f>IF(L7&lt;&gt;"",L7- M7, "")</f>
        <v>33</v>
      </c>
      <c r="O7" s="1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3</v>
      </c>
      <c r="D8" s="17">
        <f>IF(D7&gt;0, VLOOKUP(D7-D$5-(INT($M7/9)+(MOD($M7,9)&gt;=D$6)), '[1]Point System'!$A$4:$B$15, 2),"")</f>
        <v>4</v>
      </c>
      <c r="E8" s="17">
        <f>IF(E7&gt;0, VLOOKUP(E7-E$5-(INT($M7/9)+(MOD($M7,9)&gt;=E$6)), '[1]Point System'!$A$4:$B$15, 2),"")</f>
        <v>2</v>
      </c>
      <c r="F8" s="17">
        <f>IF(F7&gt;0, VLOOKUP(F7-F$5-(INT($M7/9)+(MOD($M7,9)&gt;=F$6)), '[1]Point System'!$A$4:$B$15, 2),"")</f>
        <v>3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2</v>
      </c>
      <c r="K8" s="17">
        <f>IF(K7&gt;0, VLOOKUP(K7-K$5-(INT($M7/9)+(MOD($M7,9)&gt;=K$6)), '[1]Point System'!$A$4:$B$15, 2),"")</f>
        <v>1</v>
      </c>
      <c r="L8" s="18">
        <f t="shared" si="0"/>
        <v>21</v>
      </c>
      <c r="M8" s="17"/>
      <c r="N8" s="17"/>
      <c r="O8" s="19">
        <f>IF(L8&lt;&gt;"", L8, "")</f>
        <v>21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.75" x14ac:dyDescent="0.25">
      <c r="A9" s="12" t="s">
        <v>51</v>
      </c>
      <c r="B9" s="13"/>
      <c r="C9" s="13">
        <v>4</v>
      </c>
      <c r="D9" s="13">
        <v>5</v>
      </c>
      <c r="E9" s="13">
        <v>5</v>
      </c>
      <c r="F9" s="13">
        <v>3</v>
      </c>
      <c r="G9" s="13">
        <v>6</v>
      </c>
      <c r="H9" s="13">
        <v>4</v>
      </c>
      <c r="I9" s="13">
        <v>4</v>
      </c>
      <c r="J9" s="13">
        <v>5</v>
      </c>
      <c r="K9" s="13">
        <v>5</v>
      </c>
      <c r="L9" s="14">
        <f t="shared" si="0"/>
        <v>41</v>
      </c>
      <c r="M9" s="13">
        <v>10</v>
      </c>
      <c r="N9" s="13">
        <f>IF(L9&lt;&gt;"",L9- M9, "")</f>
        <v>31</v>
      </c>
      <c r="O9" s="15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3</v>
      </c>
      <c r="D10" s="17">
        <f>IF(D9&gt;0, VLOOKUP(D9-D$5-(INT($M9/9)+(MOD($M9,9)&gt;=D$6)), '[1]Point System'!$A$4:$B$15, 2),"")</f>
        <v>4</v>
      </c>
      <c r="E10" s="17">
        <f>IF(E9&gt;0, VLOOKUP(E9-E$5-(INT($M9/9)+(MOD($M9,9)&gt;=E$6)), '[1]Point System'!$A$4:$B$15, 2),"")</f>
        <v>2</v>
      </c>
      <c r="F10" s="17">
        <f>IF(F9&gt;0, VLOOKUP(F9-F$5-(INT($M9/9)+(MOD($M9,9)&gt;=F$6)), '[1]Point System'!$A$4:$B$15, 2),"")</f>
        <v>3</v>
      </c>
      <c r="G10" s="17">
        <f>IF(G9&gt;0, VLOOKUP(G9-G$5-(INT($M9/9)+(MOD($M9,9)&gt;=G$6)), '[1]Point System'!$A$4:$B$15, 2),"")</f>
        <v>1</v>
      </c>
      <c r="H10" s="17">
        <f>IF(H9&gt;0, VLOOKUP(H9-H$5-(INT($M9/9)+(MOD($M9,9)&gt;=H$6)), '[1]Point System'!$A$4:$B$15, 2),"")</f>
        <v>3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2</v>
      </c>
      <c r="K10" s="17">
        <f>IF(K9&gt;0, VLOOKUP(K9-K$5-(INT($M9/9)+(MOD($M9,9)&gt;=K$6)), '[1]Point System'!$A$4:$B$15, 2),"")</f>
        <v>3</v>
      </c>
      <c r="L10" s="18">
        <f t="shared" si="0"/>
        <v>23</v>
      </c>
      <c r="M10" s="17"/>
      <c r="N10" s="17"/>
      <c r="O10" s="19">
        <f>IF(L10&lt;&gt;"", L10, "")</f>
        <v>23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.75" x14ac:dyDescent="0.25">
      <c r="A11" s="12" t="s">
        <v>52</v>
      </c>
      <c r="B11" s="13"/>
      <c r="C11" s="13">
        <v>4</v>
      </c>
      <c r="D11" s="13">
        <v>8</v>
      </c>
      <c r="E11" s="13">
        <v>5</v>
      </c>
      <c r="F11" s="13">
        <v>5</v>
      </c>
      <c r="G11" s="13">
        <v>5</v>
      </c>
      <c r="H11" s="13">
        <v>5</v>
      </c>
      <c r="I11" s="13">
        <v>5</v>
      </c>
      <c r="J11" s="13">
        <v>6</v>
      </c>
      <c r="K11" s="13">
        <v>6</v>
      </c>
      <c r="L11" s="14">
        <f t="shared" si="0"/>
        <v>49</v>
      </c>
      <c r="M11" s="13">
        <v>14</v>
      </c>
      <c r="N11" s="13">
        <f>IF(L11&lt;&gt;"",L11- M11, "")</f>
        <v>35</v>
      </c>
      <c r="O11" s="1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4</v>
      </c>
      <c r="D12" s="17">
        <f>IF(D11&gt;0, VLOOKUP(D11-D$5-(INT($M11/9)+(MOD($M11,9)&gt;=D$6)), '[1]Point System'!$A$4:$B$15, 2),"")</f>
        <v>1</v>
      </c>
      <c r="E12" s="17">
        <f>IF(E11&gt;0, VLOOKUP(E11-E$5-(INT($M11/9)+(MOD($M11,9)&gt;=E$6)), '[1]Point System'!$A$4:$B$15, 2),"")</f>
        <v>3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3</v>
      </c>
      <c r="H12" s="17">
        <f>IF(H11&gt;0, VLOOKUP(H11-H$5-(INT($M11/9)+(MOD($M11,9)&gt;=H$6)), '[1]Point System'!$A$4:$B$15, 2),"")</f>
        <v>2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1</v>
      </c>
      <c r="K12" s="17">
        <f>IF(K11&gt;0, VLOOKUP(K11-K$5-(INT($M11/9)+(MOD($M11,9)&gt;=K$6)), '[1]Point System'!$A$4:$B$15, 2),"")</f>
        <v>3</v>
      </c>
      <c r="L12" s="18">
        <f t="shared" si="0"/>
        <v>19</v>
      </c>
      <c r="M12" s="17"/>
      <c r="N12" s="17"/>
      <c r="O12" s="19">
        <f>IF(L12&lt;&gt;"", L12, "")</f>
        <v>19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.75" x14ac:dyDescent="0.25">
      <c r="A13" s="12" t="s">
        <v>53</v>
      </c>
      <c r="B13" s="13"/>
      <c r="C13" s="13">
        <v>5</v>
      </c>
      <c r="D13" s="13">
        <v>7</v>
      </c>
      <c r="E13" s="13">
        <v>7</v>
      </c>
      <c r="F13" s="13">
        <v>3</v>
      </c>
      <c r="G13" s="13">
        <v>7</v>
      </c>
      <c r="H13" s="13">
        <v>5</v>
      </c>
      <c r="I13" s="13">
        <v>5</v>
      </c>
      <c r="J13" s="13">
        <v>6</v>
      </c>
      <c r="K13" s="13">
        <v>7</v>
      </c>
      <c r="L13" s="14">
        <f t="shared" si="0"/>
        <v>52</v>
      </c>
      <c r="M13" s="13">
        <v>17</v>
      </c>
      <c r="N13" s="13">
        <f>IF(L13&lt;&gt;"",L13- M13, "")</f>
        <v>35</v>
      </c>
      <c r="O13" s="1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3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1</v>
      </c>
      <c r="F14" s="17">
        <f>IF(F13&gt;0, VLOOKUP(F13-F$5-(INT($M13/9)+(MOD($M13,9)&gt;=F$6)), '[1]Point System'!$A$4:$B$15, 2),"")</f>
        <v>3</v>
      </c>
      <c r="G14" s="17">
        <f>IF(G13&gt;0, VLOOKUP(G13-G$5-(INT($M13/9)+(MOD($M13,9)&gt;=G$6)), '[1]Point System'!$A$4:$B$15, 2),"")</f>
        <v>1</v>
      </c>
      <c r="H14" s="17">
        <f>IF(H13&gt;0, VLOOKUP(H13-H$5-(INT($M13/9)+(MOD($M13,9)&gt;=H$6)), '[1]Point System'!$A$4:$B$15, 2),"")</f>
        <v>3</v>
      </c>
      <c r="I14" s="17">
        <f>IF(I13&gt;0, VLOOKUP(I13-I$5-(INT($M13/9)+(MOD($M13,9)&gt;=I$6)), '[1]Point System'!$A$4:$B$15, 2),"")</f>
        <v>2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2</v>
      </c>
      <c r="L14" s="18">
        <f t="shared" si="0"/>
        <v>19</v>
      </c>
      <c r="M14" s="17"/>
      <c r="N14" s="17"/>
      <c r="O14" s="19">
        <f>IF(L14&lt;&gt;"", L14, "")</f>
        <v>19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.75" x14ac:dyDescent="0.25">
      <c r="A15" s="12" t="s">
        <v>54</v>
      </c>
      <c r="B15" s="13"/>
      <c r="C15" s="13">
        <v>5</v>
      </c>
      <c r="D15" s="13">
        <v>6</v>
      </c>
      <c r="E15" s="13">
        <v>5</v>
      </c>
      <c r="F15" s="13">
        <v>5</v>
      </c>
      <c r="G15" s="13">
        <v>6</v>
      </c>
      <c r="H15" s="13">
        <v>5</v>
      </c>
      <c r="I15" s="13">
        <v>4</v>
      </c>
      <c r="J15" s="13">
        <v>4</v>
      </c>
      <c r="K15" s="13">
        <v>4</v>
      </c>
      <c r="L15" s="14">
        <f t="shared" si="0"/>
        <v>44</v>
      </c>
      <c r="M15" s="13">
        <v>13</v>
      </c>
      <c r="N15" s="13">
        <f>IF(L15&lt;&gt;"",L15- M15, "")</f>
        <v>31</v>
      </c>
      <c r="O15" s="1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3</v>
      </c>
      <c r="D16" s="17">
        <f>IF(D15&gt;0, VLOOKUP(D15-D$5-(INT($M15/9)+(MOD($M15,9)&gt;=D$6)), '[1]Point System'!$A$4:$B$15, 2),"")</f>
        <v>3</v>
      </c>
      <c r="E16" s="17">
        <f>IF(E15&gt;0, VLOOKUP(E15-E$5-(INT($M15/9)+(MOD($M15,9)&gt;=E$6)), '[1]Point System'!$A$4:$B$15, 2),"")</f>
        <v>3</v>
      </c>
      <c r="F16" s="17">
        <f>IF(F15&gt;0, VLOOKUP(F15-F$5-(INT($M15/9)+(MOD($M15,9)&gt;=F$6)), '[1]Point System'!$A$4:$B$15, 2),"")</f>
        <v>1</v>
      </c>
      <c r="G16" s="17">
        <f>IF(G15&gt;0, VLOOKUP(G15-G$5-(INT($M15/9)+(MOD($M15,9)&gt;=G$6)), '[1]Point System'!$A$4:$B$15, 2),"")</f>
        <v>1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3</v>
      </c>
      <c r="K16" s="17">
        <f>IF(K15&gt;0, VLOOKUP(K15-K$5-(INT($M15/9)+(MOD($M15,9)&gt;=K$6)), '[1]Point System'!$A$4:$B$15, 2),"")</f>
        <v>5</v>
      </c>
      <c r="L16" s="18">
        <f t="shared" si="0"/>
        <v>23</v>
      </c>
      <c r="M16" s="17"/>
      <c r="N16" s="17"/>
      <c r="O16" s="19">
        <f>IF(L16&lt;&gt;"", L16, "")</f>
        <v>23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.75" x14ac:dyDescent="0.25">
      <c r="A17" s="12" t="s">
        <v>55</v>
      </c>
      <c r="B17" s="13"/>
      <c r="C17" s="13">
        <v>8</v>
      </c>
      <c r="D17" s="13">
        <v>7</v>
      </c>
      <c r="E17" s="13">
        <v>6</v>
      </c>
      <c r="F17" s="13">
        <v>6</v>
      </c>
      <c r="G17" s="13">
        <v>6</v>
      </c>
      <c r="H17" s="13">
        <v>7</v>
      </c>
      <c r="I17" s="13">
        <v>6</v>
      </c>
      <c r="J17" s="13">
        <v>6</v>
      </c>
      <c r="K17" s="13">
        <v>7</v>
      </c>
      <c r="L17" s="14">
        <f t="shared" si="0"/>
        <v>59</v>
      </c>
      <c r="M17" s="13">
        <v>23</v>
      </c>
      <c r="N17" s="13">
        <f>IF(L17&lt;&gt;"",L17- M17, "")</f>
        <v>36</v>
      </c>
      <c r="O17" s="1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1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3</v>
      </c>
      <c r="F18" s="17">
        <f>IF(F17&gt;0, VLOOKUP(F17-F$5-(INT($M17/9)+(MOD($M17,9)&gt;=F$6)), '[1]Point System'!$A$4:$B$15, 2),"")</f>
        <v>1</v>
      </c>
      <c r="G18" s="17">
        <f>IF(G17&gt;0, VLOOKUP(G17-G$5-(INT($M17/9)+(MOD($M17,9)&gt;=G$6)), '[1]Point System'!$A$4:$B$15, 2),"")</f>
        <v>3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1</v>
      </c>
      <c r="J18" s="17">
        <f>IF(J17&gt;0, VLOOKUP(J17-J$5-(INT($M17/9)+(MOD($M17,9)&gt;=J$6)), '[1]Point System'!$A$4:$B$15, 2),"")</f>
        <v>2</v>
      </c>
      <c r="K18" s="17">
        <f>IF(K17&gt;0, VLOOKUP(K17-K$5-(INT($M17/9)+(MOD($M17,9)&gt;=K$6)), '[1]Point System'!$A$4:$B$15, 2),"")</f>
        <v>3</v>
      </c>
      <c r="L18" s="18">
        <f t="shared" si="0"/>
        <v>18</v>
      </c>
      <c r="M18" s="17"/>
      <c r="N18" s="17"/>
      <c r="O18" s="19">
        <f>IF(L18&lt;&gt;"", L18, "")</f>
        <v>18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.75" x14ac:dyDescent="0.25">
      <c r="A19" s="12" t="s">
        <v>56</v>
      </c>
      <c r="B19" s="13"/>
      <c r="C19" s="13">
        <v>5</v>
      </c>
      <c r="D19" s="13">
        <v>6</v>
      </c>
      <c r="E19" s="13">
        <v>6</v>
      </c>
      <c r="F19" s="13">
        <v>6</v>
      </c>
      <c r="G19" s="13">
        <v>7</v>
      </c>
      <c r="H19" s="13">
        <v>6</v>
      </c>
      <c r="I19" s="13">
        <v>5</v>
      </c>
      <c r="J19" s="13">
        <v>5</v>
      </c>
      <c r="K19" s="13">
        <v>6</v>
      </c>
      <c r="L19" s="14">
        <f t="shared" si="0"/>
        <v>52</v>
      </c>
      <c r="M19" s="13">
        <v>16</v>
      </c>
      <c r="N19" s="13">
        <f>IF(L19&lt;&gt;"",L19- M19, "")</f>
        <v>36</v>
      </c>
      <c r="O19" s="1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3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0</v>
      </c>
      <c r="G20" s="17">
        <f>IF(G19&gt;0, VLOOKUP(G19-G$5-(INT($M19/9)+(MOD($M19,9)&gt;=G$6)), '[1]Point System'!$A$4:$B$15, 2),"")</f>
        <v>1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1</v>
      </c>
      <c r="J20" s="17">
        <f>IF(J19&gt;0, VLOOKUP(J19-J$5-(INT($M19/9)+(MOD($M19,9)&gt;=J$6)), '[1]Point System'!$A$4:$B$15, 2),"")</f>
        <v>3</v>
      </c>
      <c r="K20" s="17">
        <f>IF(K19&gt;0, VLOOKUP(K19-K$5-(INT($M19/9)+(MOD($M19,9)&gt;=K$6)), '[1]Point System'!$A$4:$B$15, 2),"")</f>
        <v>3</v>
      </c>
      <c r="L20" s="18">
        <f t="shared" si="0"/>
        <v>18</v>
      </c>
      <c r="M20" s="17"/>
      <c r="N20" s="17"/>
      <c r="O20" s="19">
        <f>IF(L20&lt;&gt;"", L20, "")</f>
        <v>18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.75" x14ac:dyDescent="0.25">
      <c r="A21" s="12" t="s">
        <v>64</v>
      </c>
      <c r="B21" s="13"/>
      <c r="C21" s="13">
        <v>7</v>
      </c>
      <c r="D21" s="13">
        <v>7</v>
      </c>
      <c r="E21" s="13">
        <v>5</v>
      </c>
      <c r="F21" s="13">
        <v>5</v>
      </c>
      <c r="G21" s="13">
        <v>5</v>
      </c>
      <c r="H21" s="13">
        <v>5</v>
      </c>
      <c r="I21" s="13">
        <v>6</v>
      </c>
      <c r="J21" s="13">
        <v>7</v>
      </c>
      <c r="K21" s="13">
        <v>8</v>
      </c>
      <c r="L21" s="14">
        <f t="shared" si="0"/>
        <v>55</v>
      </c>
      <c r="M21" s="13">
        <v>20</v>
      </c>
      <c r="N21" s="13">
        <f>IF(L21&lt;&gt;"",L21- M21, "")</f>
        <v>35</v>
      </c>
      <c r="O21" s="1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1</v>
      </c>
      <c r="D22" s="17">
        <f>IF(D21&gt;0, VLOOKUP(D21-D$5-(INT($M21/9)+(MOD($M21,9)&gt;=D$6)), '[1]Point System'!$A$4:$B$15, 2),"")</f>
        <v>3</v>
      </c>
      <c r="E22" s="17">
        <f>IF(E21&gt;0, VLOOKUP(E21-E$5-(INT($M21/9)+(MOD($M21,9)&gt;=E$6)), '[1]Point System'!$A$4:$B$15, 2),"")</f>
        <v>3</v>
      </c>
      <c r="F22" s="17">
        <f>IF(F21&gt;0, VLOOKUP(F21-F$5-(INT($M21/9)+(MOD($M21,9)&gt;=F$6)), '[1]Point System'!$A$4:$B$15, 2),"")</f>
        <v>2</v>
      </c>
      <c r="G22" s="17">
        <f>IF(G21&gt;0, VLOOKUP(G21-G$5-(INT($M21/9)+(MOD($M21,9)&gt;=G$6)), '[1]Point System'!$A$4:$B$15, 2),"")</f>
        <v>3</v>
      </c>
      <c r="H22" s="17">
        <f>IF(H21&gt;0, VLOOKUP(H21-H$5-(INT($M21/9)+(MOD($M21,9)&gt;=H$6)), '[1]Point System'!$A$4:$B$15, 2),"")</f>
        <v>3</v>
      </c>
      <c r="I22" s="17">
        <f>IF(I21&gt;0, VLOOKUP(I21-I$5-(INT($M21/9)+(MOD($M21,9)&gt;=I$6)), '[1]Point System'!$A$4:$B$15, 2),"")</f>
        <v>1</v>
      </c>
      <c r="J22" s="17">
        <f>IF(J21&gt;0, VLOOKUP(J21-J$5-(INT($M21/9)+(MOD($M21,9)&gt;=J$6)), '[1]Point System'!$A$4:$B$15, 2),"")</f>
        <v>1</v>
      </c>
      <c r="K22" s="17">
        <f>IF(K21&gt;0, VLOOKUP(K21-K$5-(INT($M21/9)+(MOD($M21,9)&gt;=K$6)), '[1]Point System'!$A$4:$B$15, 2),"")</f>
        <v>2</v>
      </c>
      <c r="L22" s="18">
        <f t="shared" si="0"/>
        <v>19</v>
      </c>
      <c r="M22" s="17"/>
      <c r="N22" s="17"/>
      <c r="O22" s="19">
        <f>IF(L22&lt;&gt;"", L22, "")</f>
        <v>19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.75" x14ac:dyDescent="0.25">
      <c r="A23" s="12" t="s">
        <v>65</v>
      </c>
      <c r="B23" s="13"/>
      <c r="C23" s="13">
        <v>7</v>
      </c>
      <c r="D23" s="13">
        <v>6</v>
      </c>
      <c r="E23" s="13">
        <v>6</v>
      </c>
      <c r="F23" s="13">
        <v>5</v>
      </c>
      <c r="G23" s="13">
        <v>6</v>
      </c>
      <c r="H23" s="13">
        <v>6</v>
      </c>
      <c r="I23" s="13">
        <v>5</v>
      </c>
      <c r="J23" s="13">
        <v>6</v>
      </c>
      <c r="K23" s="13">
        <v>7</v>
      </c>
      <c r="L23" s="14">
        <f t="shared" si="0"/>
        <v>54</v>
      </c>
      <c r="M23" s="13">
        <v>18</v>
      </c>
      <c r="N23" s="13">
        <f>IF(L23&lt;&gt;"",L23- M23, "")</f>
        <v>36</v>
      </c>
      <c r="O23" s="1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>
        <f>IF(C23&gt;0, VLOOKUP(C23-C$5-(INT($M23/9)+(MOD($M23,9)&gt;=C$6)), '[1]Point System'!$A$4:$B$15, 2),"")</f>
        <v>1</v>
      </c>
      <c r="D24" s="17">
        <f>IF(D23&gt;0, VLOOKUP(D23-D$5-(INT($M23/9)+(MOD($M23,9)&gt;=D$6)), '[1]Point System'!$A$4:$B$15, 2),"")</f>
        <v>3</v>
      </c>
      <c r="E24" s="17">
        <f>IF(E23&gt;0, VLOOKUP(E23-E$5-(INT($M23/9)+(MOD($M23,9)&gt;=E$6)), '[1]Point System'!$A$4:$B$15, 2),"")</f>
        <v>2</v>
      </c>
      <c r="F24" s="17">
        <f>IF(F23&gt;0, VLOOKUP(F23-F$5-(INT($M23/9)+(MOD($M23,9)&gt;=F$6)), '[1]Point System'!$A$4:$B$15, 2),"")</f>
        <v>2</v>
      </c>
      <c r="G24" s="17">
        <f>IF(G23&gt;0, VLOOKUP(G23-G$5-(INT($M23/9)+(MOD($M23,9)&gt;=G$6)), '[1]Point System'!$A$4:$B$15, 2),"")</f>
        <v>2</v>
      </c>
      <c r="H24" s="17">
        <f>IF(H23&gt;0, VLOOKUP(H23-H$5-(INT($M23/9)+(MOD($M23,9)&gt;=H$6)), '[1]Point System'!$A$4:$B$15, 2),"")</f>
        <v>2</v>
      </c>
      <c r="I24" s="17">
        <f>IF(I23&gt;0, VLOOKUP(I23-I$5-(INT($M23/9)+(MOD($M23,9)&gt;=I$6)), '[1]Point System'!$A$4:$B$15, 2),"")</f>
        <v>2</v>
      </c>
      <c r="J24" s="17">
        <f>IF(J23&gt;0, VLOOKUP(J23-J$5-(INT($M23/9)+(MOD($M23,9)&gt;=J$6)), '[1]Point System'!$A$4:$B$15, 2),"")</f>
        <v>2</v>
      </c>
      <c r="K24" s="17">
        <f>IF(K23&gt;0, VLOOKUP(K23-K$5-(INT($M23/9)+(MOD($M23,9)&gt;=K$6)), '[1]Point System'!$A$4:$B$15, 2),"")</f>
        <v>2</v>
      </c>
      <c r="L24" s="18">
        <f t="shared" si="0"/>
        <v>18</v>
      </c>
      <c r="M24" s="17"/>
      <c r="N24" s="17"/>
      <c r="O24" s="19">
        <f>IF(L24&lt;&gt;"", L24, "")</f>
        <v>18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.75" x14ac:dyDescent="0.25">
      <c r="A25" s="12" t="s">
        <v>62</v>
      </c>
      <c r="B25" s="13"/>
      <c r="C25" s="13">
        <v>5</v>
      </c>
      <c r="D25" s="13">
        <v>5</v>
      </c>
      <c r="E25" s="13">
        <v>4</v>
      </c>
      <c r="F25" s="13">
        <v>4</v>
      </c>
      <c r="G25" s="13">
        <v>4</v>
      </c>
      <c r="H25" s="13">
        <v>4</v>
      </c>
      <c r="I25" s="13">
        <v>3</v>
      </c>
      <c r="J25" s="13">
        <v>4</v>
      </c>
      <c r="K25" s="13">
        <v>5</v>
      </c>
      <c r="L25" s="14">
        <f t="shared" si="0"/>
        <v>38</v>
      </c>
      <c r="M25" s="13">
        <v>1</v>
      </c>
      <c r="N25" s="13">
        <f>IF(L25&lt;&gt;"",L25- M25, "")</f>
        <v>37</v>
      </c>
      <c r="O25" s="1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thickBot="1" x14ac:dyDescent="0.3">
      <c r="A26" s="16"/>
      <c r="B26" s="17"/>
      <c r="C26" s="17">
        <f>IF(C25&gt;0, VLOOKUP(C25-C$5-(INT($M25/9)+(MOD($M25,9)&gt;=C$6)), '[1]Point System'!$A$4:$B$15, 2),"")</f>
        <v>1</v>
      </c>
      <c r="D26" s="17">
        <f>IF(D25&gt;0, VLOOKUP(D25-D$5-(INT($M25/9)+(MOD($M25,9)&gt;=D$6)), '[1]Point System'!$A$4:$B$15, 2),"")</f>
        <v>3</v>
      </c>
      <c r="E26" s="17">
        <f>IF(E25&gt;0, VLOOKUP(E25-E$5-(INT($M25/9)+(MOD($M25,9)&gt;=E$6)), '[1]Point System'!$A$4:$B$15, 2),"")</f>
        <v>2</v>
      </c>
      <c r="F26" s="17">
        <f>IF(F25&gt;0, VLOOKUP(F25-F$5-(INT($M25/9)+(MOD($M25,9)&gt;=F$6)), '[1]Point System'!$A$4:$B$15, 2),"")</f>
        <v>1</v>
      </c>
      <c r="G26" s="17">
        <f>IF(G25&gt;0, VLOOKUP(G25-G$5-(INT($M25/9)+(MOD($M25,9)&gt;=G$6)), '[1]Point System'!$A$4:$B$15, 2),"")</f>
        <v>2</v>
      </c>
      <c r="H26" s="17">
        <f>IF(H25&gt;0, VLOOKUP(H25-H$5-(INT($M25/9)+(MOD($M25,9)&gt;=H$6)), '[1]Point System'!$A$4:$B$15, 2),"")</f>
        <v>2</v>
      </c>
      <c r="I26" s="17">
        <f>IF(I25&gt;0, VLOOKUP(I25-I$5-(INT($M25/9)+(MOD($M25,9)&gt;=I$6)), '[1]Point System'!$A$4:$B$15, 2),"")</f>
        <v>2</v>
      </c>
      <c r="J26" s="17">
        <f>IF(J25&gt;0, VLOOKUP(J25-J$5-(INT($M25/9)+(MOD($M25,9)&gt;=J$6)), '[1]Point System'!$A$4:$B$15, 2),"")</f>
        <v>2</v>
      </c>
      <c r="K26" s="17">
        <f>IF(K25&gt;0, VLOOKUP(K25-K$5-(INT($M25/9)+(MOD($M25,9)&gt;=K$6)), '[1]Point System'!$A$4:$B$15, 2),"")</f>
        <v>2</v>
      </c>
      <c r="L26" s="18">
        <f t="shared" si="0"/>
        <v>17</v>
      </c>
      <c r="M26" s="17"/>
      <c r="N26" s="17"/>
      <c r="O26" s="19">
        <f>IF(L26&lt;&gt;"", L26, "")</f>
        <v>17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.75" x14ac:dyDescent="0.25">
      <c r="A27" s="12" t="s">
        <v>66</v>
      </c>
      <c r="B27" s="13"/>
      <c r="C27" s="13">
        <v>5</v>
      </c>
      <c r="D27" s="13">
        <v>5</v>
      </c>
      <c r="E27" s="13">
        <v>5</v>
      </c>
      <c r="F27" s="13">
        <v>5</v>
      </c>
      <c r="G27" s="13">
        <v>6</v>
      </c>
      <c r="H27" s="13">
        <v>5</v>
      </c>
      <c r="I27" s="13">
        <v>4</v>
      </c>
      <c r="J27" s="13">
        <v>5</v>
      </c>
      <c r="K27" s="13">
        <v>8</v>
      </c>
      <c r="L27" s="14">
        <f t="shared" si="0"/>
        <v>48</v>
      </c>
      <c r="M27" s="13">
        <v>11</v>
      </c>
      <c r="N27" s="13">
        <f>IF(L27&lt;&gt;"",L27- M27, "")</f>
        <v>37</v>
      </c>
      <c r="O27" s="1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thickBot="1" x14ac:dyDescent="0.3">
      <c r="A28" s="16"/>
      <c r="B28" s="17"/>
      <c r="C28" s="17">
        <f>IF(C27&gt;0, VLOOKUP(C27-C$5-(INT($M27/9)+(MOD($M27,9)&gt;=C$6)), '[1]Point System'!$A$4:$B$15, 2),"")</f>
        <v>2</v>
      </c>
      <c r="D28" s="17">
        <f>IF(D27&gt;0, VLOOKUP(D27-D$5-(INT($M27/9)+(MOD($M27,9)&gt;=D$6)), '[1]Point System'!$A$4:$B$15, 2),"")</f>
        <v>4</v>
      </c>
      <c r="E28" s="17">
        <f>IF(E27&gt;0, VLOOKUP(E27-E$5-(INT($M27/9)+(MOD($M27,9)&gt;=E$6)), '[1]Point System'!$A$4:$B$15, 2),"")</f>
        <v>2</v>
      </c>
      <c r="F28" s="17">
        <f>IF(F27&gt;0, VLOOKUP(F27-F$5-(INT($M27/9)+(MOD($M27,9)&gt;=F$6)), '[1]Point System'!$A$4:$B$15, 2),"")</f>
        <v>1</v>
      </c>
      <c r="G28" s="17">
        <f>IF(G27&gt;0, VLOOKUP(G27-G$5-(INT($M27/9)+(MOD($M27,9)&gt;=G$6)), '[1]Point System'!$A$4:$B$15, 2),"")</f>
        <v>1</v>
      </c>
      <c r="H28" s="17">
        <f>IF(H27&gt;0, VLOOKUP(H27-H$5-(INT($M27/9)+(MOD($M27,9)&gt;=H$6)), '[1]Point System'!$A$4:$B$15, 2),"")</f>
        <v>2</v>
      </c>
      <c r="I28" s="17">
        <f>IF(I27&gt;0, VLOOKUP(I27-I$5-(INT($M27/9)+(MOD($M27,9)&gt;=I$6)), '[1]Point System'!$A$4:$B$15, 2),"")</f>
        <v>2</v>
      </c>
      <c r="J28" s="17">
        <f>IF(J27&gt;0, VLOOKUP(J27-J$5-(INT($M27/9)+(MOD($M27,9)&gt;=J$6)), '[1]Point System'!$A$4:$B$15, 2),"")</f>
        <v>2</v>
      </c>
      <c r="K28" s="17">
        <f>IF(K27&gt;0, VLOOKUP(K27-K$5-(INT($M27/9)+(MOD($M27,9)&gt;=K$6)), '[1]Point System'!$A$4:$B$15, 2),"")</f>
        <v>1</v>
      </c>
      <c r="L28" s="18">
        <f t="shared" si="0"/>
        <v>17</v>
      </c>
      <c r="M28" s="17"/>
      <c r="N28" s="17"/>
      <c r="O28" s="19">
        <f>IF(L28&lt;&gt;"", L28, "")</f>
        <v>17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x14ac:dyDescent="0.2">
      <c r="A29" s="3" t="s">
        <v>67</v>
      </c>
      <c r="C29" s="3">
        <v>5</v>
      </c>
      <c r="D29" s="3">
        <v>6</v>
      </c>
      <c r="E29" s="3">
        <v>6</v>
      </c>
      <c r="F29" s="3">
        <v>4</v>
      </c>
      <c r="G29" s="3">
        <v>5</v>
      </c>
      <c r="H29" s="3">
        <v>6</v>
      </c>
      <c r="I29" s="3">
        <v>5</v>
      </c>
      <c r="J29" s="3">
        <v>6</v>
      </c>
      <c r="K29" s="3">
        <v>5</v>
      </c>
      <c r="L29" s="3">
        <f t="shared" ref="L29:L30" si="1">IF(SUM(C29:K29)&gt;0, SUM(C29:K29),"")</f>
        <v>48</v>
      </c>
      <c r="M29" s="3">
        <v>14</v>
      </c>
      <c r="N29" s="3">
        <f>IF(L29&lt;&gt;"",L29- M29, "")</f>
        <v>34</v>
      </c>
    </row>
    <row r="30" spans="1:26" ht="14.25" x14ac:dyDescent="0.2">
      <c r="C30" s="3">
        <f>IF(C29&gt;0, VLOOKUP(C29-C$5-(INT($M29/9)+(MOD($M29,9)&gt;=C$6)), '[1]Point System'!$A$4:$B$15, 2),"")</f>
        <v>3</v>
      </c>
      <c r="D30" s="3">
        <f>IF(D29&gt;0, VLOOKUP(D29-D$5-(INT($M29/9)+(MOD($M29,9)&gt;=D$6)), '[1]Point System'!$A$4:$B$15, 2),"")</f>
        <v>3</v>
      </c>
      <c r="E30" s="3">
        <f>IF(E29&gt;0, VLOOKUP(E29-E$5-(INT($M29/9)+(MOD($M29,9)&gt;=E$6)), '[1]Point System'!$A$4:$B$15, 2),"")</f>
        <v>2</v>
      </c>
      <c r="F30" s="3">
        <f>IF(F29&gt;0, VLOOKUP(F29-F$5-(INT($M29/9)+(MOD($M29,9)&gt;=F$6)), '[1]Point System'!$A$4:$B$15, 2),"")</f>
        <v>2</v>
      </c>
      <c r="G30" s="3">
        <f>IF(G29&gt;0, VLOOKUP(G29-G$5-(INT($M29/9)+(MOD($M29,9)&gt;=G$6)), '[1]Point System'!$A$4:$B$15, 2),"")</f>
        <v>3</v>
      </c>
      <c r="H30" s="3">
        <f>IF(H29&gt;0, VLOOKUP(H29-H$5-(INT($M29/9)+(MOD($M29,9)&gt;=H$6)), '[1]Point System'!$A$4:$B$15, 2),"")</f>
        <v>1</v>
      </c>
      <c r="I30" s="3">
        <f>IF(I29&gt;0, VLOOKUP(I29-I$5-(INT($M29/9)+(MOD($M29,9)&gt;=I$6)), '[1]Point System'!$A$4:$B$15, 2),"")</f>
        <v>1</v>
      </c>
      <c r="J30" s="3">
        <f>IF(J29&gt;0, VLOOKUP(J29-J$5-(INT($M29/9)+(MOD($M29,9)&gt;=J$6)), '[1]Point System'!$A$4:$B$15, 2),"")</f>
        <v>1</v>
      </c>
      <c r="K30" s="3">
        <f>IF(K29&gt;0, VLOOKUP(K29-K$5-(INT($M29/9)+(MOD($M29,9)&gt;=K$6)), '[1]Point System'!$A$4:$B$15, 2),"")</f>
        <v>4</v>
      </c>
      <c r="L30" s="3">
        <f t="shared" si="1"/>
        <v>20</v>
      </c>
      <c r="O30" s="3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3" bestFit="1" customWidth="1"/>
    <col min="2" max="2" width="9.140625" style="3" bestFit="1" customWidth="1"/>
    <col min="3" max="11" width="5" style="3" customWidth="1"/>
    <col min="12" max="12" width="5.140625" style="3" bestFit="1" customWidth="1"/>
    <col min="13" max="13" width="6.140625" style="3" bestFit="1" customWidth="1"/>
    <col min="14" max="14" width="5" style="3" bestFit="1" customWidth="1"/>
    <col min="15" max="15" width="14.140625" style="3" bestFit="1" customWidth="1"/>
    <col min="16" max="26" width="8.7109375" style="3" customWidth="1"/>
    <col min="27" max="16384" width="14.140625" style="3"/>
  </cols>
  <sheetData>
    <row r="1" spans="1:26" ht="26.25" x14ac:dyDescent="0.4">
      <c r="A1" s="162" t="s">
        <v>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64" t="s">
        <v>42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x14ac:dyDescent="0.25">
      <c r="A7" s="12" t="s">
        <v>50</v>
      </c>
      <c r="B7" s="13" t="s">
        <v>73</v>
      </c>
      <c r="C7" s="13">
        <v>5</v>
      </c>
      <c r="D7" s="13">
        <v>5</v>
      </c>
      <c r="E7" s="13">
        <v>5</v>
      </c>
      <c r="F7" s="13">
        <v>3</v>
      </c>
      <c r="G7" s="13">
        <v>6</v>
      </c>
      <c r="H7" s="13">
        <v>5</v>
      </c>
      <c r="I7" s="13">
        <v>4</v>
      </c>
      <c r="J7" s="13">
        <v>6</v>
      </c>
      <c r="K7" s="13">
        <v>6</v>
      </c>
      <c r="L7" s="14">
        <f t="shared" ref="L7:L22" si="0">IF(SUM(C7:K7)&gt;0, SUM(C7:K7),"")</f>
        <v>45</v>
      </c>
      <c r="M7" s="13">
        <v>10</v>
      </c>
      <c r="N7" s="13">
        <f>IF(L7&lt;&gt;"",L7- M7, "")</f>
        <v>35</v>
      </c>
      <c r="O7" s="1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2</v>
      </c>
      <c r="D8" s="17">
        <f>IF(D7&gt;0, VLOOKUP(D7-D$5-(INT($M7/9)+(MOD($M7,9)&gt;=D$6)), '[1]Point System'!$A$4:$B$15, 2),"")</f>
        <v>4</v>
      </c>
      <c r="E8" s="17">
        <f>IF(E7&gt;0, VLOOKUP(E7-E$5-(INT($M7/9)+(MOD($M7,9)&gt;=E$6)), '[1]Point System'!$A$4:$B$15, 2),"")</f>
        <v>2</v>
      </c>
      <c r="F8" s="17">
        <f>IF(F7&gt;0, VLOOKUP(F7-F$5-(INT($M7/9)+(MOD($M7,9)&gt;=F$6)), '[1]Point System'!$A$4:$B$15, 2),"")</f>
        <v>3</v>
      </c>
      <c r="G8" s="17">
        <f>IF(G7&gt;0, VLOOKUP(G7-G$5-(INT($M7/9)+(MOD($M7,9)&gt;=G$6)), '[1]Point System'!$A$4:$B$15, 2),"")</f>
        <v>1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1</v>
      </c>
      <c r="K8" s="17">
        <f>IF(K7&gt;0, VLOOKUP(K7-K$5-(INT($M7/9)+(MOD($M7,9)&gt;=K$6)), '[1]Point System'!$A$4:$B$15, 2),"")</f>
        <v>2</v>
      </c>
      <c r="L8" s="18">
        <f t="shared" si="0"/>
        <v>19</v>
      </c>
      <c r="M8" s="17"/>
      <c r="N8" s="17"/>
      <c r="O8" s="19">
        <f>IF(L8&lt;&gt;"", L8, "")</f>
        <v>19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.75" x14ac:dyDescent="0.25">
      <c r="A9" s="12" t="s">
        <v>51</v>
      </c>
      <c r="B9" s="13"/>
      <c r="C9" s="13">
        <v>5</v>
      </c>
      <c r="D9" s="13">
        <v>5</v>
      </c>
      <c r="E9" s="13">
        <v>4</v>
      </c>
      <c r="F9" s="13">
        <v>5</v>
      </c>
      <c r="G9" s="13">
        <v>5</v>
      </c>
      <c r="H9" s="13">
        <v>7</v>
      </c>
      <c r="I9" s="13">
        <v>6</v>
      </c>
      <c r="J9" s="13">
        <v>4</v>
      </c>
      <c r="K9" s="13">
        <v>6</v>
      </c>
      <c r="L9" s="14">
        <f t="shared" si="0"/>
        <v>47</v>
      </c>
      <c r="M9" s="13">
        <v>10</v>
      </c>
      <c r="N9" s="13">
        <f>IF(L9&lt;&gt;"",L9- M9, "")</f>
        <v>37</v>
      </c>
      <c r="O9" s="15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2</v>
      </c>
      <c r="D10" s="17">
        <f>IF(D9&gt;0, VLOOKUP(D9-D$5-(INT($M9/9)+(MOD($M9,9)&gt;=D$6)), '[1]Point System'!$A$4:$B$15, 2),"")</f>
        <v>4</v>
      </c>
      <c r="E10" s="17">
        <f>IF(E9&gt;0, VLOOKUP(E9-E$5-(INT($M9/9)+(MOD($M9,9)&gt;=E$6)), '[1]Point System'!$A$4:$B$15, 2),"")</f>
        <v>3</v>
      </c>
      <c r="F10" s="17">
        <f>IF(F9&gt;0, VLOOKUP(F9-F$5-(INT($M9/9)+(MOD($M9,9)&gt;=F$6)), '[1]Point System'!$A$4:$B$15, 2),"")</f>
        <v>1</v>
      </c>
      <c r="G10" s="17">
        <f>IF(G9&gt;0, VLOOKUP(G9-G$5-(INT($M9/9)+(MOD($M9,9)&gt;=G$6)), '[1]Point System'!$A$4:$B$15, 2),"")</f>
        <v>2</v>
      </c>
      <c r="H10" s="17">
        <f>IF(H9&gt;0, VLOOKUP(H9-H$5-(INT($M9/9)+(MOD($M9,9)&gt;=H$6)), '[1]Point System'!$A$4:$B$15, 2),"")</f>
        <v>0</v>
      </c>
      <c r="I10" s="17">
        <f>IF(I9&gt;0, VLOOKUP(I9-I$5-(INT($M9/9)+(MOD($M9,9)&gt;=I$6)), '[1]Point System'!$A$4:$B$15, 2),"")</f>
        <v>0</v>
      </c>
      <c r="J10" s="17">
        <f>IF(J9&gt;0, VLOOKUP(J9-J$5-(INT($M9/9)+(MOD($M9,9)&gt;=J$6)), '[1]Point System'!$A$4:$B$15, 2),"")</f>
        <v>3</v>
      </c>
      <c r="K10" s="17">
        <f>IF(K9&gt;0, VLOOKUP(K9-K$5-(INT($M9/9)+(MOD($M9,9)&gt;=K$6)), '[1]Point System'!$A$4:$B$15, 2),"")</f>
        <v>2</v>
      </c>
      <c r="L10" s="18">
        <f t="shared" si="0"/>
        <v>17</v>
      </c>
      <c r="M10" s="17"/>
      <c r="N10" s="17"/>
      <c r="O10" s="19">
        <f>IF(L10&lt;&gt;"", L10, "")</f>
        <v>17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.75" x14ac:dyDescent="0.25">
      <c r="A11" s="12" t="s">
        <v>52</v>
      </c>
      <c r="B11" s="13"/>
      <c r="C11" s="13">
        <v>4</v>
      </c>
      <c r="D11" s="13">
        <v>6</v>
      </c>
      <c r="E11" s="13">
        <v>5</v>
      </c>
      <c r="F11" s="13">
        <v>3</v>
      </c>
      <c r="G11" s="13">
        <v>5</v>
      </c>
      <c r="H11" s="13">
        <v>5</v>
      </c>
      <c r="I11" s="13">
        <v>8</v>
      </c>
      <c r="J11" s="13">
        <v>5</v>
      </c>
      <c r="K11" s="13">
        <v>7</v>
      </c>
      <c r="L11" s="14">
        <f t="shared" si="0"/>
        <v>48</v>
      </c>
      <c r="M11" s="13">
        <v>14</v>
      </c>
      <c r="N11" s="13">
        <f>IF(L11&lt;&gt;"",L11- M11, "")</f>
        <v>34</v>
      </c>
      <c r="O11" s="1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4</v>
      </c>
      <c r="D12" s="17">
        <f>IF(D11&gt;0, VLOOKUP(D11-D$5-(INT($M11/9)+(MOD($M11,9)&gt;=D$6)), '[1]Point System'!$A$4:$B$15, 2),"")</f>
        <v>3</v>
      </c>
      <c r="E12" s="17">
        <f>IF(E11&gt;0, VLOOKUP(E11-E$5-(INT($M11/9)+(MOD($M11,9)&gt;=E$6)), '[1]Point System'!$A$4:$B$15, 2),"")</f>
        <v>3</v>
      </c>
      <c r="F12" s="17">
        <f>IF(F11&gt;0, VLOOKUP(F11-F$5-(INT($M11/9)+(MOD($M11,9)&gt;=F$6)), '[1]Point System'!$A$4:$B$15, 2),"")</f>
        <v>3</v>
      </c>
      <c r="G12" s="17">
        <f>IF(G11&gt;0, VLOOKUP(G11-G$5-(INT($M11/9)+(MOD($M11,9)&gt;=G$6)), '[1]Point System'!$A$4:$B$15, 2),"")</f>
        <v>3</v>
      </c>
      <c r="H12" s="17">
        <f>IF(H11&gt;0, VLOOKUP(H11-H$5-(INT($M11/9)+(MOD($M11,9)&gt;=H$6)), '[1]Point System'!$A$4:$B$15, 2),"")</f>
        <v>2</v>
      </c>
      <c r="I12" s="17">
        <f>IF(I11&gt;0, VLOOKUP(I11-I$5-(INT($M11/9)+(MOD($M11,9)&gt;=I$6)), '[1]Point System'!$A$4:$B$15, 2),"")</f>
        <v>0</v>
      </c>
      <c r="J12" s="17">
        <f>IF(J11&gt;0, VLOOKUP(J11-J$5-(INT($M11/9)+(MOD($M11,9)&gt;=J$6)), '[1]Point System'!$A$4:$B$15, 2),"")</f>
        <v>2</v>
      </c>
      <c r="K12" s="17">
        <f>IF(K11&gt;0, VLOOKUP(K11-K$5-(INT($M11/9)+(MOD($M11,9)&gt;=K$6)), '[1]Point System'!$A$4:$B$15, 2),"")</f>
        <v>2</v>
      </c>
      <c r="L12" s="18">
        <f t="shared" si="0"/>
        <v>22</v>
      </c>
      <c r="M12" s="17"/>
      <c r="N12" s="17"/>
      <c r="O12" s="19">
        <f>IF(L12&lt;&gt;"", L12, "")</f>
        <v>22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.75" x14ac:dyDescent="0.25">
      <c r="A13" s="12" t="s">
        <v>53</v>
      </c>
      <c r="B13" s="13"/>
      <c r="C13" s="13">
        <v>6</v>
      </c>
      <c r="D13" s="13">
        <v>8</v>
      </c>
      <c r="E13" s="13">
        <v>7</v>
      </c>
      <c r="F13" s="13">
        <v>4</v>
      </c>
      <c r="G13" s="13">
        <v>5</v>
      </c>
      <c r="H13" s="13">
        <v>5</v>
      </c>
      <c r="I13" s="13">
        <v>7</v>
      </c>
      <c r="J13" s="13">
        <v>6</v>
      </c>
      <c r="K13" s="13">
        <v>7</v>
      </c>
      <c r="L13" s="14">
        <f t="shared" si="0"/>
        <v>55</v>
      </c>
      <c r="M13" s="13">
        <v>17</v>
      </c>
      <c r="N13" s="13">
        <f>IF(L13&lt;&gt;"",L13- M13, "")</f>
        <v>38</v>
      </c>
      <c r="O13" s="1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2</v>
      </c>
      <c r="D14" s="17">
        <f>IF(D13&gt;0, VLOOKUP(D13-D$5-(INT($M13/9)+(MOD($M13,9)&gt;=D$6)), '[1]Point System'!$A$4:$B$15, 2),"")</f>
        <v>1</v>
      </c>
      <c r="E14" s="17">
        <f>IF(E13&gt;0, VLOOKUP(E13-E$5-(INT($M13/9)+(MOD($M13,9)&gt;=E$6)), '[1]Point System'!$A$4:$B$15, 2),"")</f>
        <v>1</v>
      </c>
      <c r="F14" s="17">
        <f>IF(F13&gt;0, VLOOKUP(F13-F$5-(INT($M13/9)+(MOD($M13,9)&gt;=F$6)), '[1]Point System'!$A$4:$B$15, 2),"")</f>
        <v>2</v>
      </c>
      <c r="G14" s="17">
        <f>IF(G13&gt;0, VLOOKUP(G13-G$5-(INT($M13/9)+(MOD($M13,9)&gt;=G$6)), '[1]Point System'!$A$4:$B$15, 2),"")</f>
        <v>3</v>
      </c>
      <c r="H14" s="17">
        <f>IF(H13&gt;0, VLOOKUP(H13-H$5-(INT($M13/9)+(MOD($M13,9)&gt;=H$6)), '[1]Point System'!$A$4:$B$15, 2),"")</f>
        <v>3</v>
      </c>
      <c r="I14" s="17">
        <f>IF(I13&gt;0, VLOOKUP(I13-I$5-(INT($M13/9)+(MOD($M13,9)&gt;=I$6)), '[1]Point System'!$A$4:$B$15, 2),"")</f>
        <v>0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2</v>
      </c>
      <c r="L14" s="18">
        <f t="shared" si="0"/>
        <v>16</v>
      </c>
      <c r="M14" s="17"/>
      <c r="N14" s="17"/>
      <c r="O14" s="19">
        <f>IF(L14&lt;&gt;"", L14, "")</f>
        <v>16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.75" x14ac:dyDescent="0.25">
      <c r="A15" s="12" t="s">
        <v>54</v>
      </c>
      <c r="B15" s="13"/>
      <c r="C15" s="13">
        <v>6</v>
      </c>
      <c r="D15" s="13">
        <v>5</v>
      </c>
      <c r="E15" s="13">
        <v>7</v>
      </c>
      <c r="F15" s="13">
        <v>4</v>
      </c>
      <c r="G15" s="13">
        <v>5</v>
      </c>
      <c r="H15" s="13">
        <v>6</v>
      </c>
      <c r="I15" s="13">
        <v>6</v>
      </c>
      <c r="J15" s="13">
        <v>6</v>
      </c>
      <c r="K15" s="13">
        <v>8</v>
      </c>
      <c r="L15" s="14">
        <f t="shared" si="0"/>
        <v>53</v>
      </c>
      <c r="M15" s="13">
        <v>13</v>
      </c>
      <c r="N15" s="13">
        <f>IF(L15&lt;&gt;"",L15- M15, "")</f>
        <v>40</v>
      </c>
      <c r="O15" s="1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4</v>
      </c>
      <c r="E16" s="17">
        <f>IF(E15&gt;0, VLOOKUP(E15-E$5-(INT($M15/9)+(MOD($M15,9)&gt;=E$6)), '[1]Point System'!$A$4:$B$15, 2),"")</f>
        <v>1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1</v>
      </c>
      <c r="I16" s="17">
        <f>IF(I15&gt;0, VLOOKUP(I15-I$5-(INT($M15/9)+(MOD($M15,9)&gt;=I$6)), '[1]Point System'!$A$4:$B$15, 2),"")</f>
        <v>0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1</v>
      </c>
      <c r="L16" s="18">
        <f t="shared" si="0"/>
        <v>14</v>
      </c>
      <c r="M16" s="17"/>
      <c r="N16" s="17"/>
      <c r="O16" s="19">
        <f>IF(L16&lt;&gt;"", L16, "")</f>
        <v>14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.75" x14ac:dyDescent="0.25">
      <c r="A17" s="12" t="s">
        <v>55</v>
      </c>
      <c r="B17" s="13"/>
      <c r="C17" s="13">
        <v>4</v>
      </c>
      <c r="D17" s="13">
        <v>7</v>
      </c>
      <c r="E17" s="13">
        <v>7</v>
      </c>
      <c r="F17" s="13">
        <v>5</v>
      </c>
      <c r="G17" s="13">
        <v>4</v>
      </c>
      <c r="H17" s="13">
        <v>8</v>
      </c>
      <c r="I17" s="13">
        <v>6</v>
      </c>
      <c r="J17" s="13">
        <v>5</v>
      </c>
      <c r="K17" s="13">
        <v>7</v>
      </c>
      <c r="L17" s="14">
        <f t="shared" si="0"/>
        <v>53</v>
      </c>
      <c r="M17" s="13">
        <v>23</v>
      </c>
      <c r="N17" s="13">
        <f>IF(L17&lt;&gt;"",L17- M17, "")</f>
        <v>30</v>
      </c>
      <c r="O17" s="1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5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2</v>
      </c>
      <c r="G18" s="17">
        <f>IF(G17&gt;0, VLOOKUP(G17-G$5-(INT($M17/9)+(MOD($M17,9)&gt;=G$6)), '[1]Point System'!$A$4:$B$15, 2),"")</f>
        <v>5</v>
      </c>
      <c r="H18" s="17">
        <f>IF(H17&gt;0, VLOOKUP(H17-H$5-(INT($M17/9)+(MOD($M17,9)&gt;=H$6)), '[1]Point System'!$A$4:$B$15, 2),"")</f>
        <v>0</v>
      </c>
      <c r="I18" s="17">
        <f>IF(I17&gt;0, VLOOKUP(I17-I$5-(INT($M17/9)+(MOD($M17,9)&gt;=I$6)), '[1]Point System'!$A$4:$B$15, 2),"")</f>
        <v>1</v>
      </c>
      <c r="J18" s="17">
        <f>IF(J17&gt;0, VLOOKUP(J17-J$5-(INT($M17/9)+(MOD($M17,9)&gt;=J$6)), '[1]Point System'!$A$4:$B$15, 2),"")</f>
        <v>3</v>
      </c>
      <c r="K18" s="17">
        <f>IF(K17&gt;0, VLOOKUP(K17-K$5-(INT($M17/9)+(MOD($M17,9)&gt;=K$6)), '[1]Point System'!$A$4:$B$15, 2),"")</f>
        <v>3</v>
      </c>
      <c r="L18" s="18">
        <f t="shared" si="0"/>
        <v>24</v>
      </c>
      <c r="M18" s="17"/>
      <c r="N18" s="17"/>
      <c r="O18" s="19">
        <f>IF(L18&lt;&gt;"", L18, "")</f>
        <v>24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.75" x14ac:dyDescent="0.25">
      <c r="A19" s="12" t="s">
        <v>56</v>
      </c>
      <c r="B19" s="13"/>
      <c r="C19" s="13">
        <v>4</v>
      </c>
      <c r="D19" s="13">
        <v>6</v>
      </c>
      <c r="E19" s="13">
        <v>7</v>
      </c>
      <c r="F19" s="13">
        <v>6</v>
      </c>
      <c r="G19" s="13">
        <v>6</v>
      </c>
      <c r="H19" s="13">
        <v>8</v>
      </c>
      <c r="I19" s="13">
        <v>5</v>
      </c>
      <c r="J19" s="13">
        <v>6</v>
      </c>
      <c r="K19" s="13">
        <v>6</v>
      </c>
      <c r="L19" s="14">
        <f t="shared" si="0"/>
        <v>54</v>
      </c>
      <c r="M19" s="13">
        <v>16</v>
      </c>
      <c r="N19" s="13">
        <f>IF(L19&lt;&gt;"",L19- M19, "")</f>
        <v>38</v>
      </c>
      <c r="O19" s="1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4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1</v>
      </c>
      <c r="F20" s="17">
        <f>IF(F19&gt;0, VLOOKUP(F19-F$5-(INT($M19/9)+(MOD($M19,9)&gt;=F$6)), '[1]Point System'!$A$4:$B$15, 2),"")</f>
        <v>0</v>
      </c>
      <c r="G20" s="17">
        <f>IF(G19&gt;0, VLOOKUP(G19-G$5-(INT($M19/9)+(MOD($M19,9)&gt;=G$6)), '[1]Point System'!$A$4:$B$15, 2),"")</f>
        <v>2</v>
      </c>
      <c r="H20" s="17">
        <f>IF(H19&gt;0, VLOOKUP(H19-H$5-(INT($M19/9)+(MOD($M19,9)&gt;=H$6)), '[1]Point System'!$A$4:$B$15, 2),"")</f>
        <v>0</v>
      </c>
      <c r="I20" s="17">
        <f>IF(I19&gt;0, VLOOKUP(I19-I$5-(INT($M19/9)+(MOD($M19,9)&gt;=I$6)), '[1]Point System'!$A$4:$B$15, 2),"")</f>
        <v>1</v>
      </c>
      <c r="J20" s="17">
        <f>IF(J19&gt;0, VLOOKUP(J19-J$5-(INT($M19/9)+(MOD($M19,9)&gt;=J$6)), '[1]Point System'!$A$4:$B$15, 2),"")</f>
        <v>2</v>
      </c>
      <c r="K20" s="17">
        <f>IF(K19&gt;0, VLOOKUP(K19-K$5-(INT($M19/9)+(MOD($M19,9)&gt;=K$6)), '[1]Point System'!$A$4:$B$15, 2),"")</f>
        <v>3</v>
      </c>
      <c r="L20" s="18">
        <f t="shared" si="0"/>
        <v>16</v>
      </c>
      <c r="M20" s="17"/>
      <c r="N20" s="17"/>
      <c r="O20" s="19">
        <f>IF(L20&lt;&gt;"", L20, "")</f>
        <v>16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.75" x14ac:dyDescent="0.25">
      <c r="A21" s="12" t="s">
        <v>63</v>
      </c>
      <c r="B21" s="13"/>
      <c r="C21" s="13">
        <v>5</v>
      </c>
      <c r="D21" s="13">
        <v>5</v>
      </c>
      <c r="E21" s="13">
        <v>6</v>
      </c>
      <c r="F21" s="13">
        <v>4</v>
      </c>
      <c r="G21" s="13">
        <v>7</v>
      </c>
      <c r="H21" s="13">
        <v>5</v>
      </c>
      <c r="I21" s="13">
        <v>4</v>
      </c>
      <c r="J21" s="13">
        <v>4</v>
      </c>
      <c r="K21" s="13">
        <v>6</v>
      </c>
      <c r="L21" s="14">
        <f t="shared" si="0"/>
        <v>46</v>
      </c>
      <c r="M21" s="13">
        <v>12</v>
      </c>
      <c r="N21" s="13">
        <f>IF(L21&lt;&gt;"",L21- M21, "")</f>
        <v>34</v>
      </c>
      <c r="O21" s="1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2</v>
      </c>
      <c r="D22" s="17">
        <f>IF(D21&gt;0, VLOOKUP(D21-D$5-(INT($M21/9)+(MOD($M21,9)&gt;=D$6)), '[1]Point System'!$A$4:$B$15, 2),"")</f>
        <v>4</v>
      </c>
      <c r="E22" s="17">
        <f>IF(E21&gt;0, VLOOKUP(E21-E$5-(INT($M21/9)+(MOD($M21,9)&gt;=E$6)), '[1]Point System'!$A$4:$B$15, 2),"")</f>
        <v>2</v>
      </c>
      <c r="F22" s="17">
        <f>IF(F21&gt;0, VLOOKUP(F21-F$5-(INT($M21/9)+(MOD($M21,9)&gt;=F$6)), '[1]Point System'!$A$4:$B$15, 2),"")</f>
        <v>2</v>
      </c>
      <c r="G22" s="17">
        <f>IF(G21&gt;0, VLOOKUP(G21-G$5-(INT($M21/9)+(MOD($M21,9)&gt;=G$6)), '[1]Point System'!$A$4:$B$15, 2),"")</f>
        <v>0</v>
      </c>
      <c r="H22" s="17">
        <f>IF(H21&gt;0, VLOOKUP(H21-H$5-(INT($M21/9)+(MOD($M21,9)&gt;=H$6)), '[1]Point System'!$A$4:$B$15, 2),"")</f>
        <v>2</v>
      </c>
      <c r="I22" s="17">
        <f>IF(I21&gt;0, VLOOKUP(I21-I$5-(INT($M21/9)+(MOD($M21,9)&gt;=I$6)), '[1]Point System'!$A$4:$B$15, 2),"")</f>
        <v>2</v>
      </c>
      <c r="J22" s="17">
        <f>IF(J21&gt;0, VLOOKUP(J21-J$5-(INT($M21/9)+(MOD($M21,9)&gt;=J$6)), '[1]Point System'!$A$4:$B$15, 2),"")</f>
        <v>3</v>
      </c>
      <c r="K22" s="17">
        <f>IF(K21&gt;0, VLOOKUP(K21-K$5-(INT($M21/9)+(MOD($M21,9)&gt;=K$6)), '[1]Point System'!$A$4:$B$15, 2),"")</f>
        <v>3</v>
      </c>
      <c r="L22" s="18">
        <f t="shared" si="0"/>
        <v>20</v>
      </c>
      <c r="M22" s="17"/>
      <c r="N22" s="17"/>
      <c r="O22" s="19">
        <f>IF(L22&lt;&gt;"", L22, "")</f>
        <v>20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.75" x14ac:dyDescent="0.25">
      <c r="A23" s="12" t="s">
        <v>67</v>
      </c>
      <c r="B23" s="13"/>
      <c r="C23" s="13">
        <v>4</v>
      </c>
      <c r="D23" s="13">
        <v>6</v>
      </c>
      <c r="E23" s="13">
        <v>5</v>
      </c>
      <c r="F23" s="13">
        <v>4</v>
      </c>
      <c r="G23" s="13">
        <v>8</v>
      </c>
      <c r="H23" s="13">
        <v>5</v>
      </c>
      <c r="I23" s="13">
        <v>4</v>
      </c>
      <c r="J23" s="13">
        <v>5</v>
      </c>
      <c r="K23" s="13">
        <v>6</v>
      </c>
      <c r="L23" s="14">
        <f t="shared" ref="L23:L24" si="1">IF(SUM(C23:K23)&gt;0, SUM(C23:K23),"")</f>
        <v>47</v>
      </c>
      <c r="M23" s="13">
        <v>14</v>
      </c>
      <c r="N23" s="13">
        <f>IF(L23&lt;&gt;"",L23- M23, "")</f>
        <v>33</v>
      </c>
      <c r="O23" s="1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>
        <f>IF(C23&gt;0, VLOOKUP(C23-C$5-(INT($M23/9)+(MOD($M23,9)&gt;=C$6)), '[1]Point System'!$A$4:$B$15, 2),"")</f>
        <v>4</v>
      </c>
      <c r="D24" s="17">
        <f>IF(D23&gt;0, VLOOKUP(D23-D$5-(INT($M23/9)+(MOD($M23,9)&gt;=D$6)), '[1]Point System'!$A$4:$B$15, 2),"")</f>
        <v>3</v>
      </c>
      <c r="E24" s="17">
        <f>IF(E23&gt;0, VLOOKUP(E23-E$5-(INT($M23/9)+(MOD($M23,9)&gt;=E$6)), '[1]Point System'!$A$4:$B$15, 2),"")</f>
        <v>3</v>
      </c>
      <c r="F24" s="17">
        <f>IF(F23&gt;0, VLOOKUP(F23-F$5-(INT($M23/9)+(MOD($M23,9)&gt;=F$6)), '[1]Point System'!$A$4:$B$15, 2),"")</f>
        <v>2</v>
      </c>
      <c r="G24" s="17">
        <f>IF(G23&gt;0, VLOOKUP(G23-G$5-(INT($M23/9)+(MOD($M23,9)&gt;=G$6)), '[1]Point System'!$A$4:$B$15, 2),"")</f>
        <v>0</v>
      </c>
      <c r="H24" s="17">
        <f>IF(H23&gt;0, VLOOKUP(H23-H$5-(INT($M23/9)+(MOD($M23,9)&gt;=H$6)), '[1]Point System'!$A$4:$B$15, 2),"")</f>
        <v>2</v>
      </c>
      <c r="I24" s="17">
        <f>IF(I23&gt;0, VLOOKUP(I23-I$5-(INT($M23/9)+(MOD($M23,9)&gt;=I$6)), '[1]Point System'!$A$4:$B$15, 2),"")</f>
        <v>2</v>
      </c>
      <c r="J24" s="17">
        <f>IF(J23&gt;0, VLOOKUP(J23-J$5-(INT($M23/9)+(MOD($M23,9)&gt;=J$6)), '[1]Point System'!$A$4:$B$15, 2),"")</f>
        <v>2</v>
      </c>
      <c r="K24" s="17">
        <f>IF(K23&gt;0, VLOOKUP(K23-K$5-(INT($M23/9)+(MOD($M23,9)&gt;=K$6)), '[1]Point System'!$A$4:$B$15, 2),"")</f>
        <v>3</v>
      </c>
      <c r="L24" s="18">
        <f t="shared" si="1"/>
        <v>21</v>
      </c>
      <c r="M24" s="17"/>
      <c r="N24" s="17"/>
      <c r="O24" s="19">
        <f>IF(L24&lt;&gt;"", L24, "")</f>
        <v>21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.75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/>
      <c r="M25" s="13"/>
      <c r="N25" s="13"/>
      <c r="O25" s="1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thickBot="1" x14ac:dyDescent="0.3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8"/>
      <c r="M26" s="17"/>
      <c r="N26" s="17"/>
      <c r="O26" s="19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.75" x14ac:dyDescent="0.2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4"/>
      <c r="M27" s="13"/>
      <c r="N27" s="13"/>
      <c r="O27" s="1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thickBot="1" x14ac:dyDescent="0.3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8"/>
      <c r="M28" s="17"/>
      <c r="N28" s="17"/>
      <c r="O28" s="19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3" bestFit="1" customWidth="1"/>
    <col min="2" max="2" width="9.140625" style="3" bestFit="1" customWidth="1"/>
    <col min="3" max="11" width="5" style="3" customWidth="1"/>
    <col min="12" max="12" width="5.140625" style="3" bestFit="1" customWidth="1"/>
    <col min="13" max="13" width="6.140625" style="3" bestFit="1" customWidth="1"/>
    <col min="14" max="14" width="7.85546875" style="3" customWidth="1"/>
    <col min="15" max="15" width="14.140625" style="3" bestFit="1" customWidth="1"/>
    <col min="16" max="26" width="8.7109375" style="3" customWidth="1"/>
    <col min="27" max="16384" width="14.140625" style="3"/>
  </cols>
  <sheetData>
    <row r="1" spans="1:26" ht="26.25" x14ac:dyDescent="0.4">
      <c r="A1" s="162" t="s">
        <v>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64" t="s">
        <v>42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x14ac:dyDescent="0.25">
      <c r="A7" s="12" t="s">
        <v>51</v>
      </c>
      <c r="B7" s="13" t="s">
        <v>73</v>
      </c>
      <c r="C7" s="13">
        <v>5</v>
      </c>
      <c r="D7" s="13">
        <v>5</v>
      </c>
      <c r="E7" s="13">
        <v>5</v>
      </c>
      <c r="F7" s="13">
        <v>3</v>
      </c>
      <c r="G7" s="13">
        <v>4</v>
      </c>
      <c r="H7" s="13">
        <v>4</v>
      </c>
      <c r="I7" s="13">
        <v>4</v>
      </c>
      <c r="J7" s="13">
        <v>5</v>
      </c>
      <c r="K7" s="13">
        <v>6</v>
      </c>
      <c r="L7" s="14">
        <f t="shared" ref="L7:L18" si="0">IF(SUM(C7:K7)&gt;0, SUM(C7:K7),"")</f>
        <v>41</v>
      </c>
      <c r="M7" s="13">
        <v>7</v>
      </c>
      <c r="N7" s="13">
        <f>IF(L7&lt;&gt;"",L7- M7, "")</f>
        <v>34</v>
      </c>
      <c r="O7" s="1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2</v>
      </c>
      <c r="D8" s="17">
        <f>IF(D7&gt;0, VLOOKUP(D7-D$5-(INT($M7/9)+(MOD($M7,9)&gt;=D$6)), '[1]Point System'!$A$4:$B$15, 2),"")</f>
        <v>3</v>
      </c>
      <c r="E8" s="17">
        <f>IF(E7&gt;0, VLOOKUP(E7-E$5-(INT($M7/9)+(MOD($M7,9)&gt;=E$6)), '[1]Point System'!$A$4:$B$15, 2),"")</f>
        <v>2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3</v>
      </c>
      <c r="H8" s="17">
        <f>IF(H7&gt;0, VLOOKUP(H7-H$5-(INT($M7/9)+(MOD($M7,9)&gt;=H$6)), '[1]Point System'!$A$4:$B$15, 2),"")</f>
        <v>3</v>
      </c>
      <c r="I8" s="17">
        <f>IF(I7&gt;0, VLOOKUP(I7-I$5-(INT($M7/9)+(MOD($M7,9)&gt;=I$6)), '[1]Point System'!$A$4:$B$15, 2),"")</f>
        <v>1</v>
      </c>
      <c r="J8" s="17">
        <f>IF(J7&gt;0, VLOOKUP(J7-J$5-(INT($M7/9)+(MOD($M7,9)&gt;=J$6)), '[1]Point System'!$A$4:$B$15, 2),"")</f>
        <v>2</v>
      </c>
      <c r="K8" s="17">
        <f>IF(K7&gt;0, VLOOKUP(K7-K$5-(INT($M7/9)+(MOD($M7,9)&gt;=K$6)), '[1]Point System'!$A$4:$B$15, 2),"")</f>
        <v>2</v>
      </c>
      <c r="L8" s="18">
        <f t="shared" si="0"/>
        <v>20</v>
      </c>
      <c r="M8" s="17"/>
      <c r="N8" s="17"/>
      <c r="O8" s="19">
        <f>IF(L8&lt;&gt;"", L8, "")</f>
        <v>20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.75" x14ac:dyDescent="0.25">
      <c r="A9" s="12" t="s">
        <v>54</v>
      </c>
      <c r="B9" s="13"/>
      <c r="C9" s="13">
        <v>5</v>
      </c>
      <c r="D9" s="13">
        <v>6</v>
      </c>
      <c r="E9" s="13">
        <v>7</v>
      </c>
      <c r="F9" s="13">
        <v>5</v>
      </c>
      <c r="G9" s="13">
        <v>5</v>
      </c>
      <c r="H9" s="13">
        <v>5</v>
      </c>
      <c r="I9" s="13">
        <v>3</v>
      </c>
      <c r="J9" s="13">
        <v>7</v>
      </c>
      <c r="K9" s="13">
        <v>6</v>
      </c>
      <c r="L9" s="14">
        <f t="shared" si="0"/>
        <v>49</v>
      </c>
      <c r="M9" s="13">
        <v>13</v>
      </c>
      <c r="N9" s="13">
        <f>IF(L9&lt;&gt;"",L9- M9, "")</f>
        <v>36</v>
      </c>
      <c r="O9" s="15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3</v>
      </c>
      <c r="D10" s="17">
        <f>IF(D9&gt;0, VLOOKUP(D9-D$5-(INT($M9/9)+(MOD($M9,9)&gt;=D$6)), '[1]Point System'!$A$4:$B$15, 2),"")</f>
        <v>3</v>
      </c>
      <c r="E10" s="17">
        <f>IF(E9&gt;0, VLOOKUP(E9-E$5-(INT($M9/9)+(MOD($M9,9)&gt;=E$6)), '[1]Point System'!$A$4:$B$15, 2),"")</f>
        <v>1</v>
      </c>
      <c r="F10" s="17">
        <f>IF(F9&gt;0, VLOOKUP(F9-F$5-(INT($M9/9)+(MOD($M9,9)&gt;=F$6)), '[1]Point System'!$A$4:$B$15, 2),"")</f>
        <v>1</v>
      </c>
      <c r="G10" s="17">
        <f>IF(G9&gt;0, VLOOKUP(G9-G$5-(INT($M9/9)+(MOD($M9,9)&gt;=G$6)), '[1]Point System'!$A$4:$B$15, 2),"")</f>
        <v>2</v>
      </c>
      <c r="H10" s="17">
        <f>IF(H9&gt;0, VLOOKUP(H9-H$5-(INT($M9/9)+(MOD($M9,9)&gt;=H$6)), '[1]Point System'!$A$4:$B$15, 2),"")</f>
        <v>2</v>
      </c>
      <c r="I10" s="17">
        <f>IF(I9&gt;0, VLOOKUP(I9-I$5-(INT($M9/9)+(MOD($M9,9)&gt;=I$6)), '[1]Point System'!$A$4:$B$15, 2),"")</f>
        <v>3</v>
      </c>
      <c r="J10" s="17">
        <f>IF(J9&gt;0, VLOOKUP(J9-J$5-(INT($M9/9)+(MOD($M9,9)&gt;=J$6)), '[1]Point System'!$A$4:$B$15, 2),"")</f>
        <v>0</v>
      </c>
      <c r="K10" s="17">
        <f>IF(K9&gt;0, VLOOKUP(K9-K$5-(INT($M9/9)+(MOD($M9,9)&gt;=K$6)), '[1]Point System'!$A$4:$B$15, 2),"")</f>
        <v>3</v>
      </c>
      <c r="L10" s="18">
        <f t="shared" si="0"/>
        <v>18</v>
      </c>
      <c r="M10" s="17"/>
      <c r="N10" s="17"/>
      <c r="O10" s="19">
        <f>IF(L10&lt;&gt;"", L10, "")</f>
        <v>18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.75" x14ac:dyDescent="0.25">
      <c r="A11" s="12" t="s">
        <v>55</v>
      </c>
      <c r="B11" s="13"/>
      <c r="C11" s="13">
        <v>8</v>
      </c>
      <c r="D11" s="13">
        <v>7</v>
      </c>
      <c r="E11" s="13">
        <v>7</v>
      </c>
      <c r="F11" s="13">
        <v>6</v>
      </c>
      <c r="G11" s="13">
        <v>6</v>
      </c>
      <c r="H11" s="13">
        <v>5</v>
      </c>
      <c r="I11" s="13">
        <v>6</v>
      </c>
      <c r="J11" s="13">
        <v>5</v>
      </c>
      <c r="K11" s="13">
        <v>7</v>
      </c>
      <c r="L11" s="14">
        <f t="shared" si="0"/>
        <v>57</v>
      </c>
      <c r="M11" s="13">
        <v>20</v>
      </c>
      <c r="N11" s="13">
        <f>IF(L11&lt;&gt;"",L11- M11, "")</f>
        <v>37</v>
      </c>
      <c r="O11" s="1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0</v>
      </c>
      <c r="D12" s="17">
        <f>IF(D11&gt;0, VLOOKUP(D11-D$5-(INT($M11/9)+(MOD($M11,9)&gt;=D$6)), '[1]Point System'!$A$4:$B$15, 2),"")</f>
        <v>3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3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3</v>
      </c>
      <c r="K12" s="17">
        <f>IF(K11&gt;0, VLOOKUP(K11-K$5-(INT($M11/9)+(MOD($M11,9)&gt;=K$6)), '[1]Point System'!$A$4:$B$15, 2),"")</f>
        <v>3</v>
      </c>
      <c r="L12" s="18">
        <f t="shared" si="0"/>
        <v>17</v>
      </c>
      <c r="M12" s="17"/>
      <c r="N12" s="17"/>
      <c r="O12" s="19">
        <f>IF(L12&lt;&gt;"", L12, "")</f>
        <v>17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.75" x14ac:dyDescent="0.25">
      <c r="A13" s="12" t="s">
        <v>63</v>
      </c>
      <c r="B13" s="13"/>
      <c r="C13" s="13">
        <v>6</v>
      </c>
      <c r="D13" s="13">
        <v>5</v>
      </c>
      <c r="E13" s="13">
        <v>6</v>
      </c>
      <c r="F13" s="13">
        <v>5</v>
      </c>
      <c r="G13" s="13">
        <v>7</v>
      </c>
      <c r="H13" s="13">
        <v>6</v>
      </c>
      <c r="I13" s="13">
        <v>5</v>
      </c>
      <c r="J13" s="13">
        <v>6</v>
      </c>
      <c r="K13" s="13">
        <v>8</v>
      </c>
      <c r="L13" s="14">
        <f t="shared" si="0"/>
        <v>54</v>
      </c>
      <c r="M13" s="13">
        <v>12</v>
      </c>
      <c r="N13" s="13">
        <f>IF(L13&lt;&gt;"",L13- M13, "")</f>
        <v>42</v>
      </c>
      <c r="O13" s="1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1</v>
      </c>
      <c r="D14" s="17">
        <f>IF(D13&gt;0, VLOOKUP(D13-D$5-(INT($M13/9)+(MOD($M13,9)&gt;=D$6)), '[1]Point System'!$A$4:$B$15, 2),"")</f>
        <v>4</v>
      </c>
      <c r="E14" s="17">
        <f>IF(E13&gt;0, VLOOKUP(E13-E$5-(INT($M13/9)+(MOD($M13,9)&gt;=E$6)), '[1]Point System'!$A$4:$B$15, 2),"")</f>
        <v>2</v>
      </c>
      <c r="F14" s="17">
        <f>IF(F13&gt;0, VLOOKUP(F13-F$5-(INT($M13/9)+(MOD($M13,9)&gt;=F$6)), '[1]Point System'!$A$4:$B$15, 2),"")</f>
        <v>1</v>
      </c>
      <c r="G14" s="17">
        <f>IF(G13&gt;0, VLOOKUP(G13-G$5-(INT($M13/9)+(MOD($M13,9)&gt;=G$6)), '[1]Point System'!$A$4:$B$15, 2),"")</f>
        <v>0</v>
      </c>
      <c r="H14" s="17">
        <f>IF(H13&gt;0, VLOOKUP(H13-H$5-(INT($M13/9)+(MOD($M13,9)&gt;=H$6)), '[1]Point System'!$A$4:$B$15, 2),"")</f>
        <v>1</v>
      </c>
      <c r="I14" s="17">
        <f>IF(I13&gt;0, VLOOKUP(I13-I$5-(INT($M13/9)+(MOD($M13,9)&gt;=I$6)), '[1]Point System'!$A$4:$B$15, 2),"")</f>
        <v>1</v>
      </c>
      <c r="J14" s="17">
        <f>IF(J13&gt;0, VLOOKUP(J13-J$5-(INT($M13/9)+(MOD($M13,9)&gt;=J$6)), '[1]Point System'!$A$4:$B$15, 2),"")</f>
        <v>1</v>
      </c>
      <c r="K14" s="17">
        <f>IF(K13&gt;0, VLOOKUP(K13-K$5-(INT($M13/9)+(MOD($M13,9)&gt;=K$6)), '[1]Point System'!$A$4:$B$15, 2),"")</f>
        <v>1</v>
      </c>
      <c r="L14" s="18">
        <f t="shared" si="0"/>
        <v>12</v>
      </c>
      <c r="M14" s="17"/>
      <c r="N14" s="17"/>
      <c r="O14" s="19">
        <f>IF(L14&lt;&gt;"", L14, "")</f>
        <v>12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.75" x14ac:dyDescent="0.25">
      <c r="A15" s="12" t="s">
        <v>62</v>
      </c>
      <c r="B15" s="13"/>
      <c r="C15" s="13">
        <v>4</v>
      </c>
      <c r="D15" s="13">
        <v>5</v>
      </c>
      <c r="E15" s="13">
        <v>4</v>
      </c>
      <c r="F15" s="13">
        <v>3</v>
      </c>
      <c r="G15" s="13">
        <v>4</v>
      </c>
      <c r="H15" s="13">
        <v>4</v>
      </c>
      <c r="I15" s="13">
        <v>3</v>
      </c>
      <c r="J15" s="13">
        <v>4</v>
      </c>
      <c r="K15" s="13">
        <v>4</v>
      </c>
      <c r="L15" s="14">
        <f t="shared" si="0"/>
        <v>35</v>
      </c>
      <c r="M15" s="13">
        <v>1</v>
      </c>
      <c r="N15" s="13">
        <f>IF(L15&lt;&gt;"",L15- M15, "")</f>
        <v>34</v>
      </c>
      <c r="O15" s="1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3</v>
      </c>
      <c r="E16" s="17">
        <f>IF(E15&gt;0, VLOOKUP(E15-E$5-(INT($M15/9)+(MOD($M15,9)&gt;=E$6)), '[1]Point System'!$A$4:$B$15, 2),"")</f>
        <v>2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2</v>
      </c>
      <c r="K16" s="17">
        <f>IF(K15&gt;0, VLOOKUP(K15-K$5-(INT($M15/9)+(MOD($M15,9)&gt;=K$6)), '[1]Point System'!$A$4:$B$15, 2),"")</f>
        <v>3</v>
      </c>
      <c r="L16" s="18">
        <f t="shared" si="0"/>
        <v>20</v>
      </c>
      <c r="M16" s="17"/>
      <c r="N16" s="17"/>
      <c r="O16" s="19">
        <f>IF(L16&lt;&gt;"", L16, "")</f>
        <v>20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.75" x14ac:dyDescent="0.25">
      <c r="A17" s="12" t="s">
        <v>66</v>
      </c>
      <c r="B17" s="13"/>
      <c r="C17" s="13">
        <v>5</v>
      </c>
      <c r="D17" s="13">
        <v>5</v>
      </c>
      <c r="E17" s="13">
        <v>6</v>
      </c>
      <c r="F17" s="13">
        <v>3</v>
      </c>
      <c r="G17" s="13">
        <v>7</v>
      </c>
      <c r="H17" s="13">
        <v>4</v>
      </c>
      <c r="I17" s="13">
        <v>6</v>
      </c>
      <c r="J17" s="13">
        <v>6</v>
      </c>
      <c r="K17" s="13">
        <v>7</v>
      </c>
      <c r="L17" s="14">
        <f t="shared" si="0"/>
        <v>49</v>
      </c>
      <c r="M17" s="13">
        <v>11</v>
      </c>
      <c r="N17" s="13">
        <f>IF(L17&lt;&gt;"",L17- M17, "")</f>
        <v>38</v>
      </c>
      <c r="O17" s="1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2</v>
      </c>
      <c r="D18" s="17">
        <f>IF(D17&gt;0, VLOOKUP(D17-D$5-(INT($M17/9)+(MOD($M17,9)&gt;=D$6)), '[1]Point System'!$A$4:$B$15, 2),"")</f>
        <v>4</v>
      </c>
      <c r="E18" s="17">
        <f>IF(E17&gt;0, VLOOKUP(E17-E$5-(INT($M17/9)+(MOD($M17,9)&gt;=E$6)), '[1]Point System'!$A$4:$B$15, 2),"")</f>
        <v>1</v>
      </c>
      <c r="F18" s="17">
        <f>IF(F17&gt;0, VLOOKUP(F17-F$5-(INT($M17/9)+(MOD($M17,9)&gt;=F$6)), '[1]Point System'!$A$4:$B$15, 2),"")</f>
        <v>3</v>
      </c>
      <c r="G18" s="17">
        <f>IF(G17&gt;0, VLOOKUP(G17-G$5-(INT($M17/9)+(MOD($M17,9)&gt;=G$6)), '[1]Point System'!$A$4:$B$15, 2),"")</f>
        <v>0</v>
      </c>
      <c r="H18" s="17">
        <f>IF(H17&gt;0, VLOOKUP(H17-H$5-(INT($M17/9)+(MOD($M17,9)&gt;=H$6)), '[1]Point System'!$A$4:$B$15, 2),"")</f>
        <v>3</v>
      </c>
      <c r="I18" s="17">
        <f>IF(I17&gt;0, VLOOKUP(I17-I$5-(INT($M17/9)+(MOD($M17,9)&gt;=I$6)), '[1]Point System'!$A$4:$B$15, 2),"")</f>
        <v>0</v>
      </c>
      <c r="J18" s="17">
        <f>IF(J17&gt;0, VLOOKUP(J17-J$5-(INT($M17/9)+(MOD($M17,9)&gt;=J$6)), '[1]Point System'!$A$4:$B$15, 2),"")</f>
        <v>1</v>
      </c>
      <c r="K18" s="17">
        <f>IF(K17&gt;0, VLOOKUP(K17-K$5-(INT($M17/9)+(MOD($M17,9)&gt;=K$6)), '[1]Point System'!$A$4:$B$15, 2),"")</f>
        <v>2</v>
      </c>
      <c r="L18" s="18">
        <f t="shared" si="0"/>
        <v>16</v>
      </c>
      <c r="M18" s="17"/>
      <c r="N18" s="17"/>
      <c r="O18" s="19">
        <f>IF(L18&lt;&gt;"", L18, "")</f>
        <v>16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.75" x14ac:dyDescent="0.25">
      <c r="A19" s="12" t="s">
        <v>72</v>
      </c>
      <c r="B19" s="13"/>
      <c r="C19" s="13">
        <v>6</v>
      </c>
      <c r="D19" s="13">
        <v>7</v>
      </c>
      <c r="E19" s="13">
        <v>5</v>
      </c>
      <c r="F19" s="13">
        <v>4</v>
      </c>
      <c r="G19" s="13">
        <v>5</v>
      </c>
      <c r="H19" s="13">
        <v>6</v>
      </c>
      <c r="I19" s="13">
        <v>4</v>
      </c>
      <c r="J19" s="13">
        <v>6</v>
      </c>
      <c r="K19" s="13">
        <v>7</v>
      </c>
      <c r="L19" s="14">
        <f t="shared" ref="L19:L20" si="1">IF(SUM(C19:K19)&gt;0, SUM(C19:K19),"")</f>
        <v>50</v>
      </c>
      <c r="M19" s="13" t="s">
        <v>69</v>
      </c>
      <c r="N19" s="13" t="e">
        <f>IF(L19&lt;&gt;"",L19- M19, "")</f>
        <v>#VALUE!</v>
      </c>
      <c r="O19" s="1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thickBot="1" x14ac:dyDescent="0.3">
      <c r="A20" s="16"/>
      <c r="B20" s="17"/>
      <c r="C20" s="17" t="e">
        <f>IF(C19&gt;0, VLOOKUP(C19-C$5-(INT($M19/9)+(MOD($M19,9)&gt;=C$6)), '[1]Point System'!$A$4:$B$15, 2),"")</f>
        <v>#VALUE!</v>
      </c>
      <c r="D20" s="17" t="e">
        <f>IF(D19&gt;0, VLOOKUP(D19-D$5-(INT($M19/9)+(MOD($M19,9)&gt;=D$6)), '[1]Point System'!$A$4:$B$15, 2),"")</f>
        <v>#VALUE!</v>
      </c>
      <c r="E20" s="17" t="e">
        <f>IF(E19&gt;0, VLOOKUP(E19-E$5-(INT($M19/9)+(MOD($M19,9)&gt;=E$6)), '[1]Point System'!$A$4:$B$15, 2),"")</f>
        <v>#VALUE!</v>
      </c>
      <c r="F20" s="17" t="e">
        <f>IF(F19&gt;0, VLOOKUP(F19-F$5-(INT($M19/9)+(MOD($M19,9)&gt;=F$6)), '[1]Point System'!$A$4:$B$15, 2),"")</f>
        <v>#VALUE!</v>
      </c>
      <c r="G20" s="17" t="e">
        <f>IF(G19&gt;0, VLOOKUP(G19-G$5-(INT($M19/9)+(MOD($M19,9)&gt;=G$6)), '[1]Point System'!$A$4:$B$15, 2),"")</f>
        <v>#VALUE!</v>
      </c>
      <c r="H20" s="17" t="e">
        <f>IF(H19&gt;0, VLOOKUP(H19-H$5-(INT($M19/9)+(MOD($M19,9)&gt;=H$6)), '[1]Point System'!$A$4:$B$15, 2),"")</f>
        <v>#VALUE!</v>
      </c>
      <c r="I20" s="17" t="e">
        <f>IF(I19&gt;0, VLOOKUP(I19-I$5-(INT($M19/9)+(MOD($M19,9)&gt;=I$6)), '[1]Point System'!$A$4:$B$15, 2),"")</f>
        <v>#VALUE!</v>
      </c>
      <c r="J20" s="17" t="e">
        <f>IF(J19&gt;0, VLOOKUP(J19-J$5-(INT($M19/9)+(MOD($M19,9)&gt;=J$6)), '[1]Point System'!$A$4:$B$15, 2),"")</f>
        <v>#VALUE!</v>
      </c>
      <c r="K20" s="17" t="e">
        <f>IF(K19&gt;0, VLOOKUP(K19-K$5-(INT($M19/9)+(MOD($M19,9)&gt;=K$6)), '[1]Point System'!$A$4:$B$15, 2),"")</f>
        <v>#VALUE!</v>
      </c>
      <c r="L20" s="18" t="e">
        <f t="shared" si="1"/>
        <v>#VALUE!</v>
      </c>
      <c r="M20" s="17"/>
      <c r="N20" s="17"/>
      <c r="O20" s="19" t="e">
        <f>IF(L20&lt;&gt;"", L20, "")</f>
        <v>#VALUE!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.75" x14ac:dyDescent="0.25">
      <c r="A21" s="12" t="s">
        <v>68</v>
      </c>
      <c r="B21" s="13"/>
      <c r="C21" s="13">
        <v>8</v>
      </c>
      <c r="D21" s="13">
        <v>9</v>
      </c>
      <c r="E21" s="13">
        <v>6</v>
      </c>
      <c r="F21" s="13">
        <v>6</v>
      </c>
      <c r="G21" s="13">
        <v>7</v>
      </c>
      <c r="H21" s="13">
        <v>7</v>
      </c>
      <c r="I21" s="13">
        <v>6</v>
      </c>
      <c r="J21" s="13">
        <v>7</v>
      </c>
      <c r="K21" s="13">
        <v>8</v>
      </c>
      <c r="L21" s="14">
        <f t="shared" ref="L21:L22" si="2">IF(SUM(C21:K21)&gt;0, SUM(C21:K21),"")</f>
        <v>64</v>
      </c>
      <c r="M21" s="13" t="s">
        <v>69</v>
      </c>
      <c r="N21" s="13" t="e">
        <f>IF(L21&lt;&gt;"",L21- M21, "")</f>
        <v>#VALUE!</v>
      </c>
      <c r="O21" s="1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 t="e">
        <f>IF(C21&gt;0, VLOOKUP(C21-C$5-(INT($M21/9)+(MOD($M21,9)&gt;=C$6)), '[1]Point System'!$A$4:$B$15, 2),"")</f>
        <v>#VALUE!</v>
      </c>
      <c r="D22" s="17" t="e">
        <f>IF(D21&gt;0, VLOOKUP(D21-D$5-(INT($M21/9)+(MOD($M21,9)&gt;=D$6)), '[1]Point System'!$A$4:$B$15, 2),"")</f>
        <v>#VALUE!</v>
      </c>
      <c r="E22" s="17" t="e">
        <f>IF(E21&gt;0, VLOOKUP(E21-E$5-(INT($M21/9)+(MOD($M21,9)&gt;=E$6)), '[1]Point System'!$A$4:$B$15, 2),"")</f>
        <v>#VALUE!</v>
      </c>
      <c r="F22" s="17" t="e">
        <f>IF(F21&gt;0, VLOOKUP(F21-F$5-(INT($M21/9)+(MOD($M21,9)&gt;=F$6)), '[1]Point System'!$A$4:$B$15, 2),"")</f>
        <v>#VALUE!</v>
      </c>
      <c r="G22" s="17" t="e">
        <f>IF(G21&gt;0, VLOOKUP(G21-G$5-(INT($M21/9)+(MOD($M21,9)&gt;=G$6)), '[1]Point System'!$A$4:$B$15, 2),"")</f>
        <v>#VALUE!</v>
      </c>
      <c r="H22" s="17" t="e">
        <f>IF(H21&gt;0, VLOOKUP(H21-H$5-(INT($M21/9)+(MOD($M21,9)&gt;=H$6)), '[1]Point System'!$A$4:$B$15, 2),"")</f>
        <v>#VALUE!</v>
      </c>
      <c r="I22" s="17" t="e">
        <f>IF(I21&gt;0, VLOOKUP(I21-I$5-(INT($M21/9)+(MOD($M21,9)&gt;=I$6)), '[1]Point System'!$A$4:$B$15, 2),"")</f>
        <v>#VALUE!</v>
      </c>
      <c r="J22" s="17" t="e">
        <f>IF(J21&gt;0, VLOOKUP(J21-J$5-(INT($M21/9)+(MOD($M21,9)&gt;=J$6)), '[1]Point System'!$A$4:$B$15, 2),"")</f>
        <v>#VALUE!</v>
      </c>
      <c r="K22" s="17" t="e">
        <f>IF(K21&gt;0, VLOOKUP(K21-K$5-(INT($M21/9)+(MOD($M21,9)&gt;=K$6)), '[1]Point System'!$A$4:$B$15, 2),"")</f>
        <v>#VALUE!</v>
      </c>
      <c r="L22" s="18" t="e">
        <f t="shared" si="2"/>
        <v>#VALUE!</v>
      </c>
      <c r="M22" s="17"/>
      <c r="N22" s="17"/>
      <c r="O22" s="19" t="e">
        <f>IF(L22&lt;&gt;"", L22, "")</f>
        <v>#VALUE!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.75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/>
      <c r="M23" s="13"/>
      <c r="N23" s="13"/>
      <c r="O23" s="1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8"/>
      <c r="M24" s="17"/>
      <c r="N24" s="17"/>
      <c r="O24" s="19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.75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/>
      <c r="M25" s="13"/>
      <c r="N25" s="13"/>
      <c r="O25" s="1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thickBot="1" x14ac:dyDescent="0.3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8"/>
      <c r="M26" s="17"/>
      <c r="N26" s="17"/>
      <c r="O26" s="19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.75" x14ac:dyDescent="0.2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4"/>
      <c r="M27" s="13"/>
      <c r="N27" s="13"/>
      <c r="O27" s="1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thickBot="1" x14ac:dyDescent="0.3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8"/>
      <c r="M28" s="17"/>
      <c r="N28" s="17"/>
      <c r="O28" s="19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3" bestFit="1" customWidth="1"/>
    <col min="2" max="2" width="9.140625" style="3" bestFit="1" customWidth="1"/>
    <col min="3" max="11" width="5" style="3" customWidth="1"/>
    <col min="12" max="12" width="5.140625" style="3" bestFit="1" customWidth="1"/>
    <col min="13" max="13" width="6.140625" style="3" bestFit="1" customWidth="1"/>
    <col min="14" max="14" width="5" style="3" bestFit="1" customWidth="1"/>
    <col min="15" max="15" width="14.140625" style="3" bestFit="1" customWidth="1"/>
    <col min="16" max="16" width="8.7109375" style="3" customWidth="1"/>
    <col min="17" max="17" width="15.140625" style="3" customWidth="1"/>
    <col min="18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2" t="s">
        <v>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4" t="s">
        <v>42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"/>
      <c r="R4" s="4"/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"/>
      <c r="R5" s="4"/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31" t="s">
        <v>50</v>
      </c>
      <c r="B7" s="13" t="s">
        <v>73</v>
      </c>
      <c r="C7" s="13">
        <v>5</v>
      </c>
      <c r="D7" s="13">
        <v>5</v>
      </c>
      <c r="E7" s="13">
        <v>6</v>
      </c>
      <c r="F7" s="13">
        <v>3</v>
      </c>
      <c r="G7" s="13">
        <v>7</v>
      </c>
      <c r="H7" s="13">
        <v>5</v>
      </c>
      <c r="I7" s="13">
        <v>4</v>
      </c>
      <c r="J7" s="13">
        <v>5</v>
      </c>
      <c r="K7" s="13">
        <v>3</v>
      </c>
      <c r="L7" s="14">
        <f t="shared" ref="L7:L28" si="0">IF(SUM(C7:K7)&gt;0, SUM(C7:K7),"")</f>
        <v>43</v>
      </c>
      <c r="M7" s="13">
        <v>8</v>
      </c>
      <c r="N7" s="13">
        <f>IF(L7&lt;&gt;"",L7- M7, "")</f>
        <v>35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2</v>
      </c>
      <c r="D8" s="17">
        <f>IF(D7&gt;0, VLOOKUP(D7-D$5-(INT($M7/9)+(MOD($M7,9)&gt;=D$6)), '[1]Point System'!$A$4:$B$15, 2),"")</f>
        <v>3</v>
      </c>
      <c r="E8" s="17">
        <f>IF(E7&gt;0, VLOOKUP(E7-E$5-(INT($M7/9)+(MOD($M7,9)&gt;=E$6)), '[1]Point System'!$A$4:$B$15, 2),"")</f>
        <v>1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0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2</v>
      </c>
      <c r="K8" s="35">
        <f>IF(K7&gt;0, VLOOKUP(K7-K$5-(INT($M7/9)+(MOD($M7,9)&gt;=K$6)), '[1]Point System'!$A$4:$B$15, 2),"")</f>
        <v>5</v>
      </c>
      <c r="L8" s="18">
        <f t="shared" si="0"/>
        <v>19</v>
      </c>
      <c r="M8" s="17"/>
      <c r="N8" s="17"/>
      <c r="O8" s="19">
        <f>IF(L8&lt;&gt;"", L8, "")</f>
        <v>19</v>
      </c>
      <c r="P8" s="2"/>
      <c r="Q8" s="32"/>
      <c r="R8" s="33" t="s">
        <v>78</v>
      </c>
      <c r="S8" s="2"/>
      <c r="T8" s="39"/>
      <c r="U8" s="2"/>
      <c r="V8" s="2"/>
      <c r="W8" s="2"/>
      <c r="X8" s="2"/>
      <c r="Y8" s="2"/>
      <c r="Z8" s="2"/>
    </row>
    <row r="9" spans="1:26" ht="18.75" x14ac:dyDescent="0.25">
      <c r="A9" s="31" t="s">
        <v>51</v>
      </c>
      <c r="B9" s="13"/>
      <c r="C9" s="13">
        <v>5</v>
      </c>
      <c r="D9" s="13">
        <v>6</v>
      </c>
      <c r="E9" s="13">
        <v>5</v>
      </c>
      <c r="F9" s="13">
        <v>4</v>
      </c>
      <c r="G9" s="13">
        <v>6</v>
      </c>
      <c r="H9" s="13">
        <v>4</v>
      </c>
      <c r="I9" s="13">
        <v>4</v>
      </c>
      <c r="J9" s="13">
        <v>6</v>
      </c>
      <c r="K9" s="13">
        <v>4</v>
      </c>
      <c r="L9" s="14">
        <f t="shared" si="0"/>
        <v>44</v>
      </c>
      <c r="M9" s="13">
        <v>8</v>
      </c>
      <c r="N9" s="13">
        <f>IF(L9&lt;&gt;"",L9- M9, "")</f>
        <v>36</v>
      </c>
      <c r="O9" s="15"/>
      <c r="P9" s="2"/>
      <c r="Q9" s="2"/>
      <c r="R9" s="33"/>
      <c r="S9" s="2"/>
      <c r="T9" s="39"/>
      <c r="U9" s="2"/>
      <c r="V9" s="2"/>
      <c r="W9" s="2"/>
      <c r="X9" s="2"/>
      <c r="Y9" s="2"/>
      <c r="Z9" s="2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2</v>
      </c>
      <c r="D10" s="17">
        <f>IF(D9&gt;0, VLOOKUP(D9-D$5-(INT($M9/9)+(MOD($M9,9)&gt;=D$6)), '[1]Point System'!$A$4:$B$15, 2),"")</f>
        <v>2</v>
      </c>
      <c r="E10" s="17">
        <f>IF(E9&gt;0, VLOOKUP(E9-E$5-(INT($M9/9)+(MOD($M9,9)&gt;=E$6)), '[1]Point System'!$A$4:$B$15, 2),"")</f>
        <v>2</v>
      </c>
      <c r="F10" s="17">
        <f>IF(F9&gt;0, VLOOKUP(F9-F$5-(INT($M9/9)+(MOD($M9,9)&gt;=F$6)), '[1]Point System'!$A$4:$B$15, 2),"")</f>
        <v>1</v>
      </c>
      <c r="G10" s="17">
        <f>IF(G9&gt;0, VLOOKUP(G9-G$5-(INT($M9/9)+(MOD($M9,9)&gt;=G$6)), '[1]Point System'!$A$4:$B$15, 2),"")</f>
        <v>1</v>
      </c>
      <c r="H10" s="29">
        <f>IF(H9&gt;0, VLOOKUP(H9-H$5-(INT($M9/9)+(MOD($M9,9)&gt;=H$6)), '[1]Point System'!$A$4:$B$15, 2),"")</f>
        <v>3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1</v>
      </c>
      <c r="K10" s="17">
        <f>IF(K9&gt;0, VLOOKUP(K9-K$5-(INT($M9/9)+(MOD($M9,9)&gt;=K$6)), '[1]Point System'!$A$4:$B$15, 2),"")</f>
        <v>4</v>
      </c>
      <c r="L10" s="18">
        <f t="shared" ref="L10" si="1">IF(SUM(C10:K10)&gt;0, SUM(C10:K10),"")</f>
        <v>18</v>
      </c>
      <c r="M10" s="17"/>
      <c r="N10" s="17"/>
      <c r="O10" s="19">
        <f>IF(L10&lt;&gt;"", L10, "")</f>
        <v>18</v>
      </c>
      <c r="P10" s="2"/>
      <c r="Q10" s="37" t="s">
        <v>83</v>
      </c>
      <c r="R10" s="37" t="s">
        <v>80</v>
      </c>
      <c r="S10" s="37" t="s">
        <v>81</v>
      </c>
      <c r="T10" s="41" t="s">
        <v>82</v>
      </c>
      <c r="U10" s="2"/>
      <c r="V10" s="2"/>
      <c r="W10" s="2"/>
      <c r="X10" s="2"/>
      <c r="Y10" s="2"/>
      <c r="Z10" s="2"/>
    </row>
    <row r="11" spans="1:26" ht="18.75" x14ac:dyDescent="0.25">
      <c r="A11" s="31" t="s">
        <v>52</v>
      </c>
      <c r="B11" s="13"/>
      <c r="C11" s="13">
        <v>7</v>
      </c>
      <c r="D11" s="13">
        <v>7</v>
      </c>
      <c r="E11" s="13">
        <v>7</v>
      </c>
      <c r="F11" s="13">
        <v>5</v>
      </c>
      <c r="G11" s="13">
        <v>6</v>
      </c>
      <c r="H11" s="13">
        <v>6</v>
      </c>
      <c r="I11" s="13">
        <v>5</v>
      </c>
      <c r="J11" s="13">
        <v>6</v>
      </c>
      <c r="K11" s="13">
        <v>7</v>
      </c>
      <c r="L11" s="14">
        <f t="shared" si="0"/>
        <v>56</v>
      </c>
      <c r="M11" s="13">
        <v>15</v>
      </c>
      <c r="N11" s="13">
        <f>IF(L11&lt;&gt;"",L11- M11, "")</f>
        <v>41</v>
      </c>
      <c r="O11" s="15"/>
      <c r="P11" s="36"/>
      <c r="Q11" s="37" t="s">
        <v>17</v>
      </c>
      <c r="R11" s="37">
        <v>5</v>
      </c>
      <c r="S11" s="37">
        <v>19.45</v>
      </c>
      <c r="T11" s="41">
        <v>19</v>
      </c>
      <c r="U11" s="2"/>
      <c r="V11" s="2"/>
      <c r="W11" s="2"/>
      <c r="X11" s="2"/>
      <c r="Y11" s="2"/>
      <c r="Z11" s="2"/>
    </row>
    <row r="12" spans="1:26" ht="19.5" thickBot="1" x14ac:dyDescent="0.3">
      <c r="A12" s="16"/>
      <c r="B12" s="17"/>
      <c r="C12" s="17">
        <f>IF(C11&gt;0, VLOOKUP(C11-C$5-(INT($M11/9)+(MOD($M11,9)&gt;=C$6)), '[1]Point System'!$A$4:$B$15, 2),"")</f>
        <v>1</v>
      </c>
      <c r="D12" s="17">
        <f>IF(D11&gt;0, VLOOKUP(D11-D$5-(INT($M11/9)+(MOD($M11,9)&gt;=D$6)), '[1]Point System'!$A$4:$B$15, 2),"")</f>
        <v>2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1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2</v>
      </c>
      <c r="K12" s="17">
        <f>IF(K11&gt;0, VLOOKUP(K11-K$5-(INT($M11/9)+(MOD($M11,9)&gt;=K$6)), '[1]Point System'!$A$4:$B$15, 2),"")</f>
        <v>2</v>
      </c>
      <c r="L12" s="18">
        <f t="shared" si="0"/>
        <v>13</v>
      </c>
      <c r="M12" s="17"/>
      <c r="N12" s="17"/>
      <c r="O12" s="19">
        <f>IF(L12&lt;&gt;"", L12, "")</f>
        <v>13</v>
      </c>
      <c r="P12" s="36"/>
      <c r="Q12" s="37" t="s">
        <v>10</v>
      </c>
      <c r="R12" s="37">
        <v>1</v>
      </c>
      <c r="S12" s="37">
        <v>3.89</v>
      </c>
      <c r="T12" s="41">
        <v>4</v>
      </c>
      <c r="U12" s="2"/>
      <c r="V12" s="2"/>
      <c r="W12" s="2"/>
      <c r="X12" s="2"/>
      <c r="Y12" s="2"/>
      <c r="Z12" s="2"/>
    </row>
    <row r="13" spans="1:26" ht="18.75" x14ac:dyDescent="0.25">
      <c r="A13" s="31" t="s">
        <v>53</v>
      </c>
      <c r="B13" s="13"/>
      <c r="C13" s="13">
        <v>7</v>
      </c>
      <c r="D13" s="13">
        <v>5</v>
      </c>
      <c r="E13" s="13">
        <v>4</v>
      </c>
      <c r="F13" s="13">
        <v>5</v>
      </c>
      <c r="G13" s="13">
        <v>4</v>
      </c>
      <c r="H13" s="13">
        <v>6</v>
      </c>
      <c r="I13" s="13">
        <v>5</v>
      </c>
      <c r="J13" s="13">
        <v>6</v>
      </c>
      <c r="K13" s="13">
        <v>7</v>
      </c>
      <c r="L13" s="14">
        <f t="shared" si="0"/>
        <v>49</v>
      </c>
      <c r="M13" s="13">
        <v>16</v>
      </c>
      <c r="N13" s="13">
        <f>IF(L13&lt;&gt;"",L13- M13, "")</f>
        <v>33</v>
      </c>
      <c r="O13" s="15"/>
      <c r="P13" s="36"/>
      <c r="Q13" s="37" t="s">
        <v>13</v>
      </c>
      <c r="R13" s="37">
        <v>1</v>
      </c>
      <c r="S13" s="37">
        <v>3.89</v>
      </c>
      <c r="T13" s="41">
        <v>4</v>
      </c>
      <c r="U13" s="2"/>
      <c r="V13" s="2"/>
      <c r="W13" s="2"/>
      <c r="X13" s="2"/>
      <c r="Y13" s="2"/>
      <c r="Z13" s="2"/>
    </row>
    <row r="14" spans="1:26" ht="19.5" thickBot="1" x14ac:dyDescent="0.3">
      <c r="A14" s="16"/>
      <c r="B14" s="17"/>
      <c r="C14" s="29">
        <f>IF(C13&gt;0, VLOOKUP(C13-C$5-(INT($M13/9)+(MOD($M13,9)&gt;=C$6)), '[1]Point System'!$A$4:$B$15, 2),"")</f>
        <v>1</v>
      </c>
      <c r="D14" s="29">
        <f>IF(D13&gt;0, VLOOKUP(D13-D$5-(INT($M13/9)+(MOD($M13,9)&gt;=D$6)), '[1]Point System'!$A$4:$B$15, 2),"")</f>
        <v>4</v>
      </c>
      <c r="E14" s="29">
        <f>IF(E13&gt;0, VLOOKUP(E13-E$5-(INT($M13/9)+(MOD($M13,9)&gt;=E$6)), '[1]Point System'!$A$4:$B$15, 2),"")</f>
        <v>4</v>
      </c>
      <c r="F14" s="29">
        <f>IF(F13&gt;0, VLOOKUP(F13-F$5-(INT($M13/9)+(MOD($M13,9)&gt;=F$6)), '[1]Point System'!$A$4:$B$15, 2),"")</f>
        <v>1</v>
      </c>
      <c r="G14" s="29">
        <f>IF(G13&gt;0, VLOOKUP(G13-G$5-(INT($M13/9)+(MOD($M13,9)&gt;=G$6)), '[1]Point System'!$A$4:$B$15, 2),"")</f>
        <v>4</v>
      </c>
      <c r="H14" s="17">
        <f>IF(H13&gt;0, VLOOKUP(H13-H$5-(INT($M13/9)+(MOD($M13,9)&gt;=H$6)), '[1]Point System'!$A$4:$B$15, 2),"")</f>
        <v>2</v>
      </c>
      <c r="I14" s="17">
        <f>IF(I13&gt;0, VLOOKUP(I13-I$5-(INT($M13/9)+(MOD($M13,9)&gt;=I$6)), '[1]Point System'!$A$4:$B$15, 2),"")</f>
        <v>1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2</v>
      </c>
      <c r="L14" s="18">
        <f t="shared" ref="L14" si="2">IF(SUM(C14:K14)&gt;0, SUM(C14:K14),"")</f>
        <v>21</v>
      </c>
      <c r="M14" s="17"/>
      <c r="N14" s="17"/>
      <c r="O14" s="19">
        <f>IF(L14&lt;&gt;"", L14, "")</f>
        <v>21</v>
      </c>
      <c r="P14" s="36"/>
      <c r="Q14" s="37" t="s">
        <v>4</v>
      </c>
      <c r="R14" s="37">
        <v>2</v>
      </c>
      <c r="S14" s="37">
        <v>7.78</v>
      </c>
      <c r="T14" s="41">
        <v>8</v>
      </c>
      <c r="U14" s="2"/>
      <c r="V14" s="2"/>
      <c r="W14" s="2"/>
      <c r="X14" s="2"/>
      <c r="Y14" s="2"/>
      <c r="Z14" s="2"/>
    </row>
    <row r="15" spans="1:26" ht="18.75" x14ac:dyDescent="0.25">
      <c r="A15" s="12" t="s">
        <v>54</v>
      </c>
      <c r="B15" s="13"/>
      <c r="C15" s="13">
        <v>6</v>
      </c>
      <c r="D15" s="13">
        <v>8</v>
      </c>
      <c r="E15" s="13">
        <v>6</v>
      </c>
      <c r="F15" s="13">
        <v>4</v>
      </c>
      <c r="G15" s="13">
        <v>5</v>
      </c>
      <c r="H15" s="13">
        <v>6</v>
      </c>
      <c r="I15" s="13">
        <v>6</v>
      </c>
      <c r="J15" s="13">
        <v>6</v>
      </c>
      <c r="K15" s="13">
        <v>6</v>
      </c>
      <c r="L15" s="14">
        <f t="shared" si="0"/>
        <v>53</v>
      </c>
      <c r="M15" s="13">
        <v>16</v>
      </c>
      <c r="N15" s="13">
        <f>IF(L15&lt;&gt;"",L15- M15, "")</f>
        <v>37</v>
      </c>
      <c r="O15" s="15"/>
      <c r="P15" s="36"/>
      <c r="Q15" s="203"/>
      <c r="R15" s="204"/>
      <c r="S15" s="205"/>
      <c r="T15" s="41">
        <v>35</v>
      </c>
      <c r="U15" s="2"/>
      <c r="V15" s="2"/>
      <c r="W15" s="2"/>
      <c r="X15" s="2"/>
      <c r="Y15" s="2"/>
      <c r="Z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1</v>
      </c>
      <c r="E16" s="17">
        <f>IF(E15&gt;0, VLOOKUP(E15-E$5-(INT($M15/9)+(MOD($M15,9)&gt;=E$6)), '[1]Point System'!$A$4:$B$15, 2),"")</f>
        <v>2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3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0</v>
      </c>
      <c r="J16" s="17">
        <f>IF(J15&gt;0, VLOOKUP(J15-J$5-(INT($M15/9)+(MOD($M15,9)&gt;=J$6)), '[1]Point System'!$A$4:$B$15, 2),"")</f>
        <v>2</v>
      </c>
      <c r="K16" s="17">
        <f>IF(K15&gt;0, VLOOKUP(K15-K$5-(INT($M15/9)+(MOD($M15,9)&gt;=K$6)), '[1]Point System'!$A$4:$B$15, 2),"")</f>
        <v>3</v>
      </c>
      <c r="L16" s="18">
        <f t="shared" si="0"/>
        <v>17</v>
      </c>
      <c r="M16" s="17"/>
      <c r="N16" s="17"/>
      <c r="O16" s="19">
        <f>IF(L16&lt;&gt;"", L16, "")</f>
        <v>17</v>
      </c>
      <c r="P16" s="36"/>
      <c r="Q16" s="38"/>
      <c r="R16" s="36"/>
      <c r="S16" s="36"/>
      <c r="U16" s="2"/>
      <c r="V16" s="2"/>
      <c r="W16" s="2"/>
      <c r="X16" s="2"/>
      <c r="Y16" s="2"/>
      <c r="Z16" s="2"/>
    </row>
    <row r="17" spans="1:26" ht="18.75" x14ac:dyDescent="0.25">
      <c r="A17" s="12" t="s">
        <v>55</v>
      </c>
      <c r="B17" s="13"/>
      <c r="C17" s="13">
        <v>8</v>
      </c>
      <c r="D17" s="13">
        <v>7</v>
      </c>
      <c r="E17" s="13">
        <v>6</v>
      </c>
      <c r="F17" s="13">
        <v>4</v>
      </c>
      <c r="G17" s="13">
        <v>8</v>
      </c>
      <c r="H17" s="13">
        <v>5</v>
      </c>
      <c r="I17" s="13">
        <v>5</v>
      </c>
      <c r="J17" s="13">
        <v>8</v>
      </c>
      <c r="K17" s="13">
        <v>8</v>
      </c>
      <c r="L17" s="14">
        <f t="shared" si="0"/>
        <v>59</v>
      </c>
      <c r="M17" s="13">
        <v>20</v>
      </c>
      <c r="N17" s="13">
        <f>IF(L17&lt;&gt;"",L17- M17, "")</f>
        <v>39</v>
      </c>
      <c r="O17" s="15"/>
      <c r="P17" s="36"/>
      <c r="Q17" s="2"/>
      <c r="R17" s="2"/>
      <c r="S17" s="2"/>
      <c r="T17" s="39"/>
      <c r="U17" s="2"/>
      <c r="V17" s="2"/>
      <c r="W17" s="2"/>
      <c r="X17" s="2"/>
      <c r="Y17" s="2"/>
      <c r="Z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0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3</v>
      </c>
      <c r="G18" s="17">
        <f>IF(G17&gt;0, VLOOKUP(G17-G$5-(INT($M17/9)+(MOD($M17,9)&gt;=G$6)), '[1]Point System'!$A$4:$B$15, 2),"")</f>
        <v>0</v>
      </c>
      <c r="H18" s="17">
        <f>IF(H17&gt;0, VLOOKUP(H17-H$5-(INT($M17/9)+(MOD($M17,9)&gt;=H$6)), '[1]Point System'!$A$4:$B$15, 2),"")</f>
        <v>3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0</v>
      </c>
      <c r="K18" s="17">
        <f>IF(K17&gt;0, VLOOKUP(K17-K$5-(INT($M17/9)+(MOD($M17,9)&gt;=K$6)), '[1]Point System'!$A$4:$B$15, 2),"")</f>
        <v>2</v>
      </c>
      <c r="L18" s="18">
        <f t="shared" si="0"/>
        <v>15</v>
      </c>
      <c r="M18" s="17"/>
      <c r="N18" s="17"/>
      <c r="O18" s="19">
        <f>IF(L18&lt;&gt;"", L18, "")</f>
        <v>15</v>
      </c>
      <c r="P18" s="2"/>
      <c r="Q18" s="2"/>
      <c r="R18" s="2"/>
      <c r="S18" s="2"/>
      <c r="T18" s="39"/>
      <c r="V18" s="2"/>
      <c r="W18" s="2"/>
      <c r="X18" s="2"/>
      <c r="Y18" s="2"/>
      <c r="Z18" s="2"/>
    </row>
    <row r="19" spans="1:26" ht="18.75" x14ac:dyDescent="0.25">
      <c r="A19" s="31" t="s">
        <v>56</v>
      </c>
      <c r="B19" s="13"/>
      <c r="C19" s="13">
        <v>6</v>
      </c>
      <c r="D19" s="13">
        <v>5</v>
      </c>
      <c r="E19" s="13">
        <v>5</v>
      </c>
      <c r="F19" s="13">
        <v>5</v>
      </c>
      <c r="G19" s="13">
        <v>5</v>
      </c>
      <c r="H19" s="13">
        <v>6</v>
      </c>
      <c r="I19" s="13">
        <v>4</v>
      </c>
      <c r="J19" s="13">
        <v>5</v>
      </c>
      <c r="K19" s="13">
        <v>8</v>
      </c>
      <c r="L19" s="14">
        <f t="shared" si="0"/>
        <v>49</v>
      </c>
      <c r="M19" s="13">
        <v>16</v>
      </c>
      <c r="N19" s="13">
        <f>IF(L19&lt;&gt;"",L19- M19, "")</f>
        <v>33</v>
      </c>
      <c r="O19" s="15"/>
      <c r="P19" s="2"/>
      <c r="Q19" s="2"/>
      <c r="V19" s="2"/>
      <c r="W19" s="2"/>
      <c r="X19" s="2"/>
      <c r="Y19" s="2"/>
      <c r="Z19" s="2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2</v>
      </c>
      <c r="D20" s="17">
        <f>IF(D19&gt;0, VLOOKUP(D19-D$5-(INT($M19/9)+(MOD($M19,9)&gt;=D$6)), '[1]Point System'!$A$4:$B$15, 2),"")</f>
        <v>4</v>
      </c>
      <c r="E20" s="17">
        <f>IF(E19&gt;0, VLOOKUP(E19-E$5-(INT($M19/9)+(MOD($M19,9)&gt;=E$6)), '[1]Point System'!$A$4:$B$15, 2),"")</f>
        <v>3</v>
      </c>
      <c r="F20" s="17">
        <f>IF(F19&gt;0, VLOOKUP(F19-F$5-(INT($M19/9)+(MOD($M19,9)&gt;=F$6)), '[1]Point System'!$A$4:$B$15, 2),"")</f>
        <v>1</v>
      </c>
      <c r="G20" s="17">
        <f>IF(G19&gt;0, VLOOKUP(G19-G$5-(INT($M19/9)+(MOD($M19,9)&gt;=G$6)), '[1]Point System'!$A$4:$B$15, 2),"")</f>
        <v>3</v>
      </c>
      <c r="H20" s="17">
        <f>IF(H19&gt;0, VLOOKUP(H19-H$5-(INT($M19/9)+(MOD($M19,9)&gt;=H$6)), '[1]Point System'!$A$4:$B$15, 2),"")</f>
        <v>2</v>
      </c>
      <c r="I20" s="29">
        <f>IF(I19&gt;0, VLOOKUP(I19-I$5-(INT($M19/9)+(MOD($M19,9)&gt;=I$6)), '[1]Point System'!$A$4:$B$15, 2),"")</f>
        <v>2</v>
      </c>
      <c r="J20" s="29">
        <f>IF(J19&gt;0, VLOOKUP(J19-J$5-(INT($M19/9)+(MOD($M19,9)&gt;=J$6)), '[1]Point System'!$A$4:$B$15, 2),"")</f>
        <v>3</v>
      </c>
      <c r="K20" s="17">
        <f>IF(K19&gt;0, VLOOKUP(K19-K$5-(INT($M19/9)+(MOD($M19,9)&gt;=K$6)), '[1]Point System'!$A$4:$B$15, 2),"")</f>
        <v>1</v>
      </c>
      <c r="L20" s="18">
        <f t="shared" si="0"/>
        <v>21</v>
      </c>
      <c r="M20" s="17"/>
      <c r="N20" s="17"/>
      <c r="O20" s="19">
        <f>IF(L20&lt;&gt;"", L20, "")</f>
        <v>21</v>
      </c>
      <c r="P20" s="2"/>
      <c r="Q20" s="2"/>
      <c r="V20" s="2"/>
      <c r="W20" s="2"/>
      <c r="X20" s="2"/>
      <c r="Y20" s="2"/>
      <c r="Z20" s="2"/>
    </row>
    <row r="21" spans="1:26" ht="18.75" x14ac:dyDescent="0.25">
      <c r="A21" s="12" t="s">
        <v>64</v>
      </c>
      <c r="B21" s="13"/>
      <c r="C21" s="13">
        <v>7</v>
      </c>
      <c r="D21" s="13">
        <v>7</v>
      </c>
      <c r="E21" s="13">
        <v>8</v>
      </c>
      <c r="F21" s="13">
        <v>5</v>
      </c>
      <c r="G21" s="13">
        <v>8</v>
      </c>
      <c r="H21" s="13">
        <v>7</v>
      </c>
      <c r="I21" s="13">
        <v>4</v>
      </c>
      <c r="J21" s="13">
        <v>7</v>
      </c>
      <c r="K21" s="13">
        <v>8</v>
      </c>
      <c r="L21" s="14">
        <f t="shared" si="0"/>
        <v>61</v>
      </c>
      <c r="M21" s="13">
        <v>20</v>
      </c>
      <c r="N21" s="13">
        <f>IF(L21&lt;&gt;"",L21- M21, "")</f>
        <v>41</v>
      </c>
      <c r="O21" s="15"/>
      <c r="P21" s="2"/>
      <c r="Q21" s="2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1</v>
      </c>
      <c r="D22" s="17">
        <f>IF(D21&gt;0, VLOOKUP(D21-D$5-(INT($M21/9)+(MOD($M21,9)&gt;=D$6)), '[1]Point System'!$A$4:$B$15, 2),"")</f>
        <v>3</v>
      </c>
      <c r="E22" s="17">
        <f>IF(E21&gt;0, VLOOKUP(E21-E$5-(INT($M21/9)+(MOD($M21,9)&gt;=E$6)), '[1]Point System'!$A$4:$B$15, 2),"")</f>
        <v>0</v>
      </c>
      <c r="F22" s="17">
        <f>IF(F21&gt;0, VLOOKUP(F21-F$5-(INT($M21/9)+(MOD($M21,9)&gt;=F$6)), '[1]Point System'!$A$4:$B$15, 2),"")</f>
        <v>2</v>
      </c>
      <c r="G22" s="17">
        <f>IF(G21&gt;0, VLOOKUP(G21-G$5-(INT($M21/9)+(MOD($M21,9)&gt;=G$6)), '[1]Point System'!$A$4:$B$15, 2),"")</f>
        <v>0</v>
      </c>
      <c r="H22" s="17">
        <f>IF(H21&gt;0, VLOOKUP(H21-H$5-(INT($M21/9)+(MOD($M21,9)&gt;=H$6)), '[1]Point System'!$A$4:$B$15, 2),"")</f>
        <v>1</v>
      </c>
      <c r="I22" s="17">
        <f>IF(I21&gt;0, VLOOKUP(I21-I$5-(INT($M21/9)+(MOD($M21,9)&gt;=I$6)), '[1]Point System'!$A$4:$B$15, 2),"")</f>
        <v>3</v>
      </c>
      <c r="J22" s="17">
        <f>IF(J21&gt;0, VLOOKUP(J21-J$5-(INT($M21/9)+(MOD($M21,9)&gt;=J$6)), '[1]Point System'!$A$4:$B$15, 2),"")</f>
        <v>1</v>
      </c>
      <c r="K22" s="17">
        <f>IF(K21&gt;0, VLOOKUP(K21-K$5-(INT($M21/9)+(MOD($M21,9)&gt;=K$6)), '[1]Point System'!$A$4:$B$15, 2),"")</f>
        <v>2</v>
      </c>
      <c r="L22" s="18">
        <f t="shared" si="0"/>
        <v>13</v>
      </c>
      <c r="M22" s="17"/>
      <c r="N22" s="17"/>
      <c r="O22" s="19">
        <f>IF(L22&lt;&gt;"", L22, "")</f>
        <v>13</v>
      </c>
      <c r="P22" s="2"/>
      <c r="Q22" s="2"/>
      <c r="V22" s="2"/>
      <c r="W22" s="2"/>
      <c r="X22" s="2"/>
      <c r="Y22" s="2"/>
      <c r="Z22" s="2"/>
    </row>
    <row r="23" spans="1:26" ht="18.75" x14ac:dyDescent="0.25">
      <c r="A23" s="12" t="s">
        <v>65</v>
      </c>
      <c r="B23" s="13"/>
      <c r="C23" s="13">
        <v>7</v>
      </c>
      <c r="D23" s="13">
        <v>7</v>
      </c>
      <c r="E23" s="13">
        <v>5</v>
      </c>
      <c r="F23" s="13">
        <v>4</v>
      </c>
      <c r="G23" s="13">
        <v>8</v>
      </c>
      <c r="H23" s="13">
        <v>5</v>
      </c>
      <c r="I23" s="13">
        <v>5</v>
      </c>
      <c r="J23" s="13">
        <v>8</v>
      </c>
      <c r="K23" s="13">
        <v>8</v>
      </c>
      <c r="L23" s="14">
        <f t="shared" si="0"/>
        <v>57</v>
      </c>
      <c r="M23" s="13">
        <v>18</v>
      </c>
      <c r="N23" s="13">
        <f>IF(L23&lt;&gt;"",L23- M23, "")</f>
        <v>39</v>
      </c>
      <c r="O23" s="15"/>
      <c r="P23" s="2"/>
      <c r="Q23" s="2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>
        <f>IF(C23&gt;0, VLOOKUP(C23-C$5-(INT($M23/9)+(MOD($M23,9)&gt;=C$6)), '[1]Point System'!$A$4:$B$15, 2),"")</f>
        <v>1</v>
      </c>
      <c r="D24" s="17">
        <f>IF(D23&gt;0, VLOOKUP(D23-D$5-(INT($M23/9)+(MOD($M23,9)&gt;=D$6)), '[1]Point System'!$A$4:$B$15, 2),"")</f>
        <v>2</v>
      </c>
      <c r="E24" s="17">
        <f>IF(E23&gt;0, VLOOKUP(E23-E$5-(INT($M23/9)+(MOD($M23,9)&gt;=E$6)), '[1]Point System'!$A$4:$B$15, 2),"")</f>
        <v>3</v>
      </c>
      <c r="F24" s="17">
        <f>IF(F23&gt;0, VLOOKUP(F23-F$5-(INT($M23/9)+(MOD($M23,9)&gt;=F$6)), '[1]Point System'!$A$4:$B$15, 2),"")</f>
        <v>3</v>
      </c>
      <c r="G24" s="17">
        <f>IF(G23&gt;0, VLOOKUP(G23-G$5-(INT($M23/9)+(MOD($M23,9)&gt;=G$6)), '[1]Point System'!$A$4:$B$15, 2),"")</f>
        <v>0</v>
      </c>
      <c r="H24" s="17">
        <f>IF(H23&gt;0, VLOOKUP(H23-H$5-(INT($M23/9)+(MOD($M23,9)&gt;=H$6)), '[1]Point System'!$A$4:$B$15, 2),"")</f>
        <v>3</v>
      </c>
      <c r="I24" s="17">
        <f>IF(I23&gt;0, VLOOKUP(I23-I$5-(INT($M23/9)+(MOD($M23,9)&gt;=I$6)), '[1]Point System'!$A$4:$B$15, 2),"")</f>
        <v>2</v>
      </c>
      <c r="J24" s="17">
        <f>IF(J23&gt;0, VLOOKUP(J23-J$5-(INT($M23/9)+(MOD($M23,9)&gt;=J$6)), '[1]Point System'!$A$4:$B$15, 2),"")</f>
        <v>0</v>
      </c>
      <c r="K24" s="17">
        <f>IF(K23&gt;0, VLOOKUP(K23-K$5-(INT($M23/9)+(MOD($M23,9)&gt;=K$6)), '[1]Point System'!$A$4:$B$15, 2),"")</f>
        <v>1</v>
      </c>
      <c r="L24" s="18">
        <f t="shared" si="0"/>
        <v>15</v>
      </c>
      <c r="M24" s="17"/>
      <c r="N24" s="17"/>
      <c r="O24" s="19">
        <f>IF(L24&lt;&gt;"", L24, "")</f>
        <v>15</v>
      </c>
      <c r="P24" s="2"/>
      <c r="Q24" s="2"/>
      <c r="U24" s="2"/>
      <c r="V24" s="2"/>
      <c r="W24" s="2"/>
      <c r="X24" s="2"/>
      <c r="Y24" s="2"/>
      <c r="Z24" s="2"/>
    </row>
    <row r="25" spans="1:26" ht="18.75" x14ac:dyDescent="0.25">
      <c r="A25" s="31" t="s">
        <v>62</v>
      </c>
      <c r="B25" s="13"/>
      <c r="C25" s="13">
        <v>4</v>
      </c>
      <c r="D25" s="13">
        <v>5</v>
      </c>
      <c r="E25" s="13">
        <v>5</v>
      </c>
      <c r="F25" s="13">
        <v>3</v>
      </c>
      <c r="G25" s="13">
        <v>3</v>
      </c>
      <c r="H25" s="13">
        <v>5</v>
      </c>
      <c r="I25" s="13">
        <v>3</v>
      </c>
      <c r="J25" s="13">
        <v>6</v>
      </c>
      <c r="K25" s="13">
        <v>6</v>
      </c>
      <c r="L25" s="14">
        <f t="shared" si="0"/>
        <v>40</v>
      </c>
      <c r="M25" s="13">
        <v>2</v>
      </c>
      <c r="N25" s="13">
        <f>IF(L25&lt;&gt;"",L25- M25, "")</f>
        <v>38</v>
      </c>
      <c r="O25" s="15"/>
      <c r="P25" s="2"/>
      <c r="Q25" s="2"/>
      <c r="R25" s="2"/>
      <c r="S25" s="2"/>
      <c r="T25" s="39"/>
      <c r="U25" s="2"/>
      <c r="V25" s="2"/>
      <c r="W25" s="2"/>
      <c r="X25" s="2"/>
      <c r="Y25" s="2"/>
      <c r="Z25" s="2"/>
    </row>
    <row r="26" spans="1:26" ht="19.5" thickBot="1" x14ac:dyDescent="0.3">
      <c r="A26" s="16"/>
      <c r="B26" s="17"/>
      <c r="C26" s="17">
        <f>IF(C25&gt;0, VLOOKUP(C25-C$5-(INT($M25/9)+(MOD($M25,9)&gt;=C$6)), '[1]Point System'!$A$4:$B$15, 2),"")</f>
        <v>2</v>
      </c>
      <c r="D26" s="17">
        <f>IF(D25&gt;0, VLOOKUP(D25-D$5-(INT($M25/9)+(MOD($M25,9)&gt;=D$6)), '[1]Point System'!$A$4:$B$15, 2),"")</f>
        <v>3</v>
      </c>
      <c r="E26" s="17">
        <f>IF(E25&gt;0, VLOOKUP(E25-E$5-(INT($M25/9)+(MOD($M25,9)&gt;=E$6)), '[1]Point System'!$A$4:$B$15, 2),"")</f>
        <v>1</v>
      </c>
      <c r="F26" s="17">
        <f>IF(F25&gt;0, VLOOKUP(F25-F$5-(INT($M25/9)+(MOD($M25,9)&gt;=F$6)), '[1]Point System'!$A$4:$B$15, 2),"")</f>
        <v>2</v>
      </c>
      <c r="G26" s="17">
        <f>IF(G25&gt;0, VLOOKUP(G25-G$5-(INT($M25/9)+(MOD($M25,9)&gt;=G$6)), '[1]Point System'!$A$4:$B$15, 2),"")</f>
        <v>3</v>
      </c>
      <c r="H26" s="17">
        <f>IF(H25&gt;0, VLOOKUP(H25-H$5-(INT($M25/9)+(MOD($M25,9)&gt;=H$6)), '[1]Point System'!$A$4:$B$15, 2),"")</f>
        <v>1</v>
      </c>
      <c r="I26" s="17">
        <f>IF(I25&gt;0, VLOOKUP(I25-I$5-(INT($M25/9)+(MOD($M25,9)&gt;=I$6)), '[1]Point System'!$A$4:$B$15, 2),"")</f>
        <v>2</v>
      </c>
      <c r="J26" s="17">
        <f>IF(J25&gt;0, VLOOKUP(J25-J$5-(INT($M25/9)+(MOD($M25,9)&gt;=J$6)), '[1]Point System'!$A$4:$B$15, 2),"")</f>
        <v>0</v>
      </c>
      <c r="K26" s="17">
        <f>IF(K25&gt;0, VLOOKUP(K25-K$5-(INT($M25/9)+(MOD($M25,9)&gt;=K$6)), '[1]Point System'!$A$4:$B$15, 2),"")</f>
        <v>2</v>
      </c>
      <c r="L26" s="18">
        <f t="shared" si="0"/>
        <v>16</v>
      </c>
      <c r="M26" s="17"/>
      <c r="N26" s="17"/>
      <c r="O26" s="19">
        <f>IF(L26&lt;&gt;"", L26, "")</f>
        <v>16</v>
      </c>
      <c r="P26" s="2"/>
      <c r="Q26" s="2"/>
      <c r="R26" s="2"/>
      <c r="S26" s="2"/>
      <c r="T26" s="39"/>
      <c r="U26" s="2"/>
      <c r="V26" s="2"/>
      <c r="W26" s="2"/>
      <c r="X26" s="2"/>
      <c r="Y26" s="2"/>
      <c r="Z26" s="2"/>
    </row>
    <row r="27" spans="1:26" ht="18.75" x14ac:dyDescent="0.25">
      <c r="A27" s="31" t="s">
        <v>67</v>
      </c>
      <c r="B27" s="13"/>
      <c r="C27" s="13">
        <v>6</v>
      </c>
      <c r="D27" s="13">
        <v>6</v>
      </c>
      <c r="E27" s="13">
        <v>5</v>
      </c>
      <c r="F27" s="13">
        <v>6</v>
      </c>
      <c r="G27" s="13">
        <v>6</v>
      </c>
      <c r="H27" s="13">
        <v>7</v>
      </c>
      <c r="I27" s="13">
        <v>6</v>
      </c>
      <c r="J27" s="13">
        <v>6</v>
      </c>
      <c r="K27" s="13">
        <v>8</v>
      </c>
      <c r="L27" s="14">
        <f t="shared" si="0"/>
        <v>56</v>
      </c>
      <c r="M27" s="13">
        <v>14</v>
      </c>
      <c r="N27" s="13">
        <f>IF(L27&lt;&gt;"",L27- M27, "")</f>
        <v>42</v>
      </c>
      <c r="O27" s="15"/>
      <c r="P27" s="2"/>
      <c r="Q27" s="2"/>
      <c r="R27" s="2"/>
      <c r="S27" s="2"/>
      <c r="T27" s="39"/>
      <c r="U27" s="2"/>
      <c r="V27" s="2"/>
      <c r="W27" s="2"/>
      <c r="X27" s="2"/>
      <c r="Y27" s="2"/>
      <c r="Z27" s="2"/>
    </row>
    <row r="28" spans="1:26" ht="19.5" thickBot="1" x14ac:dyDescent="0.3">
      <c r="A28" s="16"/>
      <c r="B28" s="17"/>
      <c r="C28" s="17">
        <f>IF(C27&gt;0, VLOOKUP(C27-C$5-(INT($M27/9)+(MOD($M27,9)&gt;=C$6)), '[1]Point System'!$A$4:$B$15, 2),"")</f>
        <v>2</v>
      </c>
      <c r="D28" s="17">
        <f>IF(D27&gt;0, VLOOKUP(D27-D$5-(INT($M27/9)+(MOD($M27,9)&gt;=D$6)), '[1]Point System'!$A$4:$B$15, 2),"")</f>
        <v>3</v>
      </c>
      <c r="E28" s="17">
        <f>IF(E27&gt;0, VLOOKUP(E27-E$5-(INT($M27/9)+(MOD($M27,9)&gt;=E$6)), '[1]Point System'!$A$4:$B$15, 2),"")</f>
        <v>3</v>
      </c>
      <c r="F28" s="17">
        <f>IF(F27&gt;0, VLOOKUP(F27-F$5-(INT($M27/9)+(MOD($M27,9)&gt;=F$6)), '[1]Point System'!$A$4:$B$15, 2),"")</f>
        <v>0</v>
      </c>
      <c r="G28" s="17">
        <f>IF(G27&gt;0, VLOOKUP(G27-G$5-(INT($M27/9)+(MOD($M27,9)&gt;=G$6)), '[1]Point System'!$A$4:$B$15, 2),"")</f>
        <v>2</v>
      </c>
      <c r="H28" s="17">
        <f>IF(H27&gt;0, VLOOKUP(H27-H$5-(INT($M27/9)+(MOD($M27,9)&gt;=H$6)), '[1]Point System'!$A$4:$B$15, 2),"")</f>
        <v>0</v>
      </c>
      <c r="I28" s="17">
        <f>IF(I27&gt;0, VLOOKUP(I27-I$5-(INT($M27/9)+(MOD($M27,9)&gt;=I$6)), '[1]Point System'!$A$4:$B$15, 2),"")</f>
        <v>0</v>
      </c>
      <c r="J28" s="17">
        <f>IF(J27&gt;0, VLOOKUP(J27-J$5-(INT($M27/9)+(MOD($M27,9)&gt;=J$6)), '[1]Point System'!$A$4:$B$15, 2),"")</f>
        <v>1</v>
      </c>
      <c r="K28" s="17">
        <f>IF(K27&gt;0, VLOOKUP(K27-K$5-(INT($M27/9)+(MOD($M27,9)&gt;=K$6)), '[1]Point System'!$A$4:$B$15, 2),"")</f>
        <v>1</v>
      </c>
      <c r="L28" s="18">
        <f t="shared" si="0"/>
        <v>12</v>
      </c>
      <c r="M28" s="17"/>
      <c r="N28" s="17"/>
      <c r="O28" s="19">
        <f>IF(L28&lt;&gt;"", L28, "")</f>
        <v>12</v>
      </c>
      <c r="P28" s="2"/>
      <c r="Q28" s="2"/>
      <c r="R28" s="2"/>
      <c r="S28" s="2"/>
      <c r="T28" s="39"/>
      <c r="U28" s="2"/>
      <c r="V28" s="2"/>
      <c r="W28" s="2"/>
      <c r="X28" s="2"/>
      <c r="Y28" s="2"/>
      <c r="Z28" s="2"/>
    </row>
    <row r="29" spans="1:26" x14ac:dyDescent="0.25">
      <c r="Q29" s="2"/>
      <c r="R29" s="2"/>
      <c r="S29" s="2"/>
      <c r="T29" s="39"/>
    </row>
    <row r="30" spans="1:26" ht="14.25" x14ac:dyDescent="0.2">
      <c r="C30" s="30" t="s">
        <v>79</v>
      </c>
      <c r="D30" s="30" t="s">
        <v>76</v>
      </c>
      <c r="E30" s="30" t="s">
        <v>77</v>
      </c>
      <c r="F30" s="30" t="s">
        <v>79</v>
      </c>
      <c r="G30" s="30" t="s">
        <v>77</v>
      </c>
      <c r="H30" s="30" t="s">
        <v>77</v>
      </c>
      <c r="I30" s="30" t="s">
        <v>76</v>
      </c>
      <c r="J30" s="30" t="s">
        <v>77</v>
      </c>
      <c r="K30" s="30" t="s">
        <v>77</v>
      </c>
    </row>
    <row r="31" spans="1:26" ht="15" customHeight="1" x14ac:dyDescent="0.2">
      <c r="E31" s="34">
        <v>3</v>
      </c>
      <c r="G31" s="34">
        <v>2</v>
      </c>
      <c r="H31" s="34">
        <v>1</v>
      </c>
      <c r="J31" s="34">
        <v>2</v>
      </c>
      <c r="K31" s="34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3" bestFit="1" customWidth="1"/>
    <col min="2" max="2" width="14.140625" style="3" customWidth="1"/>
    <col min="3" max="11" width="5" style="3" customWidth="1"/>
    <col min="12" max="12" width="5.140625" style="3" bestFit="1" customWidth="1"/>
    <col min="13" max="13" width="6.140625" style="3" bestFit="1" customWidth="1"/>
    <col min="14" max="14" width="5" style="3" bestFit="1" customWidth="1"/>
    <col min="15" max="15" width="14.140625" style="3" bestFit="1" customWidth="1"/>
    <col min="16" max="16" width="8.7109375" style="3" customWidth="1"/>
    <col min="17" max="17" width="15.140625" style="3" customWidth="1"/>
    <col min="18" max="18" width="13.7109375" style="3" customWidth="1"/>
    <col min="19" max="19" width="8.7109375" style="3" customWidth="1"/>
    <col min="20" max="20" width="8.7109375" style="42" customWidth="1"/>
    <col min="21" max="26" width="8.7109375" style="3" customWidth="1"/>
    <col min="27" max="16384" width="14.140625" style="3"/>
  </cols>
  <sheetData>
    <row r="1" spans="1:26" ht="26.25" x14ac:dyDescent="0.4">
      <c r="A1" s="162" t="s">
        <v>41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5">
      <c r="A2" s="164" t="s">
        <v>42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19.5" thickBot="1" x14ac:dyDescent="0.3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8.75" x14ac:dyDescent="0.25">
      <c r="A4" s="20" t="s">
        <v>43</v>
      </c>
      <c r="B4" s="21" t="s">
        <v>44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45</v>
      </c>
      <c r="M4" s="21" t="s">
        <v>46</v>
      </c>
      <c r="N4" s="21" t="s">
        <v>47</v>
      </c>
      <c r="O4" s="22" t="s">
        <v>48</v>
      </c>
      <c r="P4" s="4"/>
      <c r="Q4" s="46">
        <v>11</v>
      </c>
      <c r="R4" s="33" t="s">
        <v>78</v>
      </c>
      <c r="S4" s="4"/>
      <c r="T4" s="40"/>
      <c r="U4" s="4"/>
      <c r="V4" s="4"/>
      <c r="W4" s="4"/>
      <c r="X4" s="4"/>
      <c r="Y4" s="4"/>
      <c r="Z4" s="4"/>
    </row>
    <row r="5" spans="1:26" ht="18.75" x14ac:dyDescent="0.25">
      <c r="A5" s="23"/>
      <c r="B5" s="7" t="s">
        <v>49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>
        <f>SUM(55/9)</f>
        <v>6.1111111111111107</v>
      </c>
      <c r="R5" s="5" t="s">
        <v>87</v>
      </c>
      <c r="S5" s="4"/>
      <c r="T5" s="40"/>
      <c r="U5" s="4"/>
      <c r="V5" s="4"/>
      <c r="W5" s="4"/>
      <c r="X5" s="4"/>
      <c r="Y5" s="4"/>
      <c r="Z5" s="4"/>
    </row>
    <row r="6" spans="1:26" ht="19.5" thickBot="1" x14ac:dyDescent="0.3">
      <c r="A6" s="25"/>
      <c r="B6" s="26" t="s">
        <v>74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8.75" x14ac:dyDescent="0.25">
      <c r="A7" s="43" t="s">
        <v>50</v>
      </c>
      <c r="B7" s="13" t="s">
        <v>73</v>
      </c>
      <c r="C7" s="13">
        <v>6</v>
      </c>
      <c r="D7" s="13">
        <v>6</v>
      </c>
      <c r="E7" s="13">
        <v>5</v>
      </c>
      <c r="F7" s="13">
        <v>3</v>
      </c>
      <c r="G7" s="13">
        <v>5</v>
      </c>
      <c r="H7" s="13">
        <v>4</v>
      </c>
      <c r="I7" s="13">
        <v>3</v>
      </c>
      <c r="J7" s="13">
        <v>4</v>
      </c>
      <c r="K7" s="13">
        <v>4</v>
      </c>
      <c r="L7" s="14">
        <f t="shared" ref="L7:L29" si="0">IF(SUM(C7:K7)&gt;0, SUM(C7:K7),"")</f>
        <v>40</v>
      </c>
      <c r="M7" s="13">
        <v>7</v>
      </c>
      <c r="N7" s="13">
        <f>IF(L7&lt;&gt;"",L7- M7, "")</f>
        <v>33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19.5" thickBot="1" x14ac:dyDescent="0.3">
      <c r="A8" s="16"/>
      <c r="B8" s="17" t="s">
        <v>75</v>
      </c>
      <c r="C8" s="17">
        <f>IF(C7&gt;0, VLOOKUP(C7-C$5-(INT($M7/9)+(MOD($M7,9)&gt;=C$6)), '[1]Point System'!$A$4:$B$15, 2),"")</f>
        <v>1</v>
      </c>
      <c r="D8" s="17">
        <f>IF(D7&gt;0, VLOOKUP(D7-D$5-(INT($M7/9)+(MOD($M7,9)&gt;=D$6)), '[1]Point System'!$A$4:$B$15, 2),"")</f>
        <v>2</v>
      </c>
      <c r="E8" s="17">
        <f>IF(E7&gt;0, VLOOKUP(E7-E$5-(INT($M7/9)+(MOD($M7,9)&gt;=E$6)), '[1]Point System'!$A$4:$B$15, 2),"")</f>
        <v>2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3</v>
      </c>
      <c r="I8" s="17">
        <f>IF(I7&gt;0, VLOOKUP(I7-I$5-(INT($M7/9)+(MOD($M7,9)&gt;=I$6)), '[1]Point System'!$A$4:$B$15, 2),"")</f>
        <v>2</v>
      </c>
      <c r="J8" s="35">
        <f>IF(J7&gt;0, VLOOKUP(J7-J$5-(INT($M7/9)+(MOD($M7,9)&gt;=J$6)), '[1]Point System'!$A$4:$B$15, 2),"")</f>
        <v>3</v>
      </c>
      <c r="K8" s="48">
        <f>IF(K7&gt;0, VLOOKUP(K7-K$5-(INT($M7/9)+(MOD($M7,9)&gt;=K$6)), '[1]Point System'!$A$4:$B$15, 2),"")</f>
        <v>4</v>
      </c>
      <c r="L8" s="18">
        <f t="shared" si="0"/>
        <v>21</v>
      </c>
      <c r="M8" s="17"/>
      <c r="N8" s="17"/>
      <c r="O8" s="19">
        <f>IF(L8&lt;&gt;"", L8, "")</f>
        <v>21</v>
      </c>
      <c r="P8" s="2"/>
      <c r="Q8" s="45">
        <f>SUM(Q5*1)</f>
        <v>6.1111111111111107</v>
      </c>
      <c r="R8" s="39">
        <v>6</v>
      </c>
      <c r="S8" s="2"/>
      <c r="T8" s="2"/>
      <c r="U8" s="2"/>
      <c r="V8" s="2"/>
      <c r="W8" s="2"/>
      <c r="X8" s="2"/>
      <c r="Z8" s="47"/>
    </row>
    <row r="9" spans="1:26" ht="18.75" x14ac:dyDescent="0.25">
      <c r="A9" s="43" t="s">
        <v>66</v>
      </c>
      <c r="B9" s="13"/>
      <c r="C9" s="13">
        <v>4</v>
      </c>
      <c r="D9" s="13">
        <v>7</v>
      </c>
      <c r="E9" s="13">
        <v>5</v>
      </c>
      <c r="F9" s="13">
        <v>3</v>
      </c>
      <c r="G9" s="13">
        <v>7</v>
      </c>
      <c r="H9" s="13">
        <v>5</v>
      </c>
      <c r="I9" s="13">
        <v>3</v>
      </c>
      <c r="J9" s="13">
        <v>6</v>
      </c>
      <c r="K9" s="13">
        <v>5</v>
      </c>
      <c r="L9" s="14">
        <f t="shared" si="0"/>
        <v>45</v>
      </c>
      <c r="M9" s="13">
        <v>11</v>
      </c>
      <c r="N9" s="13">
        <f>IF(L9&lt;&gt;"",L9- M9, "")</f>
        <v>34</v>
      </c>
      <c r="O9" s="15"/>
      <c r="P9" s="2"/>
      <c r="Q9" s="2"/>
      <c r="R9" s="39"/>
      <c r="T9" s="3"/>
    </row>
    <row r="10" spans="1:26" ht="19.5" thickBot="1" x14ac:dyDescent="0.3">
      <c r="A10" s="16"/>
      <c r="B10" s="17"/>
      <c r="C10" s="17">
        <f>IF(C9&gt;0, VLOOKUP(C9-C$5-(INT($M9/9)+(MOD($M9,9)&gt;=C$6)), '[1]Point System'!$A$4:$B$15, 2),"")</f>
        <v>3</v>
      </c>
      <c r="D10" s="17">
        <f>IF(D9&gt;0, VLOOKUP(D9-D$5-(INT($M9/9)+(MOD($M9,9)&gt;=D$6)), '[1]Point System'!$A$4:$B$15, 2),"")</f>
        <v>2</v>
      </c>
      <c r="E10" s="17">
        <f>IF(E9&gt;0, VLOOKUP(E9-E$5-(INT($M9/9)+(MOD($M9,9)&gt;=E$6)), '[1]Point System'!$A$4:$B$15, 2),"")</f>
        <v>2</v>
      </c>
      <c r="F10" s="17">
        <f>IF(F9&gt;0, VLOOKUP(F9-F$5-(INT($M9/9)+(MOD($M9,9)&gt;=F$6)), '[1]Point System'!$A$4:$B$15, 2),"")</f>
        <v>3</v>
      </c>
      <c r="G10" s="17">
        <f>IF(G9&gt;0, VLOOKUP(G9-G$5-(INT($M9/9)+(MOD($M9,9)&gt;=G$6)), '[1]Point System'!$A$4:$B$15, 2),"")</f>
        <v>0</v>
      </c>
      <c r="H10" s="17">
        <f>IF(H9&gt;0, VLOOKUP(H9-H$5-(INT($M9/9)+(MOD($M9,9)&gt;=H$6)), '[1]Point System'!$A$4:$B$15, 2),"")</f>
        <v>2</v>
      </c>
      <c r="I10" s="17">
        <f>IF(I9&gt;0, VLOOKUP(I9-I$5-(INT($M9/9)+(MOD($M9,9)&gt;=I$6)), '[1]Point System'!$A$4:$B$15, 2),"")</f>
        <v>3</v>
      </c>
      <c r="J10" s="17">
        <f>IF(J9&gt;0, VLOOKUP(J9-J$5-(INT($M9/9)+(MOD($M9,9)&gt;=J$6)), '[1]Point System'!$A$4:$B$15, 2),"")</f>
        <v>1</v>
      </c>
      <c r="K10" s="48">
        <f>IF(K9&gt;0, VLOOKUP(K9-K$5-(INT($M9/9)+(MOD($M9,9)&gt;=K$6)), '[1]Point System'!$A$4:$B$15, 2),"")</f>
        <v>4</v>
      </c>
      <c r="L10" s="18">
        <f t="shared" ref="L10" si="1">IF(SUM(C10:K10)&gt;0, SUM(C10:K10),"")</f>
        <v>20</v>
      </c>
      <c r="M10" s="17"/>
      <c r="N10" s="17"/>
      <c r="O10" s="19">
        <f>IF(L10&lt;&gt;"", L10, "")</f>
        <v>20</v>
      </c>
      <c r="P10" s="2"/>
      <c r="Q10" s="2"/>
      <c r="R10" s="39"/>
      <c r="T10" s="3"/>
    </row>
    <row r="11" spans="1:26" ht="18.75" x14ac:dyDescent="0.25">
      <c r="A11" s="43" t="s">
        <v>52</v>
      </c>
      <c r="B11" s="13"/>
      <c r="C11" s="13">
        <v>7</v>
      </c>
      <c r="D11" s="13">
        <v>5</v>
      </c>
      <c r="E11" s="13">
        <v>7</v>
      </c>
      <c r="F11" s="13">
        <v>4</v>
      </c>
      <c r="G11" s="13">
        <v>4</v>
      </c>
      <c r="H11" s="13">
        <v>7</v>
      </c>
      <c r="I11" s="13">
        <v>6</v>
      </c>
      <c r="J11" s="13">
        <v>8</v>
      </c>
      <c r="K11" s="13">
        <v>7</v>
      </c>
      <c r="L11" s="14">
        <f t="shared" si="0"/>
        <v>55</v>
      </c>
      <c r="M11" s="13">
        <v>17</v>
      </c>
      <c r="N11" s="13">
        <f>IF(L11&lt;&gt;"",L11- M11, "")</f>
        <v>38</v>
      </c>
      <c r="O11" s="15"/>
      <c r="P11" s="2"/>
      <c r="Q11" s="2"/>
      <c r="R11" s="39"/>
      <c r="S11" s="2"/>
      <c r="T11" s="2"/>
    </row>
    <row r="12" spans="1:26" ht="19.5" thickBot="1" x14ac:dyDescent="0.3">
      <c r="A12" s="16"/>
      <c r="B12" s="17"/>
      <c r="C12" s="35">
        <f>IF(C11&gt;0, VLOOKUP(C11-C$5-(INT($M11/9)+(MOD($M11,9)&gt;=C$6)), '[1]Point System'!$A$4:$B$15, 2),"")</f>
        <v>1</v>
      </c>
      <c r="D12" s="35">
        <f>IF(D11&gt;0, VLOOKUP(D11-D$5-(INT($M11/9)+(MOD($M11,9)&gt;=D$6)), '[1]Point System'!$A$4:$B$15, 2),"")</f>
        <v>4</v>
      </c>
      <c r="E12" s="17">
        <f>IF(E11&gt;0, VLOOKUP(E11-E$5-(INT($M11/9)+(MOD($M11,9)&gt;=E$6)), '[1]Point System'!$A$4:$B$15, 2),"")</f>
        <v>1</v>
      </c>
      <c r="F12" s="35">
        <f>IF(F11&gt;0, VLOOKUP(F11-F$5-(INT($M11/9)+(MOD($M11,9)&gt;=F$6)), '[1]Point System'!$A$4:$B$15, 2),"")</f>
        <v>2</v>
      </c>
      <c r="G12" s="35">
        <f>IF(G11&gt;0, VLOOKUP(G11-G$5-(INT($M11/9)+(MOD($M11,9)&gt;=G$6)), '[1]Point System'!$A$4:$B$15, 2),"")</f>
        <v>4</v>
      </c>
      <c r="H12" s="17">
        <f>IF(H11&gt;0, VLOOKUP(H11-H$5-(INT($M11/9)+(MOD($M11,9)&gt;=H$6)), '[1]Point System'!$A$4:$B$15, 2),"")</f>
        <v>1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0</v>
      </c>
      <c r="K12" s="17">
        <f>IF(K11&gt;0, VLOOKUP(K11-K$5-(INT($M11/9)+(MOD($M11,9)&gt;=K$6)), '[1]Point System'!$A$4:$B$15, 2),"")</f>
        <v>2</v>
      </c>
      <c r="L12" s="18">
        <f t="shared" ref="L12" si="2">IF(SUM(C12:K12)&gt;0, SUM(C12:K12),"")</f>
        <v>16</v>
      </c>
      <c r="M12" s="17"/>
      <c r="N12" s="17"/>
      <c r="O12" s="19">
        <f>IF(L12&lt;&gt;"", L12, "")</f>
        <v>16</v>
      </c>
      <c r="P12" s="45"/>
      <c r="Q12" s="45">
        <f>SUM(Q5*4)</f>
        <v>24.444444444444443</v>
      </c>
      <c r="R12" s="39">
        <v>24</v>
      </c>
      <c r="S12" s="2"/>
      <c r="T12" s="2"/>
    </row>
    <row r="13" spans="1:26" ht="18.75" x14ac:dyDescent="0.25">
      <c r="A13" s="43" t="s">
        <v>53</v>
      </c>
      <c r="B13" s="13"/>
      <c r="C13" s="13">
        <v>6</v>
      </c>
      <c r="D13" s="13">
        <v>6</v>
      </c>
      <c r="E13" s="13">
        <v>5</v>
      </c>
      <c r="F13" s="13">
        <v>3</v>
      </c>
      <c r="G13" s="13">
        <v>5</v>
      </c>
      <c r="H13" s="13">
        <v>8</v>
      </c>
      <c r="I13" s="13">
        <v>6</v>
      </c>
      <c r="J13" s="13">
        <v>7</v>
      </c>
      <c r="K13" s="13">
        <v>7</v>
      </c>
      <c r="L13" s="14">
        <f t="shared" si="0"/>
        <v>53</v>
      </c>
      <c r="M13" s="13">
        <v>16</v>
      </c>
      <c r="N13" s="13">
        <f>IF(L13&lt;&gt;"",L13- M13, "")</f>
        <v>37</v>
      </c>
      <c r="O13" s="15"/>
      <c r="P13" s="2"/>
      <c r="Q13" s="45"/>
      <c r="R13" s="39"/>
      <c r="S13" s="2"/>
      <c r="T13" s="2"/>
    </row>
    <row r="14" spans="1:26" ht="19.5" thickBot="1" x14ac:dyDescent="0.3">
      <c r="A14" s="16"/>
      <c r="B14" s="17"/>
      <c r="C14" s="17">
        <f>IF(C13&gt;0, VLOOKUP(C13-C$5-(INT($M13/9)+(MOD($M13,9)&gt;=C$6)), '[1]Point System'!$A$4:$B$15, 2),"")</f>
        <v>2</v>
      </c>
      <c r="D14" s="17">
        <f>IF(D13&gt;0, VLOOKUP(D13-D$5-(INT($M13/9)+(MOD($M13,9)&gt;=D$6)), '[1]Point System'!$A$4:$B$15, 2),"")</f>
        <v>3</v>
      </c>
      <c r="E14" s="17">
        <f>IF(E13&gt;0, VLOOKUP(E13-E$5-(INT($M13/9)+(MOD($M13,9)&gt;=E$6)), '[1]Point System'!$A$4:$B$15, 2),"")</f>
        <v>3</v>
      </c>
      <c r="F14" s="17">
        <f>IF(F13&gt;0, VLOOKUP(F13-F$5-(INT($M13/9)+(MOD($M13,9)&gt;=F$6)), '[1]Point System'!$A$4:$B$15, 2),"")</f>
        <v>3</v>
      </c>
      <c r="G14" s="17">
        <f>IF(G13&gt;0, VLOOKUP(G13-G$5-(INT($M13/9)+(MOD($M13,9)&gt;=G$6)), '[1]Point System'!$A$4:$B$15, 2),"")</f>
        <v>3</v>
      </c>
      <c r="H14" s="17">
        <f>IF(H13&gt;0, VLOOKUP(H13-H$5-(INT($M13/9)+(MOD($M13,9)&gt;=H$6)), '[1]Point System'!$A$4:$B$15, 2),"")</f>
        <v>0</v>
      </c>
      <c r="I14" s="17">
        <f>IF(I13&gt;0, VLOOKUP(I13-I$5-(INT($M13/9)+(MOD($M13,9)&gt;=I$6)), '[1]Point System'!$A$4:$B$15, 2),"")</f>
        <v>0</v>
      </c>
      <c r="J14" s="17">
        <f>IF(J13&gt;0, VLOOKUP(J13-J$5-(INT($M13/9)+(MOD($M13,9)&gt;=J$6)), '[1]Point System'!$A$4:$B$15, 2),"")</f>
        <v>1</v>
      </c>
      <c r="K14" s="17">
        <f>IF(K13&gt;0, VLOOKUP(K13-K$5-(INT($M13/9)+(MOD($M13,9)&gt;=K$6)), '[1]Point System'!$A$4:$B$15, 2),"")</f>
        <v>2</v>
      </c>
      <c r="L14" s="18">
        <f t="shared" ref="L14" si="3">IF(SUM(C14:K14)&gt;0, SUM(C14:K14),"")</f>
        <v>17</v>
      </c>
      <c r="M14" s="17"/>
      <c r="N14" s="17"/>
      <c r="O14" s="19">
        <f>IF(L14&lt;&gt;"", L14, "")</f>
        <v>17</v>
      </c>
      <c r="P14" s="2"/>
      <c r="Q14" s="45"/>
      <c r="R14" s="39"/>
      <c r="S14" s="2"/>
      <c r="T14" s="2"/>
    </row>
    <row r="15" spans="1:26" ht="18.75" x14ac:dyDescent="0.25">
      <c r="A15" s="43" t="s">
        <v>54</v>
      </c>
      <c r="B15" s="13"/>
      <c r="C15" s="13">
        <v>6</v>
      </c>
      <c r="D15" s="13">
        <v>6</v>
      </c>
      <c r="E15" s="13">
        <v>4</v>
      </c>
      <c r="F15" s="13">
        <v>4</v>
      </c>
      <c r="G15" s="13">
        <v>5</v>
      </c>
      <c r="H15" s="13">
        <v>5</v>
      </c>
      <c r="I15" s="13">
        <v>3</v>
      </c>
      <c r="J15" s="13">
        <v>6</v>
      </c>
      <c r="K15" s="13">
        <v>6</v>
      </c>
      <c r="L15" s="14">
        <f t="shared" si="0"/>
        <v>45</v>
      </c>
      <c r="M15" s="13">
        <v>13</v>
      </c>
      <c r="N15" s="13">
        <f>IF(L15&lt;&gt;"",L15- M15, "")</f>
        <v>32</v>
      </c>
      <c r="O15" s="15"/>
      <c r="P15" s="2"/>
      <c r="Q15" s="45"/>
      <c r="R15" s="39"/>
      <c r="S15" s="2"/>
      <c r="T15" s="2"/>
    </row>
    <row r="16" spans="1:26" ht="19.5" thickBot="1" x14ac:dyDescent="0.3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3</v>
      </c>
      <c r="E16" s="35">
        <f>IF(E15&gt;0, VLOOKUP(E15-E$5-(INT($M15/9)+(MOD($M15,9)&gt;=E$6)), '[1]Point System'!$A$4:$B$15, 2),"")</f>
        <v>4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3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3</v>
      </c>
      <c r="L16" s="18">
        <f t="shared" ref="L16:L18" si="4">IF(SUM(C16:K16)&gt;0, SUM(C16:K16),"")</f>
        <v>22</v>
      </c>
      <c r="M16" s="17"/>
      <c r="N16" s="17"/>
      <c r="O16" s="19">
        <f>IF(L16&lt;&gt;"", L16, "")</f>
        <v>22</v>
      </c>
      <c r="P16" s="45"/>
      <c r="Q16" s="45">
        <f>SUM(Q5*1)</f>
        <v>6.1111111111111107</v>
      </c>
      <c r="R16" s="39">
        <v>6</v>
      </c>
      <c r="S16" s="2"/>
      <c r="T16" s="2"/>
    </row>
    <row r="17" spans="1:26" ht="18.75" x14ac:dyDescent="0.25">
      <c r="A17" s="43" t="s">
        <v>63</v>
      </c>
      <c r="B17" s="13"/>
      <c r="C17" s="13">
        <v>5</v>
      </c>
      <c r="D17" s="13">
        <v>6</v>
      </c>
      <c r="E17" s="13">
        <v>6</v>
      </c>
      <c r="F17" s="13">
        <v>5</v>
      </c>
      <c r="G17" s="13">
        <v>6</v>
      </c>
      <c r="H17" s="13">
        <v>4</v>
      </c>
      <c r="I17" s="13">
        <v>3</v>
      </c>
      <c r="J17" s="13">
        <v>6</v>
      </c>
      <c r="K17" s="13">
        <v>5</v>
      </c>
      <c r="L17" s="14">
        <f t="shared" si="4"/>
        <v>46</v>
      </c>
      <c r="M17" s="13">
        <v>13</v>
      </c>
      <c r="N17" s="13">
        <f>IF(L17&lt;&gt;"",L17- M17, "")</f>
        <v>33</v>
      </c>
      <c r="O17" s="15"/>
      <c r="P17" s="2"/>
      <c r="Q17" s="45"/>
      <c r="R17" s="39"/>
      <c r="S17" s="2"/>
      <c r="T17" s="2"/>
    </row>
    <row r="18" spans="1:26" ht="19.5" thickBot="1" x14ac:dyDescent="0.3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1</v>
      </c>
      <c r="G18" s="17">
        <f>IF(G17&gt;0, VLOOKUP(G17-G$5-(INT($M17/9)+(MOD($M17,9)&gt;=G$6)), '[1]Point System'!$A$4:$B$15, 2),"")</f>
        <v>1</v>
      </c>
      <c r="H18" s="17">
        <f>IF(H17&gt;0, VLOOKUP(H17-H$5-(INT($M17/9)+(MOD($M17,9)&gt;=H$6)), '[1]Point System'!$A$4:$B$15, 2),"")</f>
        <v>3</v>
      </c>
      <c r="I18" s="17">
        <f>IF(I17&gt;0, VLOOKUP(I17-I$5-(INT($M17/9)+(MOD($M17,9)&gt;=I$6)), '[1]Point System'!$A$4:$B$15, 2),"")</f>
        <v>3</v>
      </c>
      <c r="J18" s="17">
        <f>IF(J17&gt;0, VLOOKUP(J17-J$5-(INT($M17/9)+(MOD($M17,9)&gt;=J$6)), '[1]Point System'!$A$4:$B$15, 2),"")</f>
        <v>1</v>
      </c>
      <c r="K18" s="48">
        <f>IF(K17&gt;0, VLOOKUP(K17-K$5-(INT($M17/9)+(MOD($M17,9)&gt;=K$6)), '[1]Point System'!$A$4:$B$15, 2),"")</f>
        <v>4</v>
      </c>
      <c r="L18" s="18">
        <f t="shared" si="4"/>
        <v>21</v>
      </c>
      <c r="M18" s="17"/>
      <c r="N18" s="17"/>
      <c r="O18" s="19">
        <f>IF(L18&lt;&gt;"", L18, "")</f>
        <v>21</v>
      </c>
      <c r="P18" s="2"/>
      <c r="Q18" s="45"/>
      <c r="R18" s="39"/>
      <c r="S18" s="2"/>
      <c r="T18" s="39"/>
      <c r="V18" s="2"/>
      <c r="W18" s="2"/>
      <c r="X18" s="2"/>
      <c r="Y18" s="2"/>
      <c r="Z18" s="2"/>
    </row>
    <row r="19" spans="1:26" ht="18.75" x14ac:dyDescent="0.25">
      <c r="A19" s="12" t="s">
        <v>55</v>
      </c>
      <c r="B19" s="13"/>
      <c r="C19" s="13">
        <v>7</v>
      </c>
      <c r="D19" s="13">
        <v>6</v>
      </c>
      <c r="E19" s="13">
        <v>4</v>
      </c>
      <c r="F19" s="13">
        <v>5</v>
      </c>
      <c r="G19" s="13">
        <v>5</v>
      </c>
      <c r="H19" s="13">
        <v>8</v>
      </c>
      <c r="I19" s="13">
        <v>6</v>
      </c>
      <c r="J19" s="13">
        <v>7</v>
      </c>
      <c r="K19" s="13">
        <v>7</v>
      </c>
      <c r="L19" s="14">
        <f t="shared" si="0"/>
        <v>55</v>
      </c>
      <c r="M19" s="13">
        <v>21</v>
      </c>
      <c r="N19" s="13">
        <f>IF(L19&lt;&gt;"",L19- M19, "")</f>
        <v>34</v>
      </c>
      <c r="O19" s="15"/>
      <c r="P19" s="36"/>
      <c r="Q19" s="45"/>
      <c r="R19" s="39"/>
      <c r="S19" s="2"/>
      <c r="T19" s="39"/>
      <c r="U19" s="2"/>
      <c r="V19" s="2"/>
      <c r="W19" s="2"/>
      <c r="X19" s="2"/>
      <c r="Y19" s="2"/>
      <c r="Z19" s="2"/>
    </row>
    <row r="20" spans="1:26" ht="19.5" thickBot="1" x14ac:dyDescent="0.3">
      <c r="A20" s="16"/>
      <c r="B20" s="17"/>
      <c r="C20" s="17">
        <f>IF(C19&gt;0, VLOOKUP(C19-C$5-(INT($M19/9)+(MOD($M19,9)&gt;=C$6)), '[1]Point System'!$A$4:$B$15, 2),"")</f>
        <v>1</v>
      </c>
      <c r="D20" s="17">
        <f>IF(D19&gt;0, VLOOKUP(D19-D$5-(INT($M19/9)+(MOD($M19,9)&gt;=D$6)), '[1]Point System'!$A$4:$B$15, 2),"")</f>
        <v>4</v>
      </c>
      <c r="E20" s="17">
        <f>IF(E19&gt;0, VLOOKUP(E19-E$5-(INT($M19/9)+(MOD($M19,9)&gt;=E$6)), '[1]Point System'!$A$4:$B$15, 2),"")</f>
        <v>5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3</v>
      </c>
      <c r="H20" s="17">
        <f>IF(H19&gt;0, VLOOKUP(H19-H$5-(INT($M19/9)+(MOD($M19,9)&gt;=H$6)), '[1]Point System'!$A$4:$B$15, 2),"")</f>
        <v>0</v>
      </c>
      <c r="I20" s="17">
        <f>IF(I19&gt;0, VLOOKUP(I19-I$5-(INT($M19/9)+(MOD($M19,9)&gt;=I$6)), '[1]Point System'!$A$4:$B$15, 2),"")</f>
        <v>1</v>
      </c>
      <c r="J20" s="17">
        <f>IF(J19&gt;0, VLOOKUP(J19-J$5-(INT($M19/9)+(MOD($M19,9)&gt;=J$6)), '[1]Point System'!$A$4:$B$15, 2),"")</f>
        <v>1</v>
      </c>
      <c r="K20" s="17">
        <f>IF(K19&gt;0, VLOOKUP(K19-K$5-(INT($M19/9)+(MOD($M19,9)&gt;=K$6)), '[1]Point System'!$A$4:$B$15, 2),"")</f>
        <v>3</v>
      </c>
      <c r="L20" s="18">
        <f t="shared" ref="L20" si="5">IF(SUM(C20:K20)&gt;0, SUM(C20:K20),"")</f>
        <v>20</v>
      </c>
      <c r="M20" s="17"/>
      <c r="N20" s="17"/>
      <c r="O20" s="19">
        <f>IF(L20&lt;&gt;"", L20, "")</f>
        <v>20</v>
      </c>
      <c r="P20" s="2"/>
      <c r="Q20" s="45"/>
      <c r="R20" s="39"/>
      <c r="S20" s="2"/>
      <c r="T20" s="39"/>
      <c r="V20" s="2"/>
      <c r="W20" s="2"/>
      <c r="X20" s="2"/>
      <c r="Y20" s="2"/>
      <c r="Z20" s="2"/>
    </row>
    <row r="21" spans="1:26" ht="18.75" x14ac:dyDescent="0.25">
      <c r="A21" s="43" t="s">
        <v>56</v>
      </c>
      <c r="B21" s="13"/>
      <c r="C21" s="13">
        <v>8</v>
      </c>
      <c r="D21" s="13">
        <v>8</v>
      </c>
      <c r="E21" s="13">
        <v>7</v>
      </c>
      <c r="F21" s="13">
        <v>6</v>
      </c>
      <c r="G21" s="13">
        <v>6</v>
      </c>
      <c r="H21" s="13">
        <v>5</v>
      </c>
      <c r="I21" s="13">
        <v>4</v>
      </c>
      <c r="J21" s="13">
        <v>6</v>
      </c>
      <c r="K21" s="13">
        <v>6</v>
      </c>
      <c r="L21" s="14">
        <f t="shared" si="0"/>
        <v>56</v>
      </c>
      <c r="M21" s="13">
        <v>17</v>
      </c>
      <c r="N21" s="13">
        <f>IF(L21&lt;&gt;"",L21- M21, "")</f>
        <v>39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19.5" thickBot="1" x14ac:dyDescent="0.3">
      <c r="A22" s="16"/>
      <c r="B22" s="17"/>
      <c r="C22" s="17">
        <f>IF(C21&gt;0, VLOOKUP(C21-C$5-(INT($M21/9)+(MOD($M21,9)&gt;=C$6)), '[1]Point System'!$A$4:$B$15, 2),"")</f>
        <v>0</v>
      </c>
      <c r="D22" s="17">
        <f>IF(D21&gt;0, VLOOKUP(D21-D$5-(INT($M21/9)+(MOD($M21,9)&gt;=D$6)), '[1]Point System'!$A$4:$B$15, 2),"")</f>
        <v>1</v>
      </c>
      <c r="E22" s="17">
        <f>IF(E21&gt;0, VLOOKUP(E21-E$5-(INT($M21/9)+(MOD($M21,9)&gt;=E$6)), '[1]Point System'!$A$4:$B$15, 2),"")</f>
        <v>1</v>
      </c>
      <c r="F22" s="17">
        <f>IF(F21&gt;0, VLOOKUP(F21-F$5-(INT($M21/9)+(MOD($M21,9)&gt;=F$6)), '[1]Point System'!$A$4:$B$15, 2),"")</f>
        <v>0</v>
      </c>
      <c r="G22" s="17">
        <f>IF(G21&gt;0, VLOOKUP(G21-G$5-(INT($M21/9)+(MOD($M21,9)&gt;=G$6)), '[1]Point System'!$A$4:$B$15, 2),"")</f>
        <v>2</v>
      </c>
      <c r="H22" s="17">
        <f>IF(H21&gt;0, VLOOKUP(H21-H$5-(INT($M21/9)+(MOD($M21,9)&gt;=H$6)), '[1]Point System'!$A$4:$B$15, 2),"")</f>
        <v>3</v>
      </c>
      <c r="I22" s="17">
        <f>IF(I21&gt;0, VLOOKUP(I21-I$5-(INT($M21/9)+(MOD($M21,9)&gt;=I$6)), '[1]Point System'!$A$4:$B$15, 2),"")</f>
        <v>3</v>
      </c>
      <c r="J22" s="17">
        <f>IF(J21&gt;0, VLOOKUP(J21-J$5-(INT($M21/9)+(MOD($M21,9)&gt;=J$6)), '[1]Point System'!$A$4:$B$15, 2),"")</f>
        <v>2</v>
      </c>
      <c r="K22" s="17">
        <f>IF(K21&gt;0, VLOOKUP(K21-K$5-(INT($M21/9)+(MOD($M21,9)&gt;=K$6)), '[1]Point System'!$A$4:$B$15, 2),"")</f>
        <v>3</v>
      </c>
      <c r="L22" s="18">
        <f t="shared" ref="L22" si="6">IF(SUM(C22:K22)&gt;0, SUM(C22:K22),"")</f>
        <v>15</v>
      </c>
      <c r="M22" s="17"/>
      <c r="N22" s="17"/>
      <c r="O22" s="19">
        <f>IF(L22&lt;&gt;"", L22, "")</f>
        <v>15</v>
      </c>
      <c r="P22" s="45"/>
      <c r="Q22" s="45"/>
      <c r="R22" s="39"/>
      <c r="V22" s="2"/>
      <c r="W22" s="2"/>
      <c r="X22" s="2"/>
      <c r="Y22" s="2"/>
      <c r="Z22" s="2"/>
    </row>
    <row r="23" spans="1:26" ht="18.75" x14ac:dyDescent="0.25">
      <c r="A23" s="43" t="s">
        <v>64</v>
      </c>
      <c r="B23" s="13"/>
      <c r="C23" s="13">
        <v>8</v>
      </c>
      <c r="D23" s="13">
        <v>7</v>
      </c>
      <c r="E23" s="13">
        <v>6</v>
      </c>
      <c r="F23" s="13">
        <v>5</v>
      </c>
      <c r="G23" s="13">
        <v>6</v>
      </c>
      <c r="H23" s="13">
        <v>6</v>
      </c>
      <c r="I23" s="13">
        <v>3</v>
      </c>
      <c r="J23" s="13">
        <v>7</v>
      </c>
      <c r="K23" s="13">
        <v>6</v>
      </c>
      <c r="L23" s="14">
        <f t="shared" si="0"/>
        <v>54</v>
      </c>
      <c r="M23" s="13">
        <v>21</v>
      </c>
      <c r="N23" s="13">
        <f>IF(L23&lt;&gt;"",L23- M23, "")</f>
        <v>33</v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19.5" thickBot="1" x14ac:dyDescent="0.3">
      <c r="A24" s="16"/>
      <c r="B24" s="17"/>
      <c r="C24" s="17">
        <f>IF(C23&gt;0, VLOOKUP(C23-C$5-(INT($M23/9)+(MOD($M23,9)&gt;=C$6)), '[1]Point System'!$A$4:$B$15, 2),"")</f>
        <v>0</v>
      </c>
      <c r="D24" s="17">
        <f>IF(D23&gt;0, VLOOKUP(D23-D$5-(INT($M23/9)+(MOD($M23,9)&gt;=D$6)), '[1]Point System'!$A$4:$B$15, 2),"")</f>
        <v>3</v>
      </c>
      <c r="E24" s="17">
        <f>IF(E23&gt;0, VLOOKUP(E23-E$5-(INT($M23/9)+(MOD($M23,9)&gt;=E$6)), '[1]Point System'!$A$4:$B$15, 2),"")</f>
        <v>3</v>
      </c>
      <c r="F24" s="17">
        <f>IF(F23&gt;0, VLOOKUP(F23-F$5-(INT($M23/9)+(MOD($M23,9)&gt;=F$6)), '[1]Point System'!$A$4:$B$15, 2),"")</f>
        <v>2</v>
      </c>
      <c r="G24" s="17">
        <f>IF(G23&gt;0, VLOOKUP(G23-G$5-(INT($M23/9)+(MOD($M23,9)&gt;=G$6)), '[1]Point System'!$A$4:$B$15, 2),"")</f>
        <v>2</v>
      </c>
      <c r="H24" s="35">
        <f>IF(H23&gt;0, VLOOKUP(H23-H$5-(INT($M23/9)+(MOD($M23,9)&gt;=H$6)), '[1]Point System'!$A$4:$B$15, 2),"")</f>
        <v>2</v>
      </c>
      <c r="I24" s="35">
        <f>IF(I23&gt;0, VLOOKUP(I23-I$5-(INT($M23/9)+(MOD($M23,9)&gt;=I$6)), '[1]Point System'!$A$4:$B$15, 2),"")</f>
        <v>4</v>
      </c>
      <c r="J24" s="17">
        <f>IF(J23&gt;0, VLOOKUP(J23-J$5-(INT($M23/9)+(MOD($M23,9)&gt;=J$6)), '[1]Point System'!$A$4:$B$15, 2),"")</f>
        <v>1</v>
      </c>
      <c r="K24" s="48">
        <f>IF(K23&gt;0, VLOOKUP(K23-K$5-(INT($M23/9)+(MOD($M23,9)&gt;=K$6)), '[1]Point System'!$A$4:$B$15, 2),"")</f>
        <v>4</v>
      </c>
      <c r="L24" s="18">
        <f t="shared" ref="L24" si="7">IF(SUM(C24:K24)&gt;0, SUM(C24:K24),"")</f>
        <v>21</v>
      </c>
      <c r="M24" s="17"/>
      <c r="N24" s="17"/>
      <c r="O24" s="19">
        <f>IF(L24&lt;&gt;"", L24, "")</f>
        <v>21</v>
      </c>
      <c r="P24" s="45"/>
      <c r="Q24" s="45">
        <f>SUM(Q5*2)</f>
        <v>12.222222222222221</v>
      </c>
      <c r="R24" s="39">
        <v>12</v>
      </c>
      <c r="V24" s="2"/>
      <c r="W24" s="2"/>
      <c r="X24" s="2"/>
      <c r="Y24" s="2"/>
      <c r="Z24" s="2"/>
    </row>
    <row r="25" spans="1:26" ht="18.75" x14ac:dyDescent="0.25">
      <c r="A25" s="43" t="s">
        <v>65</v>
      </c>
      <c r="B25" s="13"/>
      <c r="C25" s="13">
        <v>5</v>
      </c>
      <c r="D25" s="13">
        <v>8</v>
      </c>
      <c r="E25" s="13">
        <v>6</v>
      </c>
      <c r="F25" s="13">
        <v>5</v>
      </c>
      <c r="G25" s="13">
        <v>7</v>
      </c>
      <c r="H25" s="13">
        <v>5</v>
      </c>
      <c r="I25" s="13">
        <v>5</v>
      </c>
      <c r="J25" s="13">
        <v>7</v>
      </c>
      <c r="K25" s="13">
        <v>6</v>
      </c>
      <c r="L25" s="14">
        <f t="shared" si="0"/>
        <v>54</v>
      </c>
      <c r="M25" s="13">
        <v>19</v>
      </c>
      <c r="N25" s="13">
        <f>IF(L25&lt;&gt;"",L25- M25, "")</f>
        <v>35</v>
      </c>
      <c r="O25" s="15"/>
      <c r="P25" s="2"/>
      <c r="Q25" s="45"/>
      <c r="V25" s="2"/>
      <c r="W25" s="2"/>
      <c r="X25" s="2"/>
      <c r="Y25" s="2"/>
      <c r="Z25" s="2"/>
    </row>
    <row r="26" spans="1:26" ht="19.5" thickBot="1" x14ac:dyDescent="0.3">
      <c r="A26" s="16"/>
      <c r="B26" s="17"/>
      <c r="C26" s="17">
        <f>IF(C25&gt;0, VLOOKUP(C25-C$5-(INT($M25/9)+(MOD($M25,9)&gt;=C$6)), '[1]Point System'!$A$4:$B$15, 2),"")</f>
        <v>3</v>
      </c>
      <c r="D26" s="17">
        <f>IF(D25&gt;0, VLOOKUP(D25-D$5-(INT($M25/9)+(MOD($M25,9)&gt;=D$6)), '[1]Point System'!$A$4:$B$15, 2),"")</f>
        <v>2</v>
      </c>
      <c r="E26" s="17">
        <f>IF(E25&gt;0, VLOOKUP(E25-E$5-(INT($M25/9)+(MOD($M25,9)&gt;=E$6)), '[1]Point System'!$A$4:$B$15, 2),"")</f>
        <v>2</v>
      </c>
      <c r="F26" s="17">
        <f>IF(F25&gt;0, VLOOKUP(F25-F$5-(INT($M25/9)+(MOD($M25,9)&gt;=F$6)), '[1]Point System'!$A$4:$B$15, 2),"")</f>
        <v>2</v>
      </c>
      <c r="G26" s="17">
        <f>IF(G25&gt;0, VLOOKUP(G25-G$5-(INT($M25/9)+(MOD($M25,9)&gt;=G$6)), '[1]Point System'!$A$4:$B$15, 2),"")</f>
        <v>1</v>
      </c>
      <c r="H26" s="17">
        <f>IF(H25&gt;0, VLOOKUP(H25-H$5-(INT($M25/9)+(MOD($M25,9)&gt;=H$6)), '[1]Point System'!$A$4:$B$15, 2),"")</f>
        <v>3</v>
      </c>
      <c r="I26" s="17">
        <f>IF(I25&gt;0, VLOOKUP(I25-I$5-(INT($M25/9)+(MOD($M25,9)&gt;=I$6)), '[1]Point System'!$A$4:$B$15, 2),"")</f>
        <v>2</v>
      </c>
      <c r="J26" s="17">
        <f>IF(J25&gt;0, VLOOKUP(J25-J$5-(INT($M25/9)+(MOD($M25,9)&gt;=J$6)), '[1]Point System'!$A$4:$B$15, 2),"")</f>
        <v>1</v>
      </c>
      <c r="K26" s="17">
        <f>IF(K25&gt;0, VLOOKUP(K25-K$5-(INT($M25/9)+(MOD($M25,9)&gt;=K$6)), '[1]Point System'!$A$4:$B$15, 2),"")</f>
        <v>3</v>
      </c>
      <c r="L26" s="18">
        <f t="shared" ref="L26" si="8">IF(SUM(C26:K26)&gt;0, SUM(C26:K26),"")</f>
        <v>19</v>
      </c>
      <c r="M26" s="17"/>
      <c r="N26" s="17"/>
      <c r="O26" s="19">
        <f>IF(L26&lt;&gt;"", L26, "")</f>
        <v>19</v>
      </c>
      <c r="P26" s="2"/>
      <c r="Q26" s="45"/>
      <c r="U26" s="2"/>
      <c r="V26" s="2"/>
      <c r="W26" s="2"/>
      <c r="X26" s="2"/>
      <c r="Y26" s="2"/>
      <c r="Z26" s="2"/>
    </row>
    <row r="27" spans="1:26" ht="18.75" x14ac:dyDescent="0.25">
      <c r="A27" s="43" t="s">
        <v>62</v>
      </c>
      <c r="B27" s="13"/>
      <c r="C27" s="13">
        <v>5</v>
      </c>
      <c r="D27" s="13">
        <v>5</v>
      </c>
      <c r="E27" s="13">
        <v>5</v>
      </c>
      <c r="F27" s="13">
        <v>3</v>
      </c>
      <c r="G27" s="13">
        <v>4</v>
      </c>
      <c r="H27" s="13">
        <v>4</v>
      </c>
      <c r="I27" s="13">
        <v>3</v>
      </c>
      <c r="J27" s="13">
        <v>4</v>
      </c>
      <c r="K27" s="13">
        <v>4</v>
      </c>
      <c r="L27" s="14">
        <f t="shared" si="0"/>
        <v>37</v>
      </c>
      <c r="M27" s="13">
        <v>1</v>
      </c>
      <c r="N27" s="13">
        <f>IF(L27&lt;&gt;"",L27- M27, "")</f>
        <v>36</v>
      </c>
      <c r="O27" s="15"/>
      <c r="P27" s="2"/>
      <c r="Q27" s="45"/>
      <c r="R27" s="2"/>
      <c r="S27" s="2"/>
      <c r="T27" s="39"/>
      <c r="U27" s="2"/>
      <c r="V27" s="2"/>
      <c r="W27" s="2"/>
      <c r="X27" s="2"/>
      <c r="Y27" s="2"/>
      <c r="Z27" s="2"/>
    </row>
    <row r="28" spans="1:26" ht="19.5" thickBot="1" x14ac:dyDescent="0.3">
      <c r="A28" s="16"/>
      <c r="B28" s="17"/>
      <c r="C28" s="17">
        <f>IF(C27&gt;0, VLOOKUP(C27-C$5-(INT($M27/9)+(MOD($M27,9)&gt;=C$6)), '[1]Point System'!$A$4:$B$15, 2),"")</f>
        <v>1</v>
      </c>
      <c r="D28" s="17">
        <f>IF(D27&gt;0, VLOOKUP(D27-D$5-(INT($M27/9)+(MOD($M27,9)&gt;=D$6)), '[1]Point System'!$A$4:$B$15, 2),"")</f>
        <v>3</v>
      </c>
      <c r="E28" s="17">
        <f>IF(E27&gt;0, VLOOKUP(E27-E$5-(INT($M27/9)+(MOD($M27,9)&gt;=E$6)), '[1]Point System'!$A$4:$B$15, 2),"")</f>
        <v>1</v>
      </c>
      <c r="F28" s="17">
        <f>IF(F27&gt;0, VLOOKUP(F27-F$5-(INT($M27/9)+(MOD($M27,9)&gt;=F$6)), '[1]Point System'!$A$4:$B$15, 2),"")</f>
        <v>2</v>
      </c>
      <c r="G28" s="17">
        <f>IF(G27&gt;0, VLOOKUP(G27-G$5-(INT($M27/9)+(MOD($M27,9)&gt;=G$6)), '[1]Point System'!$A$4:$B$15, 2),"")</f>
        <v>2</v>
      </c>
      <c r="H28" s="17">
        <f>IF(H27&gt;0, VLOOKUP(H27-H$5-(INT($M27/9)+(MOD($M27,9)&gt;=H$6)), '[1]Point System'!$A$4:$B$15, 2),"")</f>
        <v>2</v>
      </c>
      <c r="I28" s="17">
        <f>IF(I27&gt;0, VLOOKUP(I27-I$5-(INT($M27/9)+(MOD($M27,9)&gt;=I$6)), '[1]Point System'!$A$4:$B$15, 2),"")</f>
        <v>2</v>
      </c>
      <c r="J28" s="17">
        <f>IF(J27&gt;0, VLOOKUP(J27-J$5-(INT($M27/9)+(MOD($M27,9)&gt;=J$6)), '[1]Point System'!$A$4:$B$15, 2),"")</f>
        <v>2</v>
      </c>
      <c r="K28" s="17">
        <f>IF(K27&gt;0, VLOOKUP(K27-K$5-(INT($M27/9)+(MOD($M27,9)&gt;=K$6)), '[1]Point System'!$A$4:$B$15, 2),"")</f>
        <v>3</v>
      </c>
      <c r="L28" s="18">
        <f t="shared" ref="L28" si="9">IF(SUM(C28:K28)&gt;0, SUM(C28:K28),"")</f>
        <v>18</v>
      </c>
      <c r="M28" s="17"/>
      <c r="N28" s="17"/>
      <c r="O28" s="19">
        <f>IF(L28&lt;&gt;"", L28, "")</f>
        <v>18</v>
      </c>
      <c r="P28" s="2"/>
      <c r="Q28" s="45"/>
      <c r="R28" s="2"/>
      <c r="S28" s="2"/>
      <c r="T28" s="39"/>
      <c r="U28" s="2"/>
      <c r="V28" s="2"/>
      <c r="W28" s="2"/>
      <c r="X28" s="2"/>
      <c r="Y28" s="2"/>
      <c r="Z28" s="2"/>
    </row>
    <row r="29" spans="1:26" ht="18.75" x14ac:dyDescent="0.25">
      <c r="A29" s="43" t="s">
        <v>67</v>
      </c>
      <c r="B29" s="13"/>
      <c r="C29" s="13">
        <v>7</v>
      </c>
      <c r="D29" s="13">
        <v>7</v>
      </c>
      <c r="E29" s="13">
        <v>5</v>
      </c>
      <c r="F29" s="13">
        <v>5</v>
      </c>
      <c r="G29" s="13">
        <v>6</v>
      </c>
      <c r="H29" s="13">
        <v>6</v>
      </c>
      <c r="I29" s="13">
        <v>4</v>
      </c>
      <c r="J29" s="13">
        <v>7</v>
      </c>
      <c r="K29" s="13">
        <v>7</v>
      </c>
      <c r="L29" s="14">
        <f t="shared" si="0"/>
        <v>54</v>
      </c>
      <c r="M29" s="13">
        <v>16</v>
      </c>
      <c r="N29" s="13">
        <f>IF(L29&lt;&gt;"",L29- M29, "")</f>
        <v>38</v>
      </c>
      <c r="O29" s="15"/>
      <c r="P29" s="2"/>
      <c r="Q29" s="45"/>
      <c r="R29" s="2"/>
      <c r="S29" s="2"/>
      <c r="T29" s="39"/>
      <c r="U29" s="2"/>
      <c r="V29" s="2"/>
      <c r="W29" s="2"/>
      <c r="X29" s="2"/>
      <c r="Y29" s="2"/>
      <c r="Z29" s="2"/>
    </row>
    <row r="30" spans="1:26" ht="19.5" thickBot="1" x14ac:dyDescent="0.3">
      <c r="A30" s="16"/>
      <c r="B30" s="17"/>
      <c r="C30" s="17">
        <f>IF(C29&gt;0, VLOOKUP(C29-C$5-(INT($M29/9)+(MOD($M29,9)&gt;=C$6)), '[1]Point System'!$A$4:$B$15, 2),"")</f>
        <v>1</v>
      </c>
      <c r="D30" s="17">
        <f>IF(D29&gt;0, VLOOKUP(D29-D$5-(INT($M29/9)+(MOD($M29,9)&gt;=D$6)), '[1]Point System'!$A$4:$B$15, 2),"")</f>
        <v>2</v>
      </c>
      <c r="E30" s="17">
        <f>IF(E29&gt;0, VLOOKUP(E29-E$5-(INT($M29/9)+(MOD($M29,9)&gt;=E$6)), '[1]Point System'!$A$4:$B$15, 2),"")</f>
        <v>3</v>
      </c>
      <c r="F30" s="17">
        <f>IF(F29&gt;0, VLOOKUP(F29-F$5-(INT($M29/9)+(MOD($M29,9)&gt;=F$6)), '[1]Point System'!$A$4:$B$15, 2),"")</f>
        <v>1</v>
      </c>
      <c r="G30" s="17">
        <f>IF(G29&gt;0, VLOOKUP(G29-G$5-(INT($M29/9)+(MOD($M29,9)&gt;=G$6)), '[1]Point System'!$A$4:$B$15, 2),"")</f>
        <v>2</v>
      </c>
      <c r="H30" s="17">
        <f>IF(H29&gt;0, VLOOKUP(H29-H$5-(INT($M29/9)+(MOD($M29,9)&gt;=H$6)), '[1]Point System'!$A$4:$B$15, 2),"")</f>
        <v>2</v>
      </c>
      <c r="I30" s="17">
        <f>IF(I29&gt;0, VLOOKUP(I29-I$5-(INT($M29/9)+(MOD($M29,9)&gt;=I$6)), '[1]Point System'!$A$4:$B$15, 2),"")</f>
        <v>2</v>
      </c>
      <c r="J30" s="17">
        <f>IF(J29&gt;0, VLOOKUP(J29-J$5-(INT($M29/9)+(MOD($M29,9)&gt;=J$6)), '[1]Point System'!$A$4:$B$15, 2),"")</f>
        <v>1</v>
      </c>
      <c r="K30" s="17">
        <f>IF(K29&gt;0, VLOOKUP(K29-K$5-(INT($M29/9)+(MOD($M29,9)&gt;=K$6)), '[1]Point System'!$A$4:$B$15, 2),"")</f>
        <v>2</v>
      </c>
      <c r="L30" s="18">
        <f t="shared" ref="L30" si="10">IF(SUM(C30:K30)&gt;0, SUM(C30:K30),"")</f>
        <v>16</v>
      </c>
      <c r="M30" s="17"/>
      <c r="N30" s="17"/>
      <c r="O30" s="19">
        <f>IF(L30&lt;&gt;"", L30, "")</f>
        <v>16</v>
      </c>
      <c r="P30" s="2"/>
      <c r="Q30" s="45"/>
      <c r="R30" s="39">
        <f>SUM(R8:R25)</f>
        <v>48</v>
      </c>
      <c r="S30" s="2"/>
      <c r="T30" s="39"/>
      <c r="U30" s="2"/>
      <c r="V30" s="2"/>
      <c r="W30" s="2"/>
      <c r="X30" s="2"/>
      <c r="Y30" s="2"/>
      <c r="Z30" s="2"/>
    </row>
    <row r="31" spans="1:26" x14ac:dyDescent="0.25">
      <c r="Q31" s="2"/>
      <c r="R31" s="2"/>
      <c r="S31" s="2"/>
      <c r="T31" s="39"/>
    </row>
    <row r="32" spans="1:26" ht="14.25" x14ac:dyDescent="0.2">
      <c r="C32" s="30"/>
      <c r="D32" s="30"/>
      <c r="E32" s="30"/>
      <c r="F32" s="30"/>
      <c r="G32" s="30"/>
      <c r="H32" s="30"/>
      <c r="I32" s="30"/>
      <c r="J32" s="30"/>
      <c r="K32" s="44" t="s">
        <v>86</v>
      </c>
    </row>
    <row r="33" spans="5:11" ht="15" customHeight="1" x14ac:dyDescent="0.2">
      <c r="E33" s="34"/>
      <c r="G33" s="34"/>
      <c r="H33" s="34"/>
      <c r="J33" s="34"/>
      <c r="K33" s="34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Template</vt:lpstr>
      <vt:lpstr>Weekly Stats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Mark Hutter</cp:lastModifiedBy>
  <cp:lastPrinted>2024-10-01T16:45:15Z</cp:lastPrinted>
  <dcterms:created xsi:type="dcterms:W3CDTF">2024-05-07T15:07:02Z</dcterms:created>
  <dcterms:modified xsi:type="dcterms:W3CDTF">2024-10-01T17:06:46Z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