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a Brito\Desktop\Swarm-robots-warehouse-main (5)\"/>
    </mc:Choice>
  </mc:AlternateContent>
  <xr:revisionPtr revIDLastSave="0" documentId="13_ncr:1_{8CFE2247-6B41-446F-9E3F-02B309914F10}" xr6:coauthVersionLast="47" xr6:coauthVersionMax="47" xr10:uidLastSave="{00000000-0000-0000-0000-000000000000}"/>
  <bookViews>
    <workbookView xWindow="-20610" yWindow="1050" windowWidth="20730" windowHeight="11310" tabRatio="777" firstSheet="5" activeTab="14" xr2:uid="{9DFCD6A4-F105-45E5-9B9D-9BAA22298E9A}"/>
  </bookViews>
  <sheets>
    <sheet name="MapsReviews" sheetId="14" r:id="rId1"/>
    <sheet name="S1Map1" sheetId="1" r:id="rId2"/>
    <sheet name="S1Map2" sheetId="2" r:id="rId3"/>
    <sheet name="S1Map3" sheetId="8" r:id="rId4"/>
    <sheet name="S1Map4" sheetId="10" r:id="rId5"/>
    <sheet name="S1Map5" sheetId="11" r:id="rId6"/>
    <sheet name="ResultsTogether" sheetId="4" r:id="rId7"/>
    <sheet name="S2Map1" sheetId="6" r:id="rId8"/>
    <sheet name="testsmap1" sheetId="15" r:id="rId9"/>
    <sheet name="S2Map2NO" sheetId="9" r:id="rId10"/>
    <sheet name="S2Map3" sheetId="7" r:id="rId11"/>
    <sheet name="S2Map4" sheetId="12" r:id="rId12"/>
    <sheet name="S2Map5" sheetId="13" r:id="rId13"/>
    <sheet name="S2Map6" sheetId="16" r:id="rId14"/>
    <sheet name="Hoja1" sheetId="17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7" l="1"/>
  <c r="B34" i="17"/>
  <c r="D33" i="17"/>
  <c r="B33" i="17"/>
  <c r="N28" i="17"/>
  <c r="O28" i="17" s="1"/>
  <c r="M28" i="17"/>
  <c r="L28" i="17"/>
  <c r="O27" i="17"/>
  <c r="N27" i="17"/>
  <c r="M27" i="17"/>
  <c r="L27" i="17"/>
  <c r="N26" i="17"/>
  <c r="O26" i="17" s="1"/>
  <c r="M26" i="17"/>
  <c r="L26" i="17"/>
  <c r="N25" i="17"/>
  <c r="O25" i="17" s="1"/>
  <c r="M25" i="17"/>
  <c r="L25" i="17"/>
  <c r="O24" i="17"/>
  <c r="N24" i="17"/>
  <c r="M24" i="17"/>
  <c r="L24" i="17"/>
  <c r="N23" i="17"/>
  <c r="B36" i="17" s="1"/>
  <c r="M23" i="17"/>
  <c r="C34" i="17" s="1"/>
  <c r="L23" i="17"/>
  <c r="D13" i="17"/>
  <c r="B13" i="17"/>
  <c r="D12" i="17"/>
  <c r="B12" i="17"/>
  <c r="M7" i="17"/>
  <c r="N7" i="17" s="1"/>
  <c r="L7" i="17"/>
  <c r="K7" i="17"/>
  <c r="M6" i="17"/>
  <c r="N6" i="17" s="1"/>
  <c r="L6" i="17"/>
  <c r="K6" i="17"/>
  <c r="M5" i="17"/>
  <c r="N5" i="17" s="1"/>
  <c r="L5" i="17"/>
  <c r="K5" i="17"/>
  <c r="M4" i="17"/>
  <c r="N4" i="17" s="1"/>
  <c r="L4" i="17"/>
  <c r="K4" i="17"/>
  <c r="M3" i="17"/>
  <c r="N3" i="17" s="1"/>
  <c r="L3" i="17"/>
  <c r="K3" i="17"/>
  <c r="M2" i="17"/>
  <c r="B15" i="17" s="1"/>
  <c r="L2" i="17"/>
  <c r="C13" i="17" s="1"/>
  <c r="K2" i="17"/>
  <c r="O85" i="4"/>
  <c r="B15" i="16"/>
  <c r="B14" i="16"/>
  <c r="F13" i="16"/>
  <c r="E13" i="16"/>
  <c r="D13" i="16"/>
  <c r="C13" i="16"/>
  <c r="B13" i="16"/>
  <c r="F12" i="16"/>
  <c r="E12" i="16"/>
  <c r="D12" i="16"/>
  <c r="C12" i="16"/>
  <c r="B12" i="16"/>
  <c r="N7" i="16"/>
  <c r="M7" i="16"/>
  <c r="L7" i="16"/>
  <c r="K7" i="16"/>
  <c r="N6" i="16"/>
  <c r="M6" i="16"/>
  <c r="L6" i="16"/>
  <c r="K6" i="16"/>
  <c r="N5" i="16"/>
  <c r="M5" i="16"/>
  <c r="L5" i="16"/>
  <c r="K5" i="16"/>
  <c r="N4" i="16"/>
  <c r="M4" i="16"/>
  <c r="L4" i="16"/>
  <c r="K4" i="16"/>
  <c r="N3" i="16"/>
  <c r="M3" i="16"/>
  <c r="L3" i="16"/>
  <c r="K3" i="16"/>
  <c r="N2" i="16"/>
  <c r="M2" i="16"/>
  <c r="L2" i="16"/>
  <c r="K2" i="16"/>
  <c r="B31" i="13"/>
  <c r="B30" i="13"/>
  <c r="F29" i="13"/>
  <c r="E29" i="13"/>
  <c r="D29" i="13"/>
  <c r="C29" i="13"/>
  <c r="B29" i="13"/>
  <c r="F28" i="13"/>
  <c r="E28" i="13"/>
  <c r="D28" i="13"/>
  <c r="C28" i="13"/>
  <c r="B28" i="13"/>
  <c r="I34" i="4" s="1"/>
  <c r="N22" i="13"/>
  <c r="M22" i="13"/>
  <c r="L22" i="13"/>
  <c r="K22" i="13"/>
  <c r="N21" i="13"/>
  <c r="M21" i="13"/>
  <c r="L21" i="13"/>
  <c r="K21" i="13"/>
  <c r="N20" i="13"/>
  <c r="M20" i="13"/>
  <c r="L20" i="13"/>
  <c r="K20" i="13"/>
  <c r="N19" i="13"/>
  <c r="M19" i="13"/>
  <c r="L19" i="13"/>
  <c r="K19" i="13"/>
  <c r="N18" i="13"/>
  <c r="M18" i="13"/>
  <c r="L18" i="13"/>
  <c r="K18" i="13"/>
  <c r="N17" i="13"/>
  <c r="M17" i="13"/>
  <c r="L17" i="13"/>
  <c r="K17" i="13"/>
  <c r="N16" i="13"/>
  <c r="M16" i="13"/>
  <c r="L16" i="13"/>
  <c r="K16" i="13"/>
  <c r="N15" i="13"/>
  <c r="M15" i="13"/>
  <c r="L15" i="13"/>
  <c r="K15" i="13"/>
  <c r="N14" i="13"/>
  <c r="M14" i="13"/>
  <c r="L14" i="13"/>
  <c r="K14" i="13"/>
  <c r="N13" i="13"/>
  <c r="M13" i="13"/>
  <c r="L13" i="13"/>
  <c r="K13" i="13"/>
  <c r="N12" i="13"/>
  <c r="M12" i="13"/>
  <c r="L12" i="13"/>
  <c r="K12" i="13"/>
  <c r="N11" i="13"/>
  <c r="M11" i="13"/>
  <c r="L11" i="13"/>
  <c r="K11" i="13"/>
  <c r="N10" i="13"/>
  <c r="M10" i="13"/>
  <c r="L10" i="13"/>
  <c r="K10" i="13"/>
  <c r="N9" i="13"/>
  <c r="M9" i="13"/>
  <c r="L9" i="13"/>
  <c r="K9" i="13"/>
  <c r="N8" i="13"/>
  <c r="M8" i="13"/>
  <c r="L8" i="13"/>
  <c r="K8" i="13"/>
  <c r="N7" i="13"/>
  <c r="M7" i="13"/>
  <c r="L7" i="13"/>
  <c r="K7" i="13"/>
  <c r="N6" i="13"/>
  <c r="M6" i="13"/>
  <c r="L6" i="13"/>
  <c r="K6" i="13"/>
  <c r="N5" i="13"/>
  <c r="M5" i="13"/>
  <c r="L5" i="13"/>
  <c r="K5" i="13"/>
  <c r="N4" i="13"/>
  <c r="M4" i="13"/>
  <c r="L4" i="13"/>
  <c r="K4" i="13"/>
  <c r="N3" i="13"/>
  <c r="M3" i="13"/>
  <c r="L3" i="13"/>
  <c r="K3" i="13"/>
  <c r="N2" i="13"/>
  <c r="M2" i="13"/>
  <c r="L2" i="13"/>
  <c r="K2" i="13"/>
  <c r="B31" i="12"/>
  <c r="B30" i="12"/>
  <c r="F29" i="12"/>
  <c r="E29" i="12"/>
  <c r="D29" i="12"/>
  <c r="C29" i="12"/>
  <c r="B29" i="12"/>
  <c r="F28" i="12"/>
  <c r="E28" i="12"/>
  <c r="D28" i="12"/>
  <c r="C28" i="12"/>
  <c r="B28" i="12"/>
  <c r="I26" i="4" s="1"/>
  <c r="N22" i="12"/>
  <c r="M22" i="12"/>
  <c r="L22" i="12"/>
  <c r="K22" i="12"/>
  <c r="N21" i="12"/>
  <c r="M21" i="12"/>
  <c r="L21" i="12"/>
  <c r="K21" i="12"/>
  <c r="N20" i="12"/>
  <c r="M20" i="12"/>
  <c r="L20" i="12"/>
  <c r="K20" i="12"/>
  <c r="N19" i="12"/>
  <c r="M19" i="12"/>
  <c r="L19" i="12"/>
  <c r="K19" i="12"/>
  <c r="N18" i="12"/>
  <c r="M18" i="12"/>
  <c r="L18" i="12"/>
  <c r="K18" i="12"/>
  <c r="N17" i="12"/>
  <c r="M17" i="12"/>
  <c r="L17" i="12"/>
  <c r="K17" i="12"/>
  <c r="N16" i="12"/>
  <c r="M16" i="12"/>
  <c r="L16" i="12"/>
  <c r="K16" i="12"/>
  <c r="N15" i="12"/>
  <c r="M15" i="12"/>
  <c r="L15" i="12"/>
  <c r="K15" i="12"/>
  <c r="N14" i="12"/>
  <c r="M14" i="12"/>
  <c r="L14" i="12"/>
  <c r="K14" i="12"/>
  <c r="N13" i="12"/>
  <c r="M13" i="12"/>
  <c r="L13" i="12"/>
  <c r="K13" i="12"/>
  <c r="N12" i="12"/>
  <c r="M12" i="12"/>
  <c r="L12" i="12"/>
  <c r="K12" i="12"/>
  <c r="N11" i="12"/>
  <c r="M11" i="12"/>
  <c r="L11" i="12"/>
  <c r="K11" i="12"/>
  <c r="N10" i="12"/>
  <c r="M10" i="12"/>
  <c r="L10" i="12"/>
  <c r="K10" i="12"/>
  <c r="N9" i="12"/>
  <c r="M9" i="12"/>
  <c r="L9" i="12"/>
  <c r="K9" i="12"/>
  <c r="N8" i="12"/>
  <c r="M8" i="12"/>
  <c r="L8" i="12"/>
  <c r="K8" i="12"/>
  <c r="N7" i="12"/>
  <c r="M7" i="12"/>
  <c r="L7" i="12"/>
  <c r="K7" i="12"/>
  <c r="N6" i="12"/>
  <c r="M6" i="12"/>
  <c r="L6" i="12"/>
  <c r="K6" i="12"/>
  <c r="N5" i="12"/>
  <c r="M5" i="12"/>
  <c r="L5" i="12"/>
  <c r="K5" i="12"/>
  <c r="N4" i="12"/>
  <c r="M4" i="12"/>
  <c r="L4" i="12"/>
  <c r="K4" i="12"/>
  <c r="N3" i="12"/>
  <c r="M3" i="12"/>
  <c r="L3" i="12"/>
  <c r="K3" i="12"/>
  <c r="N2" i="12"/>
  <c r="M2" i="12"/>
  <c r="L2" i="12"/>
  <c r="K2" i="12"/>
  <c r="B15" i="7"/>
  <c r="B14" i="7"/>
  <c r="F13" i="7"/>
  <c r="E13" i="7"/>
  <c r="D13" i="7"/>
  <c r="C13" i="7"/>
  <c r="B13" i="7"/>
  <c r="F12" i="7"/>
  <c r="E12" i="7"/>
  <c r="D12" i="7"/>
  <c r="C12" i="7"/>
  <c r="B12" i="7"/>
  <c r="N7" i="7"/>
  <c r="M7" i="7"/>
  <c r="L7" i="7"/>
  <c r="K7" i="7"/>
  <c r="N6" i="7"/>
  <c r="M6" i="7"/>
  <c r="L6" i="7"/>
  <c r="K6" i="7"/>
  <c r="N5" i="7"/>
  <c r="M5" i="7"/>
  <c r="L5" i="7"/>
  <c r="K5" i="7"/>
  <c r="N4" i="7"/>
  <c r="M4" i="7"/>
  <c r="L4" i="7"/>
  <c r="K4" i="7"/>
  <c r="N3" i="7"/>
  <c r="M3" i="7"/>
  <c r="L3" i="7"/>
  <c r="K3" i="7"/>
  <c r="N2" i="7"/>
  <c r="M2" i="7"/>
  <c r="L2" i="7"/>
  <c r="K2" i="7"/>
  <c r="B31" i="9"/>
  <c r="B30" i="9"/>
  <c r="F29" i="9"/>
  <c r="E29" i="9"/>
  <c r="D29" i="9"/>
  <c r="C29" i="9"/>
  <c r="B29" i="9"/>
  <c r="F28" i="9"/>
  <c r="E28" i="9"/>
  <c r="D28" i="9"/>
  <c r="C28" i="9"/>
  <c r="B28" i="9"/>
  <c r="I10" i="4" s="1"/>
  <c r="N12" i="9"/>
  <c r="M12" i="9"/>
  <c r="L12" i="9"/>
  <c r="K12" i="9"/>
  <c r="N11" i="9"/>
  <c r="M11" i="9"/>
  <c r="L11" i="9"/>
  <c r="K11" i="9"/>
  <c r="N10" i="9"/>
  <c r="M10" i="9"/>
  <c r="L10" i="9"/>
  <c r="K10" i="9"/>
  <c r="N9" i="9"/>
  <c r="M9" i="9"/>
  <c r="L9" i="9"/>
  <c r="K9" i="9"/>
  <c r="N8" i="9"/>
  <c r="M8" i="9"/>
  <c r="L8" i="9"/>
  <c r="K8" i="9"/>
  <c r="N7" i="9"/>
  <c r="M7" i="9"/>
  <c r="L7" i="9"/>
  <c r="K7" i="9"/>
  <c r="N6" i="9"/>
  <c r="M6" i="9"/>
  <c r="L6" i="9"/>
  <c r="K6" i="9"/>
  <c r="N5" i="9"/>
  <c r="M5" i="9"/>
  <c r="L5" i="9"/>
  <c r="K5" i="9"/>
  <c r="N4" i="9"/>
  <c r="M4" i="9"/>
  <c r="L4" i="9"/>
  <c r="K4" i="9"/>
  <c r="N3" i="9"/>
  <c r="M3" i="9"/>
  <c r="L3" i="9"/>
  <c r="K3" i="9"/>
  <c r="N2" i="9"/>
  <c r="M2" i="9"/>
  <c r="L2" i="9"/>
  <c r="K2" i="9"/>
  <c r="B242" i="6"/>
  <c r="B241" i="6"/>
  <c r="F240" i="6"/>
  <c r="E240" i="6"/>
  <c r="D240" i="6"/>
  <c r="C240" i="6"/>
  <c r="B240" i="6"/>
  <c r="F239" i="6"/>
  <c r="E239" i="6"/>
  <c r="D239" i="6"/>
  <c r="C239" i="6"/>
  <c r="B239" i="6"/>
  <c r="M233" i="6"/>
  <c r="L233" i="6"/>
  <c r="K233" i="6"/>
  <c r="J233" i="6"/>
  <c r="M232" i="6"/>
  <c r="L232" i="6"/>
  <c r="K232" i="6"/>
  <c r="J232" i="6"/>
  <c r="M231" i="6"/>
  <c r="L231" i="6"/>
  <c r="K231" i="6"/>
  <c r="J231" i="6"/>
  <c r="M230" i="6"/>
  <c r="L230" i="6"/>
  <c r="K230" i="6"/>
  <c r="J230" i="6"/>
  <c r="M229" i="6"/>
  <c r="L229" i="6"/>
  <c r="K229" i="6"/>
  <c r="J229" i="6"/>
  <c r="M228" i="6"/>
  <c r="L228" i="6"/>
  <c r="K228" i="6"/>
  <c r="J228" i="6"/>
  <c r="M227" i="6"/>
  <c r="L227" i="6"/>
  <c r="K227" i="6"/>
  <c r="J227" i="6"/>
  <c r="M226" i="6"/>
  <c r="L226" i="6"/>
  <c r="K226" i="6"/>
  <c r="J226" i="6"/>
  <c r="M225" i="6"/>
  <c r="L225" i="6"/>
  <c r="K225" i="6"/>
  <c r="J225" i="6"/>
  <c r="M224" i="6"/>
  <c r="L224" i="6"/>
  <c r="K224" i="6"/>
  <c r="J224" i="6"/>
  <c r="M223" i="6"/>
  <c r="L223" i="6"/>
  <c r="K223" i="6"/>
  <c r="J223" i="6"/>
  <c r="M222" i="6"/>
  <c r="L222" i="6"/>
  <c r="K222" i="6"/>
  <c r="J222" i="6"/>
  <c r="M221" i="6"/>
  <c r="L221" i="6"/>
  <c r="K221" i="6"/>
  <c r="J221" i="6"/>
  <c r="M220" i="6"/>
  <c r="L220" i="6"/>
  <c r="K220" i="6"/>
  <c r="J220" i="6"/>
  <c r="M219" i="6"/>
  <c r="L219" i="6"/>
  <c r="K219" i="6"/>
  <c r="J219" i="6"/>
  <c r="M218" i="6"/>
  <c r="L218" i="6"/>
  <c r="K218" i="6"/>
  <c r="J218" i="6"/>
  <c r="M217" i="6"/>
  <c r="L217" i="6"/>
  <c r="K217" i="6"/>
  <c r="J217" i="6"/>
  <c r="M216" i="6"/>
  <c r="L216" i="6"/>
  <c r="K216" i="6"/>
  <c r="J216" i="6"/>
  <c r="M215" i="6"/>
  <c r="L215" i="6"/>
  <c r="K215" i="6"/>
  <c r="J215" i="6"/>
  <c r="M214" i="6"/>
  <c r="L214" i="6"/>
  <c r="K214" i="6"/>
  <c r="J214" i="6"/>
  <c r="M213" i="6"/>
  <c r="L213" i="6"/>
  <c r="K213" i="6"/>
  <c r="J213" i="6"/>
  <c r="B190" i="6"/>
  <c r="B189" i="6"/>
  <c r="F188" i="6"/>
  <c r="E188" i="6"/>
  <c r="D188" i="6"/>
  <c r="C188" i="6"/>
  <c r="B188" i="6"/>
  <c r="F187" i="6"/>
  <c r="E187" i="6"/>
  <c r="D187" i="6"/>
  <c r="C187" i="6"/>
  <c r="B187" i="6"/>
  <c r="N181" i="6"/>
  <c r="M181" i="6"/>
  <c r="L181" i="6"/>
  <c r="K181" i="6"/>
  <c r="N180" i="6"/>
  <c r="M180" i="6"/>
  <c r="L180" i="6"/>
  <c r="K180" i="6"/>
  <c r="N179" i="6"/>
  <c r="M179" i="6"/>
  <c r="L179" i="6"/>
  <c r="K179" i="6"/>
  <c r="N178" i="6"/>
  <c r="M178" i="6"/>
  <c r="L178" i="6"/>
  <c r="K178" i="6"/>
  <c r="N177" i="6"/>
  <c r="M177" i="6"/>
  <c r="L177" i="6"/>
  <c r="K177" i="6"/>
  <c r="N176" i="6"/>
  <c r="M176" i="6"/>
  <c r="L176" i="6"/>
  <c r="K176" i="6"/>
  <c r="N175" i="6"/>
  <c r="M175" i="6"/>
  <c r="L175" i="6"/>
  <c r="K175" i="6"/>
  <c r="N174" i="6"/>
  <c r="M174" i="6"/>
  <c r="L174" i="6"/>
  <c r="K174" i="6"/>
  <c r="N173" i="6"/>
  <c r="M173" i="6"/>
  <c r="L173" i="6"/>
  <c r="K173" i="6"/>
  <c r="N172" i="6"/>
  <c r="M172" i="6"/>
  <c r="L172" i="6"/>
  <c r="K172" i="6"/>
  <c r="N171" i="6"/>
  <c r="M171" i="6"/>
  <c r="L171" i="6"/>
  <c r="K171" i="6"/>
  <c r="N170" i="6"/>
  <c r="M170" i="6"/>
  <c r="L170" i="6"/>
  <c r="K170" i="6"/>
  <c r="N169" i="6"/>
  <c r="M169" i="6"/>
  <c r="L169" i="6"/>
  <c r="K169" i="6"/>
  <c r="N168" i="6"/>
  <c r="M168" i="6"/>
  <c r="L168" i="6"/>
  <c r="K168" i="6"/>
  <c r="N167" i="6"/>
  <c r="M167" i="6"/>
  <c r="L167" i="6"/>
  <c r="K167" i="6"/>
  <c r="N166" i="6"/>
  <c r="M166" i="6"/>
  <c r="L166" i="6"/>
  <c r="K166" i="6"/>
  <c r="N165" i="6"/>
  <c r="M165" i="6"/>
  <c r="L165" i="6"/>
  <c r="K165" i="6"/>
  <c r="N164" i="6"/>
  <c r="M164" i="6"/>
  <c r="L164" i="6"/>
  <c r="K164" i="6"/>
  <c r="N163" i="6"/>
  <c r="M163" i="6"/>
  <c r="L163" i="6"/>
  <c r="K163" i="6"/>
  <c r="N162" i="6"/>
  <c r="M162" i="6"/>
  <c r="L162" i="6"/>
  <c r="K162" i="6"/>
  <c r="N161" i="6"/>
  <c r="M161" i="6"/>
  <c r="L161" i="6"/>
  <c r="K161" i="6"/>
  <c r="B137" i="6"/>
  <c r="B136" i="6"/>
  <c r="F135" i="6"/>
  <c r="E135" i="6"/>
  <c r="D135" i="6"/>
  <c r="C135" i="6"/>
  <c r="B135" i="6"/>
  <c r="F134" i="6"/>
  <c r="E134" i="6"/>
  <c r="D134" i="6"/>
  <c r="C134" i="6"/>
  <c r="B134" i="6"/>
  <c r="M128" i="6"/>
  <c r="L128" i="6"/>
  <c r="K128" i="6"/>
  <c r="J128" i="6"/>
  <c r="M127" i="6"/>
  <c r="L127" i="6"/>
  <c r="K127" i="6"/>
  <c r="J127" i="6"/>
  <c r="M126" i="6"/>
  <c r="L126" i="6"/>
  <c r="K126" i="6"/>
  <c r="J126" i="6"/>
  <c r="M125" i="6"/>
  <c r="L125" i="6"/>
  <c r="K125" i="6"/>
  <c r="J125" i="6"/>
  <c r="M124" i="6"/>
  <c r="L124" i="6"/>
  <c r="K124" i="6"/>
  <c r="J124" i="6"/>
  <c r="M123" i="6"/>
  <c r="L123" i="6"/>
  <c r="K123" i="6"/>
  <c r="J123" i="6"/>
  <c r="M122" i="6"/>
  <c r="L122" i="6"/>
  <c r="K122" i="6"/>
  <c r="J122" i="6"/>
  <c r="M121" i="6"/>
  <c r="L121" i="6"/>
  <c r="K121" i="6"/>
  <c r="J121" i="6"/>
  <c r="M120" i="6"/>
  <c r="L120" i="6"/>
  <c r="K120" i="6"/>
  <c r="J120" i="6"/>
  <c r="M119" i="6"/>
  <c r="L119" i="6"/>
  <c r="K119" i="6"/>
  <c r="J119" i="6"/>
  <c r="M118" i="6"/>
  <c r="L118" i="6"/>
  <c r="K118" i="6"/>
  <c r="J118" i="6"/>
  <c r="M117" i="6"/>
  <c r="L117" i="6"/>
  <c r="K117" i="6"/>
  <c r="J117" i="6"/>
  <c r="M116" i="6"/>
  <c r="L116" i="6"/>
  <c r="K116" i="6"/>
  <c r="J116" i="6"/>
  <c r="M115" i="6"/>
  <c r="L115" i="6"/>
  <c r="K115" i="6"/>
  <c r="J115" i="6"/>
  <c r="M114" i="6"/>
  <c r="L114" i="6"/>
  <c r="K114" i="6"/>
  <c r="J114" i="6"/>
  <c r="M113" i="6"/>
  <c r="L113" i="6"/>
  <c r="K113" i="6"/>
  <c r="J113" i="6"/>
  <c r="M112" i="6"/>
  <c r="L112" i="6"/>
  <c r="K112" i="6"/>
  <c r="J112" i="6"/>
  <c r="M111" i="6"/>
  <c r="L111" i="6"/>
  <c r="K111" i="6"/>
  <c r="J111" i="6"/>
  <c r="M110" i="6"/>
  <c r="L110" i="6"/>
  <c r="K110" i="6"/>
  <c r="J110" i="6"/>
  <c r="M109" i="6"/>
  <c r="L109" i="6"/>
  <c r="K109" i="6"/>
  <c r="J109" i="6"/>
  <c r="M108" i="6"/>
  <c r="L108" i="6"/>
  <c r="K108" i="6"/>
  <c r="J108" i="6"/>
  <c r="B84" i="6"/>
  <c r="B83" i="6"/>
  <c r="F82" i="6"/>
  <c r="E82" i="6"/>
  <c r="D82" i="6"/>
  <c r="C82" i="6"/>
  <c r="B82" i="6"/>
  <c r="F81" i="6"/>
  <c r="E81" i="6"/>
  <c r="D81" i="6"/>
  <c r="C81" i="6"/>
  <c r="B81" i="6"/>
  <c r="M75" i="6"/>
  <c r="L75" i="6"/>
  <c r="K75" i="6"/>
  <c r="J75" i="6"/>
  <c r="M74" i="6"/>
  <c r="L74" i="6"/>
  <c r="K74" i="6"/>
  <c r="J74" i="6"/>
  <c r="M73" i="6"/>
  <c r="L73" i="6"/>
  <c r="K73" i="6"/>
  <c r="J73" i="6"/>
  <c r="M72" i="6"/>
  <c r="L72" i="6"/>
  <c r="K72" i="6"/>
  <c r="J72" i="6"/>
  <c r="M71" i="6"/>
  <c r="L71" i="6"/>
  <c r="K71" i="6"/>
  <c r="J71" i="6"/>
  <c r="M70" i="6"/>
  <c r="L70" i="6"/>
  <c r="K70" i="6"/>
  <c r="J70" i="6"/>
  <c r="M69" i="6"/>
  <c r="L69" i="6"/>
  <c r="K69" i="6"/>
  <c r="J69" i="6"/>
  <c r="M68" i="6"/>
  <c r="L68" i="6"/>
  <c r="K68" i="6"/>
  <c r="J68" i="6"/>
  <c r="M67" i="6"/>
  <c r="L67" i="6"/>
  <c r="K67" i="6"/>
  <c r="J67" i="6"/>
  <c r="M66" i="6"/>
  <c r="L66" i="6"/>
  <c r="K66" i="6"/>
  <c r="J66" i="6"/>
  <c r="M65" i="6"/>
  <c r="L65" i="6"/>
  <c r="K65" i="6"/>
  <c r="J65" i="6"/>
  <c r="M64" i="6"/>
  <c r="L64" i="6"/>
  <c r="K64" i="6"/>
  <c r="J64" i="6"/>
  <c r="M63" i="6"/>
  <c r="L63" i="6"/>
  <c r="J63" i="6"/>
  <c r="M62" i="6"/>
  <c r="L62" i="6"/>
  <c r="K62" i="6"/>
  <c r="J62" i="6"/>
  <c r="M61" i="6"/>
  <c r="L61" i="6"/>
  <c r="K61" i="6"/>
  <c r="J61" i="6"/>
  <c r="M60" i="6"/>
  <c r="L60" i="6"/>
  <c r="J60" i="6"/>
  <c r="M59" i="6"/>
  <c r="L59" i="6"/>
  <c r="J59" i="6"/>
  <c r="M58" i="6"/>
  <c r="L58" i="6"/>
  <c r="K58" i="6"/>
  <c r="J58" i="6"/>
  <c r="M57" i="6"/>
  <c r="L57" i="6"/>
  <c r="K57" i="6"/>
  <c r="J57" i="6"/>
  <c r="M56" i="6"/>
  <c r="L56" i="6"/>
  <c r="K56" i="6"/>
  <c r="J56" i="6"/>
  <c r="M55" i="6"/>
  <c r="L55" i="6"/>
  <c r="K55" i="6"/>
  <c r="J55" i="6"/>
  <c r="B31" i="6"/>
  <c r="B30" i="6"/>
  <c r="F29" i="6"/>
  <c r="E29" i="6"/>
  <c r="D29" i="6"/>
  <c r="C29" i="6"/>
  <c r="B29" i="6"/>
  <c r="F28" i="6"/>
  <c r="E28" i="6"/>
  <c r="D28" i="6"/>
  <c r="C28" i="6"/>
  <c r="B28" i="6"/>
  <c r="I2" i="4" s="1"/>
  <c r="Y27" i="6"/>
  <c r="M22" i="6"/>
  <c r="L22" i="6"/>
  <c r="K22" i="6"/>
  <c r="J22" i="6"/>
  <c r="M21" i="6"/>
  <c r="L21" i="6"/>
  <c r="K21" i="6"/>
  <c r="J21" i="6"/>
  <c r="M20" i="6"/>
  <c r="L20" i="6"/>
  <c r="K20" i="6"/>
  <c r="J20" i="6"/>
  <c r="Y19" i="6"/>
  <c r="M19" i="6"/>
  <c r="L19" i="6"/>
  <c r="K19" i="6"/>
  <c r="J19" i="6"/>
  <c r="Z18" i="6"/>
  <c r="Y18" i="6"/>
  <c r="M18" i="6"/>
  <c r="L18" i="6"/>
  <c r="K18" i="6"/>
  <c r="J18" i="6"/>
  <c r="Z17" i="6"/>
  <c r="Y17" i="6"/>
  <c r="M17" i="6"/>
  <c r="L17" i="6"/>
  <c r="K17" i="6"/>
  <c r="J17" i="6"/>
  <c r="Z16" i="6"/>
  <c r="Y16" i="6"/>
  <c r="M16" i="6"/>
  <c r="L16" i="6"/>
  <c r="K16" i="6"/>
  <c r="J16" i="6"/>
  <c r="Z15" i="6"/>
  <c r="Y15" i="6"/>
  <c r="M15" i="6"/>
  <c r="L15" i="6"/>
  <c r="K15" i="6"/>
  <c r="J15" i="6"/>
  <c r="Z14" i="6"/>
  <c r="Y14" i="6"/>
  <c r="M14" i="6"/>
  <c r="L14" i="6"/>
  <c r="K14" i="6"/>
  <c r="J14" i="6"/>
  <c r="M13" i="6"/>
  <c r="L13" i="6"/>
  <c r="K13" i="6"/>
  <c r="J13" i="6"/>
  <c r="M12" i="6"/>
  <c r="L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M3" i="6"/>
  <c r="L3" i="6"/>
  <c r="K3" i="6"/>
  <c r="J3" i="6"/>
  <c r="M2" i="6"/>
  <c r="L2" i="6"/>
  <c r="K2" i="6"/>
  <c r="J2" i="6"/>
  <c r="O84" i="4"/>
  <c r="O83" i="4"/>
  <c r="O82" i="4"/>
  <c r="O81" i="4"/>
  <c r="O80" i="4"/>
  <c r="O79" i="4"/>
  <c r="O78" i="4"/>
  <c r="O77" i="4"/>
  <c r="O76" i="4"/>
  <c r="O75" i="4"/>
  <c r="M38" i="4"/>
  <c r="L38" i="4"/>
  <c r="K38" i="4"/>
  <c r="J38" i="4"/>
  <c r="I38" i="4"/>
  <c r="H38" i="4"/>
  <c r="F38" i="4"/>
  <c r="E38" i="4"/>
  <c r="D38" i="4"/>
  <c r="C38" i="4"/>
  <c r="B38" i="4"/>
  <c r="A38" i="4"/>
  <c r="M37" i="4"/>
  <c r="L37" i="4"/>
  <c r="K37" i="4"/>
  <c r="J37" i="4"/>
  <c r="I37" i="4"/>
  <c r="H37" i="4"/>
  <c r="F37" i="4"/>
  <c r="E37" i="4"/>
  <c r="D37" i="4"/>
  <c r="C37" i="4"/>
  <c r="B37" i="4"/>
  <c r="A37" i="4"/>
  <c r="M36" i="4"/>
  <c r="L36" i="4"/>
  <c r="K36" i="4"/>
  <c r="J36" i="4"/>
  <c r="I36" i="4"/>
  <c r="H36" i="4"/>
  <c r="F36" i="4"/>
  <c r="E36" i="4"/>
  <c r="D36" i="4"/>
  <c r="C36" i="4"/>
  <c r="B36" i="4"/>
  <c r="A36" i="4"/>
  <c r="M35" i="4"/>
  <c r="L35" i="4"/>
  <c r="K35" i="4"/>
  <c r="J35" i="4"/>
  <c r="I35" i="4"/>
  <c r="H35" i="4"/>
  <c r="F35" i="4"/>
  <c r="E35" i="4"/>
  <c r="D35" i="4"/>
  <c r="C35" i="4"/>
  <c r="B35" i="4"/>
  <c r="A35" i="4"/>
  <c r="M34" i="4"/>
  <c r="L34" i="4"/>
  <c r="K34" i="4"/>
  <c r="J34" i="4"/>
  <c r="H34" i="4"/>
  <c r="F34" i="4"/>
  <c r="E34" i="4"/>
  <c r="D34" i="4"/>
  <c r="C34" i="4"/>
  <c r="A34" i="4"/>
  <c r="M33" i="4"/>
  <c r="L33" i="4"/>
  <c r="K33" i="4"/>
  <c r="J33" i="4"/>
  <c r="I33" i="4"/>
  <c r="H33" i="4"/>
  <c r="F33" i="4"/>
  <c r="E33" i="4"/>
  <c r="D33" i="4"/>
  <c r="C33" i="4"/>
  <c r="B33" i="4"/>
  <c r="A33" i="4"/>
  <c r="M30" i="4"/>
  <c r="L30" i="4"/>
  <c r="K30" i="4"/>
  <c r="J30" i="4"/>
  <c r="I30" i="4"/>
  <c r="H30" i="4"/>
  <c r="F30" i="4"/>
  <c r="E30" i="4"/>
  <c r="D30" i="4"/>
  <c r="C30" i="4"/>
  <c r="B30" i="4"/>
  <c r="A30" i="4"/>
  <c r="M29" i="4"/>
  <c r="L29" i="4"/>
  <c r="K29" i="4"/>
  <c r="J29" i="4"/>
  <c r="I29" i="4"/>
  <c r="H29" i="4"/>
  <c r="F29" i="4"/>
  <c r="E29" i="4"/>
  <c r="D29" i="4"/>
  <c r="C29" i="4"/>
  <c r="B29" i="4"/>
  <c r="A29" i="4"/>
  <c r="M28" i="4"/>
  <c r="L28" i="4"/>
  <c r="K28" i="4"/>
  <c r="J28" i="4"/>
  <c r="I28" i="4"/>
  <c r="H28" i="4"/>
  <c r="F28" i="4"/>
  <c r="E28" i="4"/>
  <c r="D28" i="4"/>
  <c r="C28" i="4"/>
  <c r="B28" i="4"/>
  <c r="A28" i="4"/>
  <c r="M27" i="4"/>
  <c r="L27" i="4"/>
  <c r="K27" i="4"/>
  <c r="J27" i="4"/>
  <c r="I27" i="4"/>
  <c r="H27" i="4"/>
  <c r="F27" i="4"/>
  <c r="E27" i="4"/>
  <c r="D27" i="4"/>
  <c r="C27" i="4"/>
  <c r="B27" i="4"/>
  <c r="A27" i="4"/>
  <c r="M26" i="4"/>
  <c r="L26" i="4"/>
  <c r="K26" i="4"/>
  <c r="J26" i="4"/>
  <c r="H26" i="4"/>
  <c r="F26" i="4"/>
  <c r="E26" i="4"/>
  <c r="D26" i="4"/>
  <c r="C26" i="4"/>
  <c r="A26" i="4"/>
  <c r="M25" i="4"/>
  <c r="L25" i="4"/>
  <c r="K25" i="4"/>
  <c r="J25" i="4"/>
  <c r="I25" i="4"/>
  <c r="H25" i="4"/>
  <c r="F25" i="4"/>
  <c r="E25" i="4"/>
  <c r="D25" i="4"/>
  <c r="C25" i="4"/>
  <c r="B25" i="4"/>
  <c r="A25" i="4"/>
  <c r="M22" i="4"/>
  <c r="L22" i="4"/>
  <c r="K22" i="4"/>
  <c r="J22" i="4"/>
  <c r="I22" i="4"/>
  <c r="H22" i="4"/>
  <c r="F22" i="4"/>
  <c r="E22" i="4"/>
  <c r="D22" i="4"/>
  <c r="C22" i="4"/>
  <c r="B22" i="4"/>
  <c r="A22" i="4"/>
  <c r="M21" i="4"/>
  <c r="L21" i="4"/>
  <c r="K21" i="4"/>
  <c r="J21" i="4"/>
  <c r="I21" i="4"/>
  <c r="H21" i="4"/>
  <c r="F21" i="4"/>
  <c r="E21" i="4"/>
  <c r="D21" i="4"/>
  <c r="C21" i="4"/>
  <c r="A21" i="4"/>
  <c r="M20" i="4"/>
  <c r="L20" i="4"/>
  <c r="K20" i="4"/>
  <c r="J20" i="4"/>
  <c r="I20" i="4"/>
  <c r="H20" i="4"/>
  <c r="F20" i="4"/>
  <c r="E20" i="4"/>
  <c r="D20" i="4"/>
  <c r="C20" i="4"/>
  <c r="A20" i="4"/>
  <c r="M19" i="4"/>
  <c r="L19" i="4"/>
  <c r="K19" i="4"/>
  <c r="J19" i="4"/>
  <c r="I19" i="4"/>
  <c r="H19" i="4"/>
  <c r="A19" i="4"/>
  <c r="M18" i="4"/>
  <c r="L18" i="4"/>
  <c r="K18" i="4"/>
  <c r="J18" i="4"/>
  <c r="I18" i="4"/>
  <c r="H18" i="4"/>
  <c r="A18" i="4"/>
  <c r="M17" i="4"/>
  <c r="L17" i="4"/>
  <c r="K17" i="4"/>
  <c r="J17" i="4"/>
  <c r="I17" i="4"/>
  <c r="H17" i="4"/>
  <c r="F17" i="4"/>
  <c r="E17" i="4"/>
  <c r="D17" i="4"/>
  <c r="C17" i="4"/>
  <c r="B17" i="4"/>
  <c r="A17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H10" i="4"/>
  <c r="M9" i="4"/>
  <c r="L9" i="4"/>
  <c r="K9" i="4"/>
  <c r="J9" i="4"/>
  <c r="I9" i="4"/>
  <c r="H9" i="4"/>
  <c r="M6" i="4"/>
  <c r="L6" i="4"/>
  <c r="K6" i="4"/>
  <c r="J6" i="4"/>
  <c r="I6" i="4"/>
  <c r="H6" i="4"/>
  <c r="F6" i="4"/>
  <c r="E6" i="4"/>
  <c r="D6" i="4"/>
  <c r="C6" i="4"/>
  <c r="B6" i="4"/>
  <c r="A6" i="4"/>
  <c r="M5" i="4"/>
  <c r="L5" i="4"/>
  <c r="K5" i="4"/>
  <c r="J5" i="4"/>
  <c r="I5" i="4"/>
  <c r="H5" i="4"/>
  <c r="F5" i="4"/>
  <c r="E5" i="4"/>
  <c r="D5" i="4"/>
  <c r="C5" i="4"/>
  <c r="B5" i="4"/>
  <c r="A5" i="4"/>
  <c r="M4" i="4"/>
  <c r="L4" i="4"/>
  <c r="K4" i="4"/>
  <c r="J4" i="4"/>
  <c r="I4" i="4"/>
  <c r="H4" i="4"/>
  <c r="F4" i="4"/>
  <c r="E4" i="4"/>
  <c r="D4" i="4"/>
  <c r="C4" i="4"/>
  <c r="B4" i="4"/>
  <c r="A4" i="4"/>
  <c r="M3" i="4"/>
  <c r="L3" i="4"/>
  <c r="K3" i="4"/>
  <c r="J3" i="4"/>
  <c r="I3" i="4"/>
  <c r="H3" i="4"/>
  <c r="F3" i="4"/>
  <c r="E3" i="4"/>
  <c r="D3" i="4"/>
  <c r="C3" i="4"/>
  <c r="B3" i="4"/>
  <c r="A3" i="4"/>
  <c r="M2" i="4"/>
  <c r="L2" i="4"/>
  <c r="K2" i="4"/>
  <c r="J2" i="4"/>
  <c r="H2" i="4"/>
  <c r="F2" i="4"/>
  <c r="E2" i="4"/>
  <c r="D2" i="4"/>
  <c r="C2" i="4"/>
  <c r="B2" i="4"/>
  <c r="A2" i="4"/>
  <c r="M1" i="4"/>
  <c r="L1" i="4"/>
  <c r="K1" i="4"/>
  <c r="J1" i="4"/>
  <c r="I1" i="4"/>
  <c r="H1" i="4"/>
  <c r="F1" i="4"/>
  <c r="E1" i="4"/>
  <c r="D1" i="4"/>
  <c r="C1" i="4"/>
  <c r="B1" i="4"/>
  <c r="A1" i="4"/>
  <c r="B31" i="11"/>
  <c r="B30" i="11"/>
  <c r="F29" i="11"/>
  <c r="E29" i="11"/>
  <c r="D29" i="11"/>
  <c r="C29" i="11"/>
  <c r="B29" i="11"/>
  <c r="F28" i="11"/>
  <c r="E28" i="11"/>
  <c r="D28" i="11"/>
  <c r="C28" i="11"/>
  <c r="B28" i="11"/>
  <c r="B34" i="4" s="1"/>
  <c r="O22" i="11"/>
  <c r="N22" i="11"/>
  <c r="M22" i="11"/>
  <c r="L22" i="11"/>
  <c r="O21" i="11"/>
  <c r="N21" i="11"/>
  <c r="M21" i="11"/>
  <c r="L21" i="11"/>
  <c r="O20" i="11"/>
  <c r="N20" i="11"/>
  <c r="M20" i="11"/>
  <c r="L20" i="11"/>
  <c r="O19" i="11"/>
  <c r="N19" i="11"/>
  <c r="M19" i="11"/>
  <c r="L19" i="11"/>
  <c r="O18" i="11"/>
  <c r="N18" i="11"/>
  <c r="M18" i="11"/>
  <c r="L18" i="11"/>
  <c r="O17" i="11"/>
  <c r="N17" i="11"/>
  <c r="M17" i="11"/>
  <c r="L17" i="11"/>
  <c r="O16" i="11"/>
  <c r="N16" i="11"/>
  <c r="M16" i="11"/>
  <c r="L16" i="11"/>
  <c r="O15" i="11"/>
  <c r="N15" i="11"/>
  <c r="M15" i="11"/>
  <c r="L15" i="11"/>
  <c r="O14" i="11"/>
  <c r="N14" i="11"/>
  <c r="M14" i="11"/>
  <c r="L14" i="11"/>
  <c r="O13" i="11"/>
  <c r="N13" i="11"/>
  <c r="M13" i="11"/>
  <c r="L13" i="11"/>
  <c r="O12" i="11"/>
  <c r="N12" i="11"/>
  <c r="M12" i="11"/>
  <c r="L12" i="11"/>
  <c r="O11" i="11"/>
  <c r="N11" i="11"/>
  <c r="M11" i="11"/>
  <c r="L11" i="11"/>
  <c r="O10" i="11"/>
  <c r="N10" i="11"/>
  <c r="M10" i="11"/>
  <c r="L10" i="11"/>
  <c r="O9" i="11"/>
  <c r="N9" i="11"/>
  <c r="M9" i="11"/>
  <c r="L9" i="11"/>
  <c r="O8" i="11"/>
  <c r="N8" i="11"/>
  <c r="M8" i="11"/>
  <c r="L8" i="11"/>
  <c r="O7" i="11"/>
  <c r="N7" i="11"/>
  <c r="M7" i="11"/>
  <c r="L7" i="11"/>
  <c r="O6" i="11"/>
  <c r="N6" i="11"/>
  <c r="M6" i="11"/>
  <c r="L6" i="11"/>
  <c r="O5" i="11"/>
  <c r="N5" i="11"/>
  <c r="M5" i="11"/>
  <c r="L5" i="11"/>
  <c r="O4" i="11"/>
  <c r="N4" i="11"/>
  <c r="M4" i="11"/>
  <c r="L4" i="11"/>
  <c r="O3" i="11"/>
  <c r="N3" i="11"/>
  <c r="M3" i="11"/>
  <c r="L3" i="11"/>
  <c r="O2" i="11"/>
  <c r="N2" i="11"/>
  <c r="M2" i="11"/>
  <c r="L2" i="11"/>
  <c r="B31" i="10"/>
  <c r="B30" i="10"/>
  <c r="F29" i="10"/>
  <c r="E29" i="10"/>
  <c r="D29" i="10"/>
  <c r="C29" i="10"/>
  <c r="B29" i="10"/>
  <c r="F28" i="10"/>
  <c r="E28" i="10"/>
  <c r="D28" i="10"/>
  <c r="C28" i="10"/>
  <c r="B28" i="10"/>
  <c r="B26" i="4" s="1"/>
  <c r="O22" i="10"/>
  <c r="N22" i="10"/>
  <c r="M22" i="10"/>
  <c r="L22" i="10"/>
  <c r="O21" i="10"/>
  <c r="N21" i="10"/>
  <c r="M21" i="10"/>
  <c r="L21" i="10"/>
  <c r="O20" i="10"/>
  <c r="N20" i="10"/>
  <c r="M20" i="10"/>
  <c r="L20" i="10"/>
  <c r="O19" i="10"/>
  <c r="N19" i="10"/>
  <c r="M19" i="10"/>
  <c r="L19" i="10"/>
  <c r="O18" i="10"/>
  <c r="N18" i="10"/>
  <c r="M18" i="10"/>
  <c r="L18" i="10"/>
  <c r="O17" i="10"/>
  <c r="N17" i="10"/>
  <c r="M17" i="10"/>
  <c r="L17" i="10"/>
  <c r="O16" i="10"/>
  <c r="N16" i="10"/>
  <c r="M16" i="10"/>
  <c r="L16" i="10"/>
  <c r="O15" i="10"/>
  <c r="N15" i="10"/>
  <c r="M15" i="10"/>
  <c r="L15" i="10"/>
  <c r="O14" i="10"/>
  <c r="N14" i="10"/>
  <c r="M14" i="10"/>
  <c r="L14" i="10"/>
  <c r="O13" i="10"/>
  <c r="N13" i="10"/>
  <c r="M13" i="10"/>
  <c r="L13" i="10"/>
  <c r="O12" i="10"/>
  <c r="N12" i="10"/>
  <c r="M12" i="10"/>
  <c r="L12" i="10"/>
  <c r="O11" i="10"/>
  <c r="N11" i="10"/>
  <c r="M11" i="10"/>
  <c r="L11" i="10"/>
  <c r="O10" i="10"/>
  <c r="N10" i="10"/>
  <c r="M10" i="10"/>
  <c r="L10" i="10"/>
  <c r="O9" i="10"/>
  <c r="N9" i="10"/>
  <c r="M9" i="10"/>
  <c r="L9" i="10"/>
  <c r="O8" i="10"/>
  <c r="N8" i="10"/>
  <c r="M8" i="10"/>
  <c r="L8" i="10"/>
  <c r="O7" i="10"/>
  <c r="N7" i="10"/>
  <c r="M7" i="10"/>
  <c r="L7" i="10"/>
  <c r="O6" i="10"/>
  <c r="N6" i="10"/>
  <c r="M6" i="10"/>
  <c r="L6" i="10"/>
  <c r="O5" i="10"/>
  <c r="N5" i="10"/>
  <c r="M5" i="10"/>
  <c r="L5" i="10"/>
  <c r="O4" i="10"/>
  <c r="N4" i="10"/>
  <c r="M4" i="10"/>
  <c r="L4" i="10"/>
  <c r="O3" i="10"/>
  <c r="N3" i="10"/>
  <c r="M3" i="10"/>
  <c r="L3" i="10"/>
  <c r="O2" i="10"/>
  <c r="N2" i="10"/>
  <c r="M2" i="10"/>
  <c r="L2" i="10"/>
  <c r="D13" i="8"/>
  <c r="D19" i="4" s="1"/>
  <c r="B13" i="8"/>
  <c r="B19" i="4" s="1"/>
  <c r="D12" i="8"/>
  <c r="D18" i="4" s="1"/>
  <c r="B12" i="8"/>
  <c r="B18" i="4" s="1"/>
  <c r="N7" i="8"/>
  <c r="O7" i="8" s="1"/>
  <c r="M7" i="8"/>
  <c r="L7" i="8"/>
  <c r="N6" i="8"/>
  <c r="O6" i="8" s="1"/>
  <c r="M6" i="8"/>
  <c r="L6" i="8"/>
  <c r="N5" i="8"/>
  <c r="O5" i="8" s="1"/>
  <c r="M5" i="8"/>
  <c r="L5" i="8"/>
  <c r="N4" i="8"/>
  <c r="M4" i="8"/>
  <c r="L4" i="8"/>
  <c r="N3" i="8"/>
  <c r="O3" i="8" s="1"/>
  <c r="M3" i="8"/>
  <c r="L3" i="8"/>
  <c r="N2" i="8"/>
  <c r="M2" i="8"/>
  <c r="L2" i="8"/>
  <c r="B31" i="2"/>
  <c r="B30" i="2"/>
  <c r="F29" i="2"/>
  <c r="E29" i="2"/>
  <c r="D29" i="2"/>
  <c r="C29" i="2"/>
  <c r="B29" i="2"/>
  <c r="F28" i="2"/>
  <c r="E28" i="2"/>
  <c r="D28" i="2"/>
  <c r="C28" i="2"/>
  <c r="B28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O2" i="2"/>
  <c r="N2" i="2"/>
  <c r="M2" i="2"/>
  <c r="L2" i="2"/>
  <c r="B31" i="1"/>
  <c r="B30" i="1"/>
  <c r="F29" i="1"/>
  <c r="E29" i="1"/>
  <c r="D29" i="1"/>
  <c r="C29" i="1"/>
  <c r="B29" i="1"/>
  <c r="F28" i="1"/>
  <c r="E28" i="1"/>
  <c r="D28" i="1"/>
  <c r="C28" i="1"/>
  <c r="B28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C33" i="17" l="1"/>
  <c r="O23" i="17"/>
  <c r="E33" i="17"/>
  <c r="E34" i="17"/>
  <c r="C12" i="17"/>
  <c r="N2" i="17"/>
  <c r="E12" i="17"/>
  <c r="E13" i="17"/>
  <c r="E13" i="8"/>
  <c r="E19" i="4" s="1"/>
  <c r="C13" i="8"/>
  <c r="C19" i="4" s="1"/>
  <c r="E12" i="8"/>
  <c r="E18" i="4" s="1"/>
  <c r="C12" i="8"/>
  <c r="C18" i="4" s="1"/>
  <c r="O2" i="8"/>
  <c r="B15" i="8"/>
  <c r="B21" i="4" s="1"/>
  <c r="O4" i="8"/>
  <c r="B35" i="17" l="1"/>
  <c r="F34" i="17"/>
  <c r="F33" i="17"/>
  <c r="B14" i="17"/>
  <c r="F13" i="17"/>
  <c r="F12" i="17"/>
  <c r="F13" i="8"/>
  <c r="F19" i="4" s="1"/>
  <c r="B14" i="8"/>
  <c r="B20" i="4" s="1"/>
  <c r="F12" i="8"/>
  <c r="F18" i="4" s="1"/>
</calcChain>
</file>

<file path=xl/sharedStrings.xml><?xml version="1.0" encoding="utf-8"?>
<sst xmlns="http://schemas.openxmlformats.org/spreadsheetml/2006/main" count="1751" uniqueCount="196">
  <si>
    <t>Order</t>
  </si>
  <si>
    <t>o0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</si>
  <si>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</si>
  <si>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</si>
  <si>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</si>
  <si>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</si>
  <si>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</si>
  <si>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</si>
  <si>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</si>
  <si>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</si>
  <si>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</si>
  <si>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</si>
  <si>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</si>
  <si>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</si>
  <si>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</si>
  <si>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</si>
  <si>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</si>
  <si>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</si>
  <si>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</si>
  <si>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</si>
  <si>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</si>
  <si>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</si>
  <si>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agent pos</t>
  </si>
  <si>
    <t>pickup</t>
  </si>
  <si>
    <t>delivery</t>
  </si>
  <si>
    <t>d_required</t>
  </si>
  <si>
    <t>t_begin</t>
  </si>
  <si>
    <t>t_pick</t>
  </si>
  <si>
    <t>t_end</t>
  </si>
  <si>
    <t>d_performed</t>
  </si>
  <si>
    <t>loss</t>
  </si>
  <si>
    <t>Mean:</t>
  </si>
  <si>
    <t>Std dev:</t>
  </si>
  <si>
    <t>Max loss:</t>
  </si>
  <si>
    <t>Max simulation Time:</t>
  </si>
  <si>
    <t>d min</t>
  </si>
  <si>
    <t>d perform</t>
  </si>
  <si>
    <t xml:space="preserve">average min distance </t>
  </si>
  <si>
    <t xml:space="preserve">average performed distance </t>
  </si>
  <si>
    <t xml:space="preserve">max simulation time </t>
  </si>
  <si>
    <t xml:space="preserve">max loss </t>
  </si>
  <si>
    <t xml:space="preserve">average loss  </t>
  </si>
  <si>
    <t xml:space="preserve"> (5, 5) </t>
  </si>
  <si>
    <t xml:space="preserve"> (145, 10) </t>
  </si>
  <si>
    <t xml:space="preserve"> (5, 70) </t>
  </si>
  <si>
    <t xml:space="preserve"> (145, 75) </t>
  </si>
  <si>
    <t xml:space="preserve"> (5, 140) </t>
  </si>
  <si>
    <t xml:space="preserve"> (145, 145) </t>
  </si>
  <si>
    <t xml:space="preserve"> (145, 5) </t>
  </si>
  <si>
    <t xml:space="preserve"> (5, 10) </t>
  </si>
  <si>
    <t xml:space="preserve"> (145, 70) </t>
  </si>
  <si>
    <t xml:space="preserve"> (5, 75) </t>
  </si>
  <si>
    <t xml:space="preserve"> (145, 140) </t>
  </si>
  <si>
    <t xml:space="preserve"> (5, 145) </t>
  </si>
  <si>
    <t xml:space="preserve"> (145, 20) </t>
  </si>
  <si>
    <t xml:space="preserve"> (45, 10) </t>
  </si>
  <si>
    <t xml:space="preserve"> (5, 20) </t>
  </si>
  <si>
    <t xml:space="preserve"> (45, 25) </t>
  </si>
  <si>
    <t xml:space="preserve"> (5, 40) </t>
  </si>
  <si>
    <t xml:space="preserve"> (45, 45) </t>
  </si>
  <si>
    <t xml:space="preserve"> (45, 5) </t>
  </si>
  <si>
    <t xml:space="preserve"> (45, 20) </t>
  </si>
  <si>
    <t xml:space="preserve"> (5, 25) </t>
  </si>
  <si>
    <t xml:space="preserve"> (45, 40) </t>
  </si>
  <si>
    <t xml:space="preserve"> (5, 45) </t>
  </si>
  <si>
    <t>Agent</t>
  </si>
  <si>
    <t>avg delivery: 172.23809523809524 avg total: 410.95238095238096 avg waitinglist: 238.71428571428572</t>
  </si>
  <si>
    <t xml:space="preserve">(24, 35) </t>
  </si>
  <si>
    <t xml:space="preserve"> (5, 15) </t>
  </si>
  <si>
    <t xml:space="preserve">(45, 35) </t>
  </si>
  <si>
    <t xml:space="preserve"> (45, 30) </t>
  </si>
  <si>
    <t xml:space="preserve"> (5, 35) </t>
  </si>
  <si>
    <t xml:space="preserve">(25, 15) </t>
  </si>
  <si>
    <t xml:space="preserve"> (45, 15) </t>
  </si>
  <si>
    <t xml:space="preserve">(24, 15) </t>
  </si>
  <si>
    <t xml:space="preserve">(24, 40) </t>
  </si>
  <si>
    <t xml:space="preserve">(45, 15) </t>
  </si>
  <si>
    <t xml:space="preserve">(5, 35) </t>
  </si>
  <si>
    <t xml:space="preserve">(45, 25) </t>
  </si>
  <si>
    <t xml:space="preserve">(5, 15) </t>
  </si>
  <si>
    <t xml:space="preserve">(5, 25) </t>
  </si>
  <si>
    <t xml:space="preserve">(25, 35) </t>
  </si>
  <si>
    <t xml:space="preserve"> (5, 30) </t>
  </si>
  <si>
    <t xml:space="preserve"> (45, 35) </t>
  </si>
  <si>
    <t xml:space="preserve">(45, 45) </t>
  </si>
  <si>
    <t xml:space="preserve">(25, 40) </t>
  </si>
  <si>
    <t xml:space="preserve">(45, 10) </t>
  </si>
  <si>
    <t>t_diff (begin-pick)</t>
  </si>
  <si>
    <t>d_total</t>
  </si>
  <si>
    <t xml:space="preserve">agent1 </t>
  </si>
  <si>
    <t xml:space="preserve">agent2 </t>
  </si>
  <si>
    <t xml:space="preserve">agent0 </t>
  </si>
  <si>
    <t xml:space="preserve">agent4 </t>
  </si>
  <si>
    <t xml:space="preserve">agent3 </t>
  </si>
  <si>
    <t xml:space="preserve">agent5 </t>
  </si>
  <si>
    <t xml:space="preserve">average loss </t>
  </si>
  <si>
    <t xml:space="preserve">agent6 </t>
  </si>
  <si>
    <t xml:space="preserve">agent7 </t>
  </si>
  <si>
    <t xml:space="preserve">agent9 </t>
  </si>
  <si>
    <t xml:space="preserve">agent10 </t>
  </si>
  <si>
    <t xml:space="preserve">agent11 </t>
  </si>
  <si>
    <t xml:space="preserve">agent8 </t>
  </si>
  <si>
    <t xml:space="preserve">(24, 5) </t>
  </si>
  <si>
    <t xml:space="preserve">(25, 5) </t>
  </si>
  <si>
    <t>Agents</t>
  </si>
  <si>
    <t>Orders</t>
  </si>
  <si>
    <t>Map size</t>
  </si>
  <si>
    <t>S1Map1</t>
  </si>
  <si>
    <t>S1Map2</t>
  </si>
  <si>
    <t>S1Map3</t>
  </si>
  <si>
    <t>S1Map4</t>
  </si>
  <si>
    <t>S1Map5</t>
  </si>
  <si>
    <t>[51,51]</t>
  </si>
  <si>
    <t>[152,152]</t>
  </si>
  <si>
    <t>S2Map1</t>
  </si>
  <si>
    <t>S2Map2</t>
  </si>
  <si>
    <t>S2Map3</t>
  </si>
  <si>
    <t>S2Map4</t>
  </si>
  <si>
    <t>S2Map5</t>
  </si>
  <si>
    <t xml:space="preserve">(24, 20) </t>
  </si>
  <si>
    <t xml:space="preserve">(25, 20) </t>
  </si>
  <si>
    <t>Total timesteps</t>
  </si>
  <si>
    <t xml:space="preserve"> (10, 15) </t>
  </si>
  <si>
    <t xml:space="preserve"> (10, 30) </t>
  </si>
  <si>
    <t xml:space="preserve"> (10, 45) </t>
  </si>
  <si>
    <t xml:space="preserve"> (40, 15) </t>
  </si>
  <si>
    <t xml:space="preserve"> (40, 30) </t>
  </si>
  <si>
    <t xml:space="preserve"> (40, 45) </t>
  </si>
  <si>
    <t>dtotal</t>
  </si>
  <si>
    <t>s1m1</t>
  </si>
  <si>
    <t>Final Loss</t>
  </si>
  <si>
    <t>meanRealLoss</t>
  </si>
  <si>
    <t xml:space="preserve"> (20, 10) </t>
  </si>
  <si>
    <t xml:space="preserve"> (20, 75) </t>
  </si>
  <si>
    <t xml:space="preserve"> (20, 145) </t>
  </si>
  <si>
    <t xml:space="preserve"> (142, 10) </t>
  </si>
  <si>
    <t xml:space="preserve"> (142, 75) </t>
  </si>
  <si>
    <t xml:space="preserve"> (142, 145) </t>
  </si>
  <si>
    <t>s1m2</t>
  </si>
  <si>
    <t>s1m3</t>
  </si>
  <si>
    <t>avg delivery: 175.14285714285714 avg total: 537.3333333333334 avg waitinglist: 362.1904761904762</t>
  </si>
  <si>
    <t>avg delivery: 46 avg total: 59.333333333333336 avg waitinglist: 13.333333333333334</t>
  </si>
  <si>
    <t>s1m4</t>
  </si>
  <si>
    <t xml:space="preserve"> (15, 35) </t>
  </si>
  <si>
    <t xml:space="preserve"> (20, 40) </t>
  </si>
  <si>
    <t>avg delivery: 48.19047619047619 avg total: 97.23809523809524 avg waitinglist: 49.04761904761905</t>
  </si>
  <si>
    <t>avg delivery: 48.476190476190474 avg total: 82.85714285714286 avg waitinglist: 34.38095238095238</t>
  </si>
  <si>
    <t xml:space="preserve"> (35, 25) </t>
  </si>
  <si>
    <t xml:space="preserve"> (26, 20) </t>
  </si>
  <si>
    <t xml:space="preserve"> (18, 30) </t>
  </si>
  <si>
    <t xml:space="preserve"> (6, 10) </t>
  </si>
  <si>
    <t>s1m5</t>
  </si>
  <si>
    <t>avg delivery: 59.666666666666664 avg total: 141.16666666666666 avg waitinglist: 81.5</t>
  </si>
  <si>
    <t>avg delivery: 49.142857142857146 avg total: 160 avg waitinglist: 110.85714285714286</t>
  </si>
  <si>
    <t>avg delivery: 52.57142857142857 avg total: 126.28571428571429 avg waitinglist: 73.71428571428571</t>
  </si>
  <si>
    <t xml:space="preserve"> avg delivery: 47.95238095238095 avg total: 321.1904761904762 avg waitinglist: 273.23809523809524</t>
  </si>
  <si>
    <t xml:space="preserve">(23, 17) </t>
  </si>
  <si>
    <t>avg delivery: 50.80952380952381 avg total: 195.61904761904762 avg waitinglist: 144.8095238095238</t>
  </si>
  <si>
    <t>s2m1</t>
  </si>
  <si>
    <t>s2m3</t>
  </si>
  <si>
    <t>s2m4</t>
  </si>
  <si>
    <t>s2m5</t>
  </si>
  <si>
    <t xml:space="preserve">(5, 145) </t>
  </si>
  <si>
    <t xml:space="preserve">(145, 10) </t>
  </si>
  <si>
    <t xml:space="preserve">(75, 120) </t>
  </si>
  <si>
    <t xml:space="preserve">(75, 75) </t>
  </si>
  <si>
    <t xml:space="preserve">(75, 100) </t>
  </si>
  <si>
    <t xml:space="preserve">(75, 90) </t>
  </si>
  <si>
    <t xml:space="preserve">(74, 100) </t>
  </si>
  <si>
    <t xml:space="preserve">(145, 75) </t>
  </si>
  <si>
    <t xml:space="preserve">(75, 50) </t>
  </si>
  <si>
    <t>s2m2</t>
  </si>
  <si>
    <t>Average distance performed</t>
  </si>
  <si>
    <t>Test</t>
  </si>
  <si>
    <t>Std deviation</t>
  </si>
  <si>
    <t>mean</t>
  </si>
  <si>
    <t>Timestemps</t>
  </si>
  <si>
    <t>Loss</t>
  </si>
  <si>
    <t>devitation</t>
  </si>
  <si>
    <t>RSD</t>
  </si>
  <si>
    <t>S2Map6</t>
  </si>
  <si>
    <t>(74, 100) - (145, 70) - (5, 10) - 152.3 - 15 - 215 - 418</t>
  </si>
  <si>
    <t>(75, 120) - (145, 140) - (5, 145) - 140.1 - 1 - 134 - 330</t>
  </si>
  <si>
    <t>(75, 50) - (5, 70) - (145, 75) - 140.1 - 1 - 91 - 277</t>
  </si>
  <si>
    <t>(74, 50) - (145, 70) - (5, 75) - 140.1 - 10 - 275 - 423</t>
  </si>
  <si>
    <t>(5, 75) - (5, 5) - (145, 75) - 156.5 - 20 - 280 - 491</t>
  </si>
  <si>
    <t>(75, 100) - (145, 70) - (5, 75) - 140.1 - 1 - 9 - 209</t>
  </si>
  <si>
    <t>(74, 120) - (145, 140) - (5, 145) - 140.1 - 15 - 326 - 476</t>
  </si>
  <si>
    <t>(145, 75) - (145, 5) - (5, 10) - 140.1 - 1 - 348 - 498</t>
  </si>
  <si>
    <t>(5, 145) - (5, 5) - (145, 10) - 140.1 - 1 - 473 - None</t>
  </si>
  <si>
    <t>s2m6</t>
  </si>
  <si>
    <t>agent1 - (10, 30) - (5, 20) - (45, 25) - 40.3 - 1 - 16 - 62 - 5.69</t>
  </si>
  <si>
    <t>agent0 - (10, 45) - (5, 30) - (45, 35) - 40.3 - 1 - 21 - 67 - 5.69</t>
  </si>
  <si>
    <t>agent3 - (40, 15) - (45, 10) - (5, 15) - 40.3 - 1 - 11 - 57 - 5.69</t>
  </si>
  <si>
    <t>agent4 - (40, 30) - (45, 20) - (5, 25) - 40.3 - 1 - 16 - 62 - 5.69</t>
  </si>
  <si>
    <t>agent5 - (40, 45) - (45, 30) - (5, 35) - 40.3 - 1 - 21 - 67 - 5.69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</si>
</sst>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202124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6" borderId="0" xfId="0" applyFill="1"/>
    <xf numFmtId="0" fontId="4" fillId="0" borderId="0" xfId="0" applyFont="1"/>
    <xf numFmtId="0" fontId="2" fillId="0" borderId="0" xfId="0" applyFont="1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 applyFill="1"/>
    <xf numFmtId="2" fontId="5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ill="1"/>
    <xf numFmtId="0" fontId="0" fillId="8" borderId="0" xfId="0" applyFill="1"/>
    <xf numFmtId="0" fontId="2" fillId="0" borderId="0" xfId="0" applyFont="1" applyFill="1" applyAlignment="1">
      <alignment horizontal="center"/>
    </xf>
    <xf numFmtId="2" fontId="0" fillId="0" borderId="1" xfId="0" applyNumberFormat="1" applyBorder="1"/>
    <xf numFmtId="0" fontId="0" fillId="0" borderId="2" xfId="0" applyBorder="1"/>
    <xf numFmtId="0" fontId="0" fillId="6" borderId="3" xfId="0" applyFill="1" applyBorder="1"/>
    <xf numFmtId="0" fontId="0" fillId="6" borderId="4" xfId="0" applyFill="1" applyBorder="1"/>
    <xf numFmtId="1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6" fillId="7" borderId="7" xfId="0" applyFont="1" applyFill="1" applyBorder="1"/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1" fillId="2" borderId="11" xfId="0" applyFont="1" applyFill="1" applyBorder="1"/>
    <xf numFmtId="0" fontId="0" fillId="3" borderId="12" xfId="0" applyFill="1" applyBorder="1"/>
    <xf numFmtId="0" fontId="0" fillId="4" borderId="11" xfId="0" applyFill="1" applyBorder="1"/>
    <xf numFmtId="0" fontId="0" fillId="5" borderId="11" xfId="0" applyFill="1" applyBorder="1" applyAlignment="1">
      <alignment horizontal="left"/>
    </xf>
    <xf numFmtId="10" fontId="0" fillId="0" borderId="0" xfId="1" applyNumberFormat="1" applyFont="1"/>
    <xf numFmtId="0" fontId="0" fillId="0" borderId="0" xfId="1" applyNumberFormat="1" applyFont="1"/>
    <xf numFmtId="0" fontId="0" fillId="0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Map1 -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S1Map1!$A$2:$A$22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S1Map1!$O$2:$O$22</c:f>
              <c:numCache>
                <c:formatCode>General</c:formatCode>
                <c:ptCount val="21"/>
                <c:pt idx="0">
                  <c:v>20.700000000000003</c:v>
                </c:pt>
                <c:pt idx="1">
                  <c:v>20.700000000000003</c:v>
                </c:pt>
                <c:pt idx="2">
                  <c:v>15.700000000000003</c:v>
                </c:pt>
                <c:pt idx="3">
                  <c:v>20.700000000000003</c:v>
                </c:pt>
                <c:pt idx="4">
                  <c:v>20.700000000000003</c:v>
                </c:pt>
                <c:pt idx="5">
                  <c:v>15.700000000000003</c:v>
                </c:pt>
                <c:pt idx="6">
                  <c:v>69</c:v>
                </c:pt>
                <c:pt idx="7">
                  <c:v>84.7</c:v>
                </c:pt>
                <c:pt idx="8">
                  <c:v>70.3</c:v>
                </c:pt>
                <c:pt idx="9">
                  <c:v>65.400000000000006</c:v>
                </c:pt>
                <c:pt idx="10">
                  <c:v>73</c:v>
                </c:pt>
                <c:pt idx="11">
                  <c:v>45.7</c:v>
                </c:pt>
                <c:pt idx="12">
                  <c:v>102.7</c:v>
                </c:pt>
                <c:pt idx="13">
                  <c:v>106.7</c:v>
                </c:pt>
                <c:pt idx="14">
                  <c:v>100</c:v>
                </c:pt>
                <c:pt idx="15">
                  <c:v>163.4</c:v>
                </c:pt>
                <c:pt idx="16">
                  <c:v>119</c:v>
                </c:pt>
                <c:pt idx="17">
                  <c:v>127</c:v>
                </c:pt>
                <c:pt idx="18">
                  <c:v>141.69999999999999</c:v>
                </c:pt>
                <c:pt idx="19">
                  <c:v>148.69999999999999</c:v>
                </c:pt>
                <c:pt idx="20">
                  <c:v>160.69999999999999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0-48C5-822A-6B12C424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Map1 -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S1Map5!$A$2:$A$22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S1Map5!$N$2:$N$22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61</c:v>
                </c:pt>
                <c:pt idx="4">
                  <c:v>61</c:v>
                </c:pt>
                <c:pt idx="5">
                  <c:v>58</c:v>
                </c:pt>
                <c:pt idx="6">
                  <c:v>41</c:v>
                </c:pt>
                <c:pt idx="7">
                  <c:v>80</c:v>
                </c:pt>
                <c:pt idx="8">
                  <c:v>87</c:v>
                </c:pt>
                <c:pt idx="9">
                  <c:v>117</c:v>
                </c:pt>
                <c:pt idx="10">
                  <c:v>90</c:v>
                </c:pt>
                <c:pt idx="11">
                  <c:v>85</c:v>
                </c:pt>
                <c:pt idx="12">
                  <c:v>88</c:v>
                </c:pt>
                <c:pt idx="13">
                  <c:v>108</c:v>
                </c:pt>
                <c:pt idx="14">
                  <c:v>81</c:v>
                </c:pt>
                <c:pt idx="15">
                  <c:v>104</c:v>
                </c:pt>
                <c:pt idx="16">
                  <c:v>100</c:v>
                </c:pt>
                <c:pt idx="17">
                  <c:v>80</c:v>
                </c:pt>
                <c:pt idx="18">
                  <c:v>57</c:v>
                </c:pt>
                <c:pt idx="19">
                  <c:v>126</c:v>
                </c:pt>
                <c:pt idx="20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7-47B7-AFB4-BCB61C2B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75791752011672"/>
          <c:y val="2.9291741526535721E-2"/>
          <c:w val="0.6995186036687272"/>
          <c:h val="0.84943047620970169"/>
        </c:manualLayout>
      </c:layout>
      <c:scatterChart>
        <c:scatterStyle val="lineMarker"/>
        <c:varyColors val="0"/>
        <c:ser>
          <c:idx val="0"/>
          <c:order val="0"/>
          <c:tx>
            <c:v>[152, 152] Map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ResultsTogether!$A$52:$A$62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ResultsTogether!$C$52:$C$62</c:f>
              <c:numCache>
                <c:formatCode>General</c:formatCode>
                <c:ptCount val="11"/>
                <c:pt idx="0">
                  <c:v>276</c:v>
                </c:pt>
                <c:pt idx="1">
                  <c:v>507</c:v>
                </c:pt>
                <c:pt idx="2" formatCode="0.00">
                  <c:v>63</c:v>
                </c:pt>
                <c:pt idx="3">
                  <c:v>237</c:v>
                </c:pt>
                <c:pt idx="4">
                  <c:v>219</c:v>
                </c:pt>
                <c:pt idx="5">
                  <c:v>374</c:v>
                </c:pt>
                <c:pt idx="6">
                  <c:v>501</c:v>
                </c:pt>
                <c:pt idx="7">
                  <c:v>199.7</c:v>
                </c:pt>
                <c:pt idx="8">
                  <c:v>301</c:v>
                </c:pt>
                <c:pt idx="9">
                  <c:v>276</c:v>
                </c:pt>
                <c:pt idx="10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5-4B11-A914-69AA02C8F44F}"/>
            </c:ext>
          </c:extLst>
        </c:ser>
        <c:ser>
          <c:idx val="1"/>
          <c:order val="1"/>
          <c:tx>
            <c:v>[51, 51] Map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ResultsTogether!$A$68:$A$76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ResultsTogether!$C$68:$C$76</c:f>
              <c:numCache>
                <c:formatCode>0.00</c:formatCode>
                <c:ptCount val="9"/>
                <c:pt idx="0" formatCode="General">
                  <c:v>276</c:v>
                </c:pt>
                <c:pt idx="1">
                  <c:v>63</c:v>
                </c:pt>
                <c:pt idx="2" formatCode="General">
                  <c:v>237</c:v>
                </c:pt>
                <c:pt idx="3" formatCode="General">
                  <c:v>219</c:v>
                </c:pt>
                <c:pt idx="4" formatCode="General">
                  <c:v>374</c:v>
                </c:pt>
                <c:pt idx="5" formatCode="General">
                  <c:v>199.7</c:v>
                </c:pt>
                <c:pt idx="6" formatCode="General">
                  <c:v>301</c:v>
                </c:pt>
                <c:pt idx="7" formatCode="General">
                  <c:v>276</c:v>
                </c:pt>
                <c:pt idx="8" formatCode="General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5-4B11-A914-69AA02C8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1496"/>
        <c:axId val="592672808"/>
      </c:scatterChart>
      <c:valAx>
        <c:axId val="592671496"/>
        <c:scaling>
          <c:orientation val="minMax"/>
          <c:max val="1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</a:t>
                </a:r>
              </a:p>
            </c:rich>
          </c:tx>
          <c:layout>
            <c:manualLayout>
              <c:xMode val="edge"/>
              <c:yMode val="edge"/>
              <c:x val="0.44345875753378328"/>
              <c:y val="0.93845408482548409"/>
            </c:manualLayout>
          </c:layout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2808"/>
        <c:crosses val="autoZero"/>
        <c:crossBetween val="midCat"/>
        <c:majorUnit val="1"/>
      </c:valAx>
      <c:valAx>
        <c:axId val="59267280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Timesteps [s]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149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12802171816535"/>
          <c:y val="0.67728768395340855"/>
          <c:w val="0.2204243512252243"/>
          <c:h val="0.187496630805603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5642659449969"/>
          <c:y val="3.8778335318513921E-2"/>
          <c:w val="0.76147157199051108"/>
          <c:h val="0.81526245327238356"/>
        </c:manualLayout>
      </c:layout>
      <c:scatterChart>
        <c:scatterStyle val="lineMarker"/>
        <c:varyColors val="0"/>
        <c:ser>
          <c:idx val="0"/>
          <c:order val="0"/>
          <c:tx>
            <c:v>λ 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ResultsTogether!$A$52:$A$62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ResultsTogether!$D$52:$D$62</c:f>
              <c:numCache>
                <c:formatCode>General</c:formatCode>
                <c:ptCount val="11"/>
                <c:pt idx="0">
                  <c:v>80.58</c:v>
                </c:pt>
                <c:pt idx="1">
                  <c:v>128.58000000000001</c:v>
                </c:pt>
                <c:pt idx="2">
                  <c:v>19.03</c:v>
                </c:pt>
                <c:pt idx="3">
                  <c:v>57.96</c:v>
                </c:pt>
                <c:pt idx="4">
                  <c:v>43.58</c:v>
                </c:pt>
                <c:pt idx="5">
                  <c:v>155.32</c:v>
                </c:pt>
                <c:pt idx="6">
                  <c:v>205</c:v>
                </c:pt>
                <c:pt idx="7">
                  <c:v>100.87</c:v>
                </c:pt>
                <c:pt idx="8">
                  <c:v>119.7</c:v>
                </c:pt>
                <c:pt idx="9">
                  <c:v>85.99</c:v>
                </c:pt>
                <c:pt idx="10">
                  <c:v>66.7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3-4DF5-A877-962BAD0A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1496"/>
        <c:axId val="592672808"/>
      </c:scatterChart>
      <c:valAx>
        <c:axId val="592671496"/>
        <c:scaling>
          <c:orientation val="minMax"/>
          <c:max val="11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2808"/>
        <c:crosses val="autoZero"/>
        <c:crossBetween val="midCat"/>
        <c:majorUnit val="1"/>
      </c:valAx>
      <c:valAx>
        <c:axId val="59267280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Timesteps[s]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149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799065872276467"/>
          <c:y val="0.12617171224532114"/>
          <c:w val="0.11405907516993814"/>
          <c:h val="9.784548457235713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1550201770432"/>
          <c:y val="3.792021733268594E-2"/>
          <c:w val="0.56737890606023134"/>
          <c:h val="0.85006992994132502"/>
        </c:manualLayout>
      </c:layout>
      <c:scatterChart>
        <c:scatterStyle val="lineMarker"/>
        <c:varyColors val="0"/>
        <c:ser>
          <c:idx val="1"/>
          <c:order val="0"/>
          <c:tx>
            <c:v>Avg. Total operated distance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ResultsTogether!$L$75:$L$85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ResultsTogether!$M$75:$M$85</c:f>
              <c:numCache>
                <c:formatCode>General</c:formatCode>
                <c:ptCount val="11"/>
                <c:pt idx="0">
                  <c:v>119.86</c:v>
                </c:pt>
                <c:pt idx="1">
                  <c:v>528.48</c:v>
                </c:pt>
                <c:pt idx="2">
                  <c:v>59.33</c:v>
                </c:pt>
                <c:pt idx="3">
                  <c:v>97.24</c:v>
                </c:pt>
                <c:pt idx="4">
                  <c:v>82.86</c:v>
                </c:pt>
                <c:pt idx="5">
                  <c:v>195.62</c:v>
                </c:pt>
                <c:pt idx="6">
                  <c:v>350</c:v>
                </c:pt>
                <c:pt idx="7">
                  <c:v>141.16999999999999</c:v>
                </c:pt>
                <c:pt idx="8">
                  <c:v>160</c:v>
                </c:pt>
                <c:pt idx="9">
                  <c:v>126.29</c:v>
                </c:pt>
                <c:pt idx="10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1-4A78-9C68-D4DA23EEE030}"/>
            </c:ext>
          </c:extLst>
        </c:ser>
        <c:ser>
          <c:idx val="0"/>
          <c:order val="1"/>
          <c:tx>
            <c:v>RSD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ResultsTogether!$L$75:$L$85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ResultsTogether!$O$75:$O$85</c:f>
              <c:numCache>
                <c:formatCode>General</c:formatCode>
                <c:ptCount val="11"/>
                <c:pt idx="0">
                  <c:v>65.851827131653607</c:v>
                </c:pt>
                <c:pt idx="1">
                  <c:v>51.392673327278239</c:v>
                </c:pt>
                <c:pt idx="2">
                  <c:v>96.258216753750219</c:v>
                </c:pt>
                <c:pt idx="3">
                  <c:v>64.582476347182222</c:v>
                </c:pt>
                <c:pt idx="4">
                  <c:v>74.209510016895962</c:v>
                </c:pt>
                <c:pt idx="5">
                  <c:v>58.593702075452413</c:v>
                </c:pt>
                <c:pt idx="6">
                  <c:v>72.054285714285712</c:v>
                </c:pt>
                <c:pt idx="7">
                  <c:v>82.368775235531615</c:v>
                </c:pt>
                <c:pt idx="8">
                  <c:v>69.443750000000009</c:v>
                </c:pt>
                <c:pt idx="9">
                  <c:v>77.116161216248329</c:v>
                </c:pt>
                <c:pt idx="10">
                  <c:v>72.271028037383175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1-4A78-9C68-D4DA23EE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1496"/>
        <c:axId val="592672808"/>
      </c:scatterChart>
      <c:valAx>
        <c:axId val="592671496"/>
        <c:scaling>
          <c:orientation val="minMax"/>
          <c:max val="11"/>
          <c:min val="1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2808"/>
        <c:crosses val="autoZero"/>
        <c:crossBetween val="midCat"/>
        <c:majorUnit val="1"/>
      </c:valAx>
      <c:valAx>
        <c:axId val="59267280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Timesteps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149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994701209674691"/>
          <c:y val="0.10014164430563498"/>
          <c:w val="0.27315300849155311"/>
          <c:h val="0.24472837715559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800857772238"/>
          <c:y val="3.7920272023746468E-2"/>
          <c:w val="0.80184686263122906"/>
          <c:h val="0.83547875871472543"/>
        </c:manualLayout>
      </c:layout>
      <c:scatterChart>
        <c:scatterStyle val="lineMarker"/>
        <c:varyColors val="0"/>
        <c:ser>
          <c:idx val="1"/>
          <c:order val="0"/>
          <c:tx>
            <c:v>Scenario1-Map4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S1Map4!$A$2:$A$22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S1Map4!$N$2:$N$22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56</c:v>
                </c:pt>
                <c:pt idx="3">
                  <c:v>61</c:v>
                </c:pt>
                <c:pt idx="4">
                  <c:v>61</c:v>
                </c:pt>
                <c:pt idx="5">
                  <c:v>56</c:v>
                </c:pt>
                <c:pt idx="6">
                  <c:v>55</c:v>
                </c:pt>
                <c:pt idx="7">
                  <c:v>110</c:v>
                </c:pt>
                <c:pt idx="8">
                  <c:v>100</c:v>
                </c:pt>
                <c:pt idx="9">
                  <c:v>154</c:v>
                </c:pt>
                <c:pt idx="10">
                  <c:v>125</c:v>
                </c:pt>
                <c:pt idx="11">
                  <c:v>79</c:v>
                </c:pt>
                <c:pt idx="12">
                  <c:v>77</c:v>
                </c:pt>
                <c:pt idx="13">
                  <c:v>115</c:v>
                </c:pt>
                <c:pt idx="14">
                  <c:v>52</c:v>
                </c:pt>
                <c:pt idx="15">
                  <c:v>181</c:v>
                </c:pt>
                <c:pt idx="16">
                  <c:v>133</c:v>
                </c:pt>
                <c:pt idx="17">
                  <c:v>89</c:v>
                </c:pt>
                <c:pt idx="18">
                  <c:v>115</c:v>
                </c:pt>
                <c:pt idx="19">
                  <c:v>158</c:v>
                </c:pt>
                <c:pt idx="20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E-4453-B4FE-00C208C1E2A5}"/>
            </c:ext>
          </c:extLst>
        </c:ser>
        <c:ser>
          <c:idx val="0"/>
          <c:order val="1"/>
          <c:tx>
            <c:v>Scenario2-Map4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S2Map4!$M$2:$M$22</c:f>
              <c:numCache>
                <c:formatCode>General</c:formatCode>
                <c:ptCount val="21"/>
                <c:pt idx="0">
                  <c:v>127</c:v>
                </c:pt>
                <c:pt idx="1">
                  <c:v>125</c:v>
                </c:pt>
                <c:pt idx="2">
                  <c:v>98</c:v>
                </c:pt>
                <c:pt idx="3">
                  <c:v>127</c:v>
                </c:pt>
                <c:pt idx="4">
                  <c:v>129</c:v>
                </c:pt>
                <c:pt idx="5">
                  <c:v>137</c:v>
                </c:pt>
                <c:pt idx="6">
                  <c:v>98</c:v>
                </c:pt>
                <c:pt idx="7">
                  <c:v>92</c:v>
                </c:pt>
                <c:pt idx="8">
                  <c:v>168</c:v>
                </c:pt>
                <c:pt idx="9">
                  <c:v>168</c:v>
                </c:pt>
                <c:pt idx="10">
                  <c:v>159</c:v>
                </c:pt>
                <c:pt idx="11">
                  <c:v>66</c:v>
                </c:pt>
                <c:pt idx="12">
                  <c:v>93</c:v>
                </c:pt>
                <c:pt idx="13">
                  <c:v>208</c:v>
                </c:pt>
                <c:pt idx="14">
                  <c:v>164</c:v>
                </c:pt>
                <c:pt idx="15">
                  <c:v>187</c:v>
                </c:pt>
                <c:pt idx="16">
                  <c:v>234</c:v>
                </c:pt>
                <c:pt idx="17">
                  <c:v>250</c:v>
                </c:pt>
                <c:pt idx="18">
                  <c:v>201</c:v>
                </c:pt>
                <c:pt idx="19">
                  <c:v>230</c:v>
                </c:pt>
                <c:pt idx="2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E-4453-B4FE-00C208C1E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1496"/>
        <c:axId val="592672808"/>
      </c:scatterChart>
      <c:valAx>
        <c:axId val="592671496"/>
        <c:scaling>
          <c:orientation val="minMax"/>
          <c:max val="20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Orders Nº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2808"/>
        <c:crosses val="autoZero"/>
        <c:crossBetween val="midCat"/>
        <c:majorUnit val="1"/>
      </c:valAx>
      <c:valAx>
        <c:axId val="59267280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Total</a:t>
                </a:r>
                <a:r>
                  <a:rPr lang="en-US" sz="1200" b="0" i="0" baseline="0"/>
                  <a:t> Distance</a:t>
                </a:r>
                <a:r>
                  <a:rPr lang="en-US" sz="1200" b="0" i="0"/>
                  <a:t>[s]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2671496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604450120761887"/>
          <c:y val="7.0780080666860756E-2"/>
          <c:w val="0.38901431503159667"/>
          <c:h val="0.1522311834195662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S2Map1!$M$1:$M$21</c:f>
              <c:numCache>
                <c:formatCode>General</c:formatCode>
                <c:ptCount val="21"/>
                <c:pt idx="0">
                  <c:v>0</c:v>
                </c:pt>
                <c:pt idx="1">
                  <c:v>65.7</c:v>
                </c:pt>
                <c:pt idx="2">
                  <c:v>46.7</c:v>
                </c:pt>
                <c:pt idx="3">
                  <c:v>83.7</c:v>
                </c:pt>
                <c:pt idx="4">
                  <c:v>80.7</c:v>
                </c:pt>
                <c:pt idx="5">
                  <c:v>70.7</c:v>
                </c:pt>
                <c:pt idx="6">
                  <c:v>126.7</c:v>
                </c:pt>
                <c:pt idx="7">
                  <c:v>48.7</c:v>
                </c:pt>
                <c:pt idx="8">
                  <c:v>118.7</c:v>
                </c:pt>
                <c:pt idx="9">
                  <c:v>136.69999999999999</c:v>
                </c:pt>
                <c:pt idx="10">
                  <c:v>113.7</c:v>
                </c:pt>
                <c:pt idx="11">
                  <c:v>110.7</c:v>
                </c:pt>
                <c:pt idx="12">
                  <c:v>184.7</c:v>
                </c:pt>
                <c:pt idx="13">
                  <c:v>10.700000000000003</c:v>
                </c:pt>
                <c:pt idx="14">
                  <c:v>192.7</c:v>
                </c:pt>
                <c:pt idx="15">
                  <c:v>224.7</c:v>
                </c:pt>
                <c:pt idx="16">
                  <c:v>261.7</c:v>
                </c:pt>
                <c:pt idx="17">
                  <c:v>190.7</c:v>
                </c:pt>
                <c:pt idx="18">
                  <c:v>281.7</c:v>
                </c:pt>
                <c:pt idx="19">
                  <c:v>328.7</c:v>
                </c:pt>
                <c:pt idx="20">
                  <c:v>265.7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7-4389-A7D6-95B00296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total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S2Map1!$L$2:$L$22</c:f>
              <c:numCache>
                <c:formatCode>General</c:formatCode>
                <c:ptCount val="21"/>
                <c:pt idx="0">
                  <c:v>106</c:v>
                </c:pt>
                <c:pt idx="1">
                  <c:v>87</c:v>
                </c:pt>
                <c:pt idx="2">
                  <c:v>124</c:v>
                </c:pt>
                <c:pt idx="3">
                  <c:v>121</c:v>
                </c:pt>
                <c:pt idx="4">
                  <c:v>111</c:v>
                </c:pt>
                <c:pt idx="5">
                  <c:v>167</c:v>
                </c:pt>
                <c:pt idx="6">
                  <c:v>89</c:v>
                </c:pt>
                <c:pt idx="7">
                  <c:v>159</c:v>
                </c:pt>
                <c:pt idx="8">
                  <c:v>177</c:v>
                </c:pt>
                <c:pt idx="9">
                  <c:v>154</c:v>
                </c:pt>
                <c:pt idx="10">
                  <c:v>151</c:v>
                </c:pt>
                <c:pt idx="11">
                  <c:v>225</c:v>
                </c:pt>
                <c:pt idx="12">
                  <c:v>51</c:v>
                </c:pt>
                <c:pt idx="13">
                  <c:v>233</c:v>
                </c:pt>
                <c:pt idx="14">
                  <c:v>265</c:v>
                </c:pt>
                <c:pt idx="15">
                  <c:v>302</c:v>
                </c:pt>
                <c:pt idx="16">
                  <c:v>231</c:v>
                </c:pt>
                <c:pt idx="17">
                  <c:v>322</c:v>
                </c:pt>
                <c:pt idx="18">
                  <c:v>369</c:v>
                </c:pt>
                <c:pt idx="19">
                  <c:v>306</c:v>
                </c:pt>
                <c:pt idx="20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10-488A-960D-53858B76A371}"/>
            </c:ext>
          </c:extLst>
        </c:ser>
        <c:ser>
          <c:idx val="3"/>
          <c:order val="1"/>
          <c:tx>
            <c:v>total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S2Map1!$L$2:$L$22</c:f>
              <c:numCache>
                <c:formatCode>General</c:formatCode>
                <c:ptCount val="21"/>
                <c:pt idx="0">
                  <c:v>106</c:v>
                </c:pt>
                <c:pt idx="1">
                  <c:v>87</c:v>
                </c:pt>
                <c:pt idx="2">
                  <c:v>124</c:v>
                </c:pt>
                <c:pt idx="3">
                  <c:v>121</c:v>
                </c:pt>
                <c:pt idx="4">
                  <c:v>111</c:v>
                </c:pt>
                <c:pt idx="5">
                  <c:v>167</c:v>
                </c:pt>
                <c:pt idx="6">
                  <c:v>89</c:v>
                </c:pt>
                <c:pt idx="7">
                  <c:v>159</c:v>
                </c:pt>
                <c:pt idx="8">
                  <c:v>177</c:v>
                </c:pt>
                <c:pt idx="9">
                  <c:v>154</c:v>
                </c:pt>
                <c:pt idx="10">
                  <c:v>151</c:v>
                </c:pt>
                <c:pt idx="11">
                  <c:v>225</c:v>
                </c:pt>
                <c:pt idx="12">
                  <c:v>51</c:v>
                </c:pt>
                <c:pt idx="13">
                  <c:v>233</c:v>
                </c:pt>
                <c:pt idx="14">
                  <c:v>265</c:v>
                </c:pt>
                <c:pt idx="15">
                  <c:v>302</c:v>
                </c:pt>
                <c:pt idx="16">
                  <c:v>231</c:v>
                </c:pt>
                <c:pt idx="17">
                  <c:v>322</c:v>
                </c:pt>
                <c:pt idx="18">
                  <c:v>369</c:v>
                </c:pt>
                <c:pt idx="19">
                  <c:v>306</c:v>
                </c:pt>
                <c:pt idx="20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10-488A-960D-53858B76A371}"/>
            </c:ext>
          </c:extLst>
        </c:ser>
        <c:ser>
          <c:idx val="1"/>
          <c:order val="2"/>
          <c:tx>
            <c:v>total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S2Map1!$L$2:$L$22</c:f>
              <c:numCache>
                <c:formatCode>General</c:formatCode>
                <c:ptCount val="21"/>
                <c:pt idx="0">
                  <c:v>106</c:v>
                </c:pt>
                <c:pt idx="1">
                  <c:v>87</c:v>
                </c:pt>
                <c:pt idx="2">
                  <c:v>124</c:v>
                </c:pt>
                <c:pt idx="3">
                  <c:v>121</c:v>
                </c:pt>
                <c:pt idx="4">
                  <c:v>111</c:v>
                </c:pt>
                <c:pt idx="5">
                  <c:v>167</c:v>
                </c:pt>
                <c:pt idx="6">
                  <c:v>89</c:v>
                </c:pt>
                <c:pt idx="7">
                  <c:v>159</c:v>
                </c:pt>
                <c:pt idx="8">
                  <c:v>177</c:v>
                </c:pt>
                <c:pt idx="9">
                  <c:v>154</c:v>
                </c:pt>
                <c:pt idx="10">
                  <c:v>151</c:v>
                </c:pt>
                <c:pt idx="11">
                  <c:v>225</c:v>
                </c:pt>
                <c:pt idx="12">
                  <c:v>51</c:v>
                </c:pt>
                <c:pt idx="13">
                  <c:v>233</c:v>
                </c:pt>
                <c:pt idx="14">
                  <c:v>265</c:v>
                </c:pt>
                <c:pt idx="15">
                  <c:v>302</c:v>
                </c:pt>
                <c:pt idx="16">
                  <c:v>231</c:v>
                </c:pt>
                <c:pt idx="17">
                  <c:v>322</c:v>
                </c:pt>
                <c:pt idx="18">
                  <c:v>369</c:v>
                </c:pt>
                <c:pt idx="19">
                  <c:v>306</c:v>
                </c:pt>
                <c:pt idx="20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10-488A-960D-53858B76A371}"/>
            </c:ext>
          </c:extLst>
        </c:ser>
        <c:ser>
          <c:idx val="0"/>
          <c:order val="3"/>
          <c:tx>
            <c:v>total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S2Map1!$L$2:$L$22</c:f>
              <c:numCache>
                <c:formatCode>General</c:formatCode>
                <c:ptCount val="21"/>
                <c:pt idx="0">
                  <c:v>106</c:v>
                </c:pt>
                <c:pt idx="1">
                  <c:v>87</c:v>
                </c:pt>
                <c:pt idx="2">
                  <c:v>124</c:v>
                </c:pt>
                <c:pt idx="3">
                  <c:v>121</c:v>
                </c:pt>
                <c:pt idx="4">
                  <c:v>111</c:v>
                </c:pt>
                <c:pt idx="5">
                  <c:v>167</c:v>
                </c:pt>
                <c:pt idx="6">
                  <c:v>89</c:v>
                </c:pt>
                <c:pt idx="7">
                  <c:v>159</c:v>
                </c:pt>
                <c:pt idx="8">
                  <c:v>177</c:v>
                </c:pt>
                <c:pt idx="9">
                  <c:v>154</c:v>
                </c:pt>
                <c:pt idx="10">
                  <c:v>151</c:v>
                </c:pt>
                <c:pt idx="11">
                  <c:v>225</c:v>
                </c:pt>
                <c:pt idx="12">
                  <c:v>51</c:v>
                </c:pt>
                <c:pt idx="13">
                  <c:v>233</c:v>
                </c:pt>
                <c:pt idx="14">
                  <c:v>265</c:v>
                </c:pt>
                <c:pt idx="15">
                  <c:v>302</c:v>
                </c:pt>
                <c:pt idx="16">
                  <c:v>231</c:v>
                </c:pt>
                <c:pt idx="17">
                  <c:v>322</c:v>
                </c:pt>
                <c:pt idx="18">
                  <c:v>369</c:v>
                </c:pt>
                <c:pt idx="19">
                  <c:v>306</c:v>
                </c:pt>
                <c:pt idx="20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10-488A-960D-53858B76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S2Map1!$K$55:$K$75</c:f>
              <c:numCache>
                <c:formatCode>General</c:formatCode>
                <c:ptCount val="21"/>
                <c:pt idx="0">
                  <c:v>82</c:v>
                </c:pt>
                <c:pt idx="1">
                  <c:v>48</c:v>
                </c:pt>
                <c:pt idx="2">
                  <c:v>50</c:v>
                </c:pt>
                <c:pt idx="3">
                  <c:v>72</c:v>
                </c:pt>
                <c:pt idx="4">
                  <c:v>80</c:v>
                </c:pt>
                <c:pt idx="5">
                  <c:v>85</c:v>
                </c:pt>
                <c:pt idx="6">
                  <c:v>48</c:v>
                </c:pt>
                <c:pt idx="7">
                  <c:v>46</c:v>
                </c:pt>
                <c:pt idx="8">
                  <c:v>52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F-40EF-9CFA-D695314C49D6}"/>
            </c:ext>
          </c:extLst>
        </c:ser>
        <c:ser>
          <c:idx val="1"/>
          <c:order val="1"/>
          <c:tx>
            <c:v>Test 2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S2Map1!$K$2:$K$22</c:f>
              <c:numCache>
                <c:formatCode>General</c:formatCode>
                <c:ptCount val="21"/>
                <c:pt idx="0">
                  <c:v>46</c:v>
                </c:pt>
                <c:pt idx="1">
                  <c:v>48</c:v>
                </c:pt>
                <c:pt idx="2">
                  <c:v>84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50</c:v>
                </c:pt>
                <c:pt idx="8">
                  <c:v>46</c:v>
                </c:pt>
                <c:pt idx="9">
                  <c:v>46</c:v>
                </c:pt>
                <c:pt idx="10">
                  <c:v>47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48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F-40EF-9CFA-D695314C49D6}"/>
            </c:ext>
          </c:extLst>
        </c:ser>
        <c:ser>
          <c:idx val="2"/>
          <c:order val="2"/>
          <c:tx>
            <c:v>Test 3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S2Map1!$K$108:$K$128</c:f>
              <c:numCache>
                <c:formatCode>General</c:formatCode>
                <c:ptCount val="21"/>
                <c:pt idx="0">
                  <c:v>48</c:v>
                </c:pt>
                <c:pt idx="1">
                  <c:v>46</c:v>
                </c:pt>
                <c:pt idx="2">
                  <c:v>80</c:v>
                </c:pt>
                <c:pt idx="3">
                  <c:v>48</c:v>
                </c:pt>
                <c:pt idx="4">
                  <c:v>50</c:v>
                </c:pt>
                <c:pt idx="5">
                  <c:v>46</c:v>
                </c:pt>
                <c:pt idx="6">
                  <c:v>80</c:v>
                </c:pt>
                <c:pt idx="7">
                  <c:v>46</c:v>
                </c:pt>
                <c:pt idx="8">
                  <c:v>50</c:v>
                </c:pt>
                <c:pt idx="9">
                  <c:v>50</c:v>
                </c:pt>
                <c:pt idx="10">
                  <c:v>46</c:v>
                </c:pt>
                <c:pt idx="11">
                  <c:v>46</c:v>
                </c:pt>
                <c:pt idx="12">
                  <c:v>48</c:v>
                </c:pt>
                <c:pt idx="13">
                  <c:v>46</c:v>
                </c:pt>
                <c:pt idx="14">
                  <c:v>50</c:v>
                </c:pt>
                <c:pt idx="15">
                  <c:v>46</c:v>
                </c:pt>
                <c:pt idx="16">
                  <c:v>46</c:v>
                </c:pt>
                <c:pt idx="17">
                  <c:v>50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F-40EF-9CFA-D695314C49D6}"/>
            </c:ext>
          </c:extLst>
        </c:ser>
        <c:ser>
          <c:idx val="3"/>
          <c:order val="3"/>
          <c:tx>
            <c:v>Test 4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S2Map1!$L$161:$L$181</c:f>
              <c:numCache>
                <c:formatCode>General</c:formatCode>
                <c:ptCount val="21"/>
                <c:pt idx="0">
                  <c:v>46</c:v>
                </c:pt>
                <c:pt idx="1">
                  <c:v>86</c:v>
                </c:pt>
                <c:pt idx="2">
                  <c:v>48</c:v>
                </c:pt>
                <c:pt idx="3">
                  <c:v>48</c:v>
                </c:pt>
                <c:pt idx="4">
                  <c:v>64</c:v>
                </c:pt>
                <c:pt idx="5">
                  <c:v>48</c:v>
                </c:pt>
                <c:pt idx="6">
                  <c:v>54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50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48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FF-40EF-9CFA-D695314C49D6}"/>
            </c:ext>
          </c:extLst>
        </c:ser>
        <c:ser>
          <c:idx val="4"/>
          <c:order val="4"/>
          <c:tx>
            <c:v>Test 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S2Map1!$K$213:$K$233</c:f>
              <c:numCache>
                <c:formatCode>General</c:formatCode>
                <c:ptCount val="21"/>
                <c:pt idx="0">
                  <c:v>46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48</c:v>
                </c:pt>
                <c:pt idx="5">
                  <c:v>62</c:v>
                </c:pt>
                <c:pt idx="6">
                  <c:v>46</c:v>
                </c:pt>
                <c:pt idx="7">
                  <c:v>52</c:v>
                </c:pt>
                <c:pt idx="8">
                  <c:v>46</c:v>
                </c:pt>
                <c:pt idx="9">
                  <c:v>82</c:v>
                </c:pt>
                <c:pt idx="10">
                  <c:v>46</c:v>
                </c:pt>
                <c:pt idx="11">
                  <c:v>80</c:v>
                </c:pt>
                <c:pt idx="12">
                  <c:v>46</c:v>
                </c:pt>
                <c:pt idx="13">
                  <c:v>48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54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FF-40EF-9CFA-D695314C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/>
                  <a:t>N</a:t>
                </a:r>
                <a:r>
                  <a:rPr lang="en-US" sz="1600" b="1" i="0" baseline="0"/>
                  <a:t>ª of </a:t>
                </a:r>
                <a:r>
                  <a:rPr lang="en-US" sz="1600" b="1" i="0"/>
                  <a:t>Order</a:t>
                </a:r>
                <a:endParaRPr lang="en-US" sz="1600" b="1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At val="0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/>
                  <a:t>Distance  (unit dist)</a:t>
                </a:r>
                <a:endParaRPr lang="en-US" sz="1800" b="1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Test 1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S2Map1!$K$55:$K$75</c:f>
              <c:numCache>
                <c:formatCode>General</c:formatCode>
                <c:ptCount val="21"/>
                <c:pt idx="0">
                  <c:v>82</c:v>
                </c:pt>
                <c:pt idx="1">
                  <c:v>48</c:v>
                </c:pt>
                <c:pt idx="2">
                  <c:v>50</c:v>
                </c:pt>
                <c:pt idx="3">
                  <c:v>72</c:v>
                </c:pt>
                <c:pt idx="4">
                  <c:v>80</c:v>
                </c:pt>
                <c:pt idx="5">
                  <c:v>85</c:v>
                </c:pt>
                <c:pt idx="6">
                  <c:v>48</c:v>
                </c:pt>
                <c:pt idx="7">
                  <c:v>46</c:v>
                </c:pt>
                <c:pt idx="8">
                  <c:v>52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9-41F3-8270-AA9F0CB788B8}"/>
            </c:ext>
          </c:extLst>
        </c:ser>
        <c:ser>
          <c:idx val="1"/>
          <c:order val="1"/>
          <c:tx>
            <c:v>Test 2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S2Map1!$K$2:$K$22</c:f>
              <c:numCache>
                <c:formatCode>General</c:formatCode>
                <c:ptCount val="21"/>
                <c:pt idx="0">
                  <c:v>46</c:v>
                </c:pt>
                <c:pt idx="1">
                  <c:v>48</c:v>
                </c:pt>
                <c:pt idx="2">
                  <c:v>84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50</c:v>
                </c:pt>
                <c:pt idx="8">
                  <c:v>46</c:v>
                </c:pt>
                <c:pt idx="9">
                  <c:v>46</c:v>
                </c:pt>
                <c:pt idx="10">
                  <c:v>47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48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9-41F3-8270-AA9F0CB788B8}"/>
            </c:ext>
          </c:extLst>
        </c:ser>
        <c:ser>
          <c:idx val="2"/>
          <c:order val="2"/>
          <c:tx>
            <c:v>Test 3</c:v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S2Map1!$K$108:$K$128</c:f>
              <c:numCache>
                <c:formatCode>General</c:formatCode>
                <c:ptCount val="21"/>
                <c:pt idx="0">
                  <c:v>48</c:v>
                </c:pt>
                <c:pt idx="1">
                  <c:v>46</c:v>
                </c:pt>
                <c:pt idx="2">
                  <c:v>80</c:v>
                </c:pt>
                <c:pt idx="3">
                  <c:v>48</c:v>
                </c:pt>
                <c:pt idx="4">
                  <c:v>50</c:v>
                </c:pt>
                <c:pt idx="5">
                  <c:v>46</c:v>
                </c:pt>
                <c:pt idx="6">
                  <c:v>80</c:v>
                </c:pt>
                <c:pt idx="7">
                  <c:v>46</c:v>
                </c:pt>
                <c:pt idx="8">
                  <c:v>50</c:v>
                </c:pt>
                <c:pt idx="9">
                  <c:v>50</c:v>
                </c:pt>
                <c:pt idx="10">
                  <c:v>46</c:v>
                </c:pt>
                <c:pt idx="11">
                  <c:v>46</c:v>
                </c:pt>
                <c:pt idx="12">
                  <c:v>48</c:v>
                </c:pt>
                <c:pt idx="13">
                  <c:v>46</c:v>
                </c:pt>
                <c:pt idx="14">
                  <c:v>50</c:v>
                </c:pt>
                <c:pt idx="15">
                  <c:v>46</c:v>
                </c:pt>
                <c:pt idx="16">
                  <c:v>46</c:v>
                </c:pt>
                <c:pt idx="17">
                  <c:v>50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E9-41F3-8270-AA9F0CB788B8}"/>
            </c:ext>
          </c:extLst>
        </c:ser>
        <c:ser>
          <c:idx val="3"/>
          <c:order val="3"/>
          <c:tx>
            <c:v>Test 4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S2Map1!$L$161:$L$181</c:f>
              <c:numCache>
                <c:formatCode>General</c:formatCode>
                <c:ptCount val="21"/>
                <c:pt idx="0">
                  <c:v>46</c:v>
                </c:pt>
                <c:pt idx="1">
                  <c:v>86</c:v>
                </c:pt>
                <c:pt idx="2">
                  <c:v>48</c:v>
                </c:pt>
                <c:pt idx="3">
                  <c:v>48</c:v>
                </c:pt>
                <c:pt idx="4">
                  <c:v>64</c:v>
                </c:pt>
                <c:pt idx="5">
                  <c:v>48</c:v>
                </c:pt>
                <c:pt idx="6">
                  <c:v>54</c:v>
                </c:pt>
                <c:pt idx="7">
                  <c:v>46</c:v>
                </c:pt>
                <c:pt idx="8">
                  <c:v>48</c:v>
                </c:pt>
                <c:pt idx="9">
                  <c:v>50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50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48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E9-41F3-8270-AA9F0CB788B8}"/>
            </c:ext>
          </c:extLst>
        </c:ser>
        <c:ser>
          <c:idx val="4"/>
          <c:order val="4"/>
          <c:tx>
            <c:v>Test 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S2Map1!$A$2:$A$22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S2Map1!$K$213:$K$233</c:f>
              <c:numCache>
                <c:formatCode>General</c:formatCode>
                <c:ptCount val="21"/>
                <c:pt idx="0">
                  <c:v>46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48</c:v>
                </c:pt>
                <c:pt idx="5">
                  <c:v>62</c:v>
                </c:pt>
                <c:pt idx="6">
                  <c:v>46</c:v>
                </c:pt>
                <c:pt idx="7">
                  <c:v>52</c:v>
                </c:pt>
                <c:pt idx="8">
                  <c:v>46</c:v>
                </c:pt>
                <c:pt idx="9">
                  <c:v>82</c:v>
                </c:pt>
                <c:pt idx="10">
                  <c:v>46</c:v>
                </c:pt>
                <c:pt idx="11">
                  <c:v>80</c:v>
                </c:pt>
                <c:pt idx="12">
                  <c:v>46</c:v>
                </c:pt>
                <c:pt idx="13">
                  <c:v>48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54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E9-41F3-8270-AA9F0CB7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/>
                  <a:t>N</a:t>
                </a:r>
                <a:r>
                  <a:rPr lang="en-US" sz="1600" b="1" i="0" baseline="0"/>
                  <a:t>ª of </a:t>
                </a:r>
                <a:r>
                  <a:rPr lang="en-US" sz="1600" b="1" i="0"/>
                  <a:t>Order</a:t>
                </a:r>
                <a:endParaRPr lang="en-US" sz="1600" b="1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At val="0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/>
                  <a:t>Distance  (unit dist)</a:t>
                </a:r>
                <a:endParaRPr lang="en-US" sz="1800" b="1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S2Map2NO!$A$2:$A$12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S2Map2NO!$N$2:$N$12</c:f>
              <c:numCache>
                <c:formatCode>General</c:formatCode>
                <c:ptCount val="11"/>
                <c:pt idx="0">
                  <c:v>290.89999999999998</c:v>
                </c:pt>
                <c:pt idx="1">
                  <c:v>220.9</c:v>
                </c:pt>
                <c:pt idx="2">
                  <c:v>148.9</c:v>
                </c:pt>
                <c:pt idx="3">
                  <c:v>71.900000000000006</c:v>
                </c:pt>
                <c:pt idx="4">
                  <c:v>342.9</c:v>
                </c:pt>
                <c:pt idx="5">
                  <c:v>69.900000000000006</c:v>
                </c:pt>
                <c:pt idx="6">
                  <c:v>68</c:v>
                </c:pt>
                <c:pt idx="7">
                  <c:v>310.89999999999998</c:v>
                </c:pt>
                <c:pt idx="8">
                  <c:v>310.89999999999998</c:v>
                </c:pt>
                <c:pt idx="9">
                  <c:v>156.9</c:v>
                </c:pt>
                <c:pt idx="10">
                  <c:v>265.89999999999998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4-4835-B156-5945A5E8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Map1 -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S1Map1!$A$2:$A$22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S1Map1!$N$2:$N$22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56</c:v>
                </c:pt>
                <c:pt idx="3">
                  <c:v>61</c:v>
                </c:pt>
                <c:pt idx="4">
                  <c:v>61</c:v>
                </c:pt>
                <c:pt idx="5">
                  <c:v>56</c:v>
                </c:pt>
                <c:pt idx="6">
                  <c:v>94</c:v>
                </c:pt>
                <c:pt idx="7">
                  <c:v>125</c:v>
                </c:pt>
                <c:pt idx="8">
                  <c:v>113</c:v>
                </c:pt>
                <c:pt idx="9">
                  <c:v>122</c:v>
                </c:pt>
                <c:pt idx="10">
                  <c:v>123</c:v>
                </c:pt>
                <c:pt idx="11">
                  <c:v>86</c:v>
                </c:pt>
                <c:pt idx="12">
                  <c:v>143</c:v>
                </c:pt>
                <c:pt idx="13">
                  <c:v>147</c:v>
                </c:pt>
                <c:pt idx="14">
                  <c:v>130</c:v>
                </c:pt>
                <c:pt idx="15">
                  <c:v>220</c:v>
                </c:pt>
                <c:pt idx="16">
                  <c:v>144</c:v>
                </c:pt>
                <c:pt idx="17">
                  <c:v>142</c:v>
                </c:pt>
                <c:pt idx="18">
                  <c:v>182</c:v>
                </c:pt>
                <c:pt idx="19">
                  <c:v>189</c:v>
                </c:pt>
                <c:pt idx="20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0-48C5-822A-6B12C4249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S2Map2NO!$A$2:$A$12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S2Map2NO!$M$2:$M$12</c:f>
              <c:numCache>
                <c:formatCode>General</c:formatCode>
                <c:ptCount val="11"/>
                <c:pt idx="0">
                  <c:v>431</c:v>
                </c:pt>
                <c:pt idx="1">
                  <c:v>361</c:v>
                </c:pt>
                <c:pt idx="2">
                  <c:v>289</c:v>
                </c:pt>
                <c:pt idx="3">
                  <c:v>212</c:v>
                </c:pt>
                <c:pt idx="4">
                  <c:v>483</c:v>
                </c:pt>
                <c:pt idx="5">
                  <c:v>210</c:v>
                </c:pt>
                <c:pt idx="6">
                  <c:v>259</c:v>
                </c:pt>
                <c:pt idx="7">
                  <c:v>451</c:v>
                </c:pt>
                <c:pt idx="8">
                  <c:v>451</c:v>
                </c:pt>
                <c:pt idx="9">
                  <c:v>297</c:v>
                </c:pt>
                <c:pt idx="10">
                  <c:v>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5-48EE-B636-1A6BFB3D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S2Map3!$N$2:$N$7</c:f>
              <c:numCache>
                <c:formatCode>General</c:formatCode>
                <c:ptCount val="6"/>
                <c:pt idx="0">
                  <c:v>87.7</c:v>
                </c:pt>
                <c:pt idx="1">
                  <c:v>54.7</c:v>
                </c:pt>
                <c:pt idx="2">
                  <c:v>91.7</c:v>
                </c:pt>
                <c:pt idx="3">
                  <c:v>94.7</c:v>
                </c:pt>
                <c:pt idx="4">
                  <c:v>119.7</c:v>
                </c:pt>
                <c:pt idx="5">
                  <c:v>156.69999999999999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5-4ECE-AFF8-D81AE0847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S2Map3!$M$2:$M$7</c:f>
              <c:numCache>
                <c:formatCode>General</c:formatCode>
                <c:ptCount val="6"/>
                <c:pt idx="0">
                  <c:v>128</c:v>
                </c:pt>
                <c:pt idx="1">
                  <c:v>95</c:v>
                </c:pt>
                <c:pt idx="2">
                  <c:v>132</c:v>
                </c:pt>
                <c:pt idx="3">
                  <c:v>135</c:v>
                </c:pt>
                <c:pt idx="4">
                  <c:v>160</c:v>
                </c:pt>
                <c:pt idx="5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F-4217-95F6-8E357A6F2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875630290120204"/>
          <c:y val="0.12516062142022816"/>
          <c:w val="0.86941767157488592"/>
          <c:h val="0.71674937319118226"/>
        </c:manualLayout>
      </c:layout>
      <c:scatterChart>
        <c:scatterStyle val="lineMarker"/>
        <c:varyColors val="0"/>
        <c:ser>
          <c:idx val="0"/>
          <c:order val="0"/>
          <c:tx>
            <c:v>loss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S1Map2!$A$2:$A$22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S1Map2!$M$2:$M$22</c:f>
              <c:numCache>
                <c:formatCode>General</c:formatCode>
                <c:ptCount val="21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153</c:v>
                </c:pt>
                <c:pt idx="7">
                  <c:v>148</c:v>
                </c:pt>
                <c:pt idx="8">
                  <c:v>146</c:v>
                </c:pt>
                <c:pt idx="9">
                  <c:v>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9-44B4-8ABF-3A5DAF0CA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S2Map4!$M$2:$M$22</c:f>
              <c:numCache>
                <c:formatCode>General</c:formatCode>
                <c:ptCount val="21"/>
                <c:pt idx="0">
                  <c:v>127</c:v>
                </c:pt>
                <c:pt idx="1">
                  <c:v>125</c:v>
                </c:pt>
                <c:pt idx="2">
                  <c:v>98</c:v>
                </c:pt>
                <c:pt idx="3">
                  <c:v>127</c:v>
                </c:pt>
                <c:pt idx="4">
                  <c:v>129</c:v>
                </c:pt>
                <c:pt idx="5">
                  <c:v>137</c:v>
                </c:pt>
                <c:pt idx="6">
                  <c:v>98</c:v>
                </c:pt>
                <c:pt idx="7">
                  <c:v>92</c:v>
                </c:pt>
                <c:pt idx="8">
                  <c:v>168</c:v>
                </c:pt>
                <c:pt idx="9">
                  <c:v>168</c:v>
                </c:pt>
                <c:pt idx="10">
                  <c:v>159</c:v>
                </c:pt>
                <c:pt idx="11">
                  <c:v>66</c:v>
                </c:pt>
                <c:pt idx="12">
                  <c:v>93</c:v>
                </c:pt>
                <c:pt idx="13">
                  <c:v>208</c:v>
                </c:pt>
                <c:pt idx="14">
                  <c:v>164</c:v>
                </c:pt>
                <c:pt idx="15">
                  <c:v>187</c:v>
                </c:pt>
                <c:pt idx="16">
                  <c:v>234</c:v>
                </c:pt>
                <c:pt idx="17">
                  <c:v>250</c:v>
                </c:pt>
                <c:pt idx="18">
                  <c:v>201</c:v>
                </c:pt>
                <c:pt idx="19">
                  <c:v>230</c:v>
                </c:pt>
                <c:pt idx="20">
                  <c:v>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6-4811-A46A-75F034768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Average distance loss</a:t>
            </a:r>
          </a:p>
        </c:rich>
      </c:tx>
      <c:layout>
        <c:manualLayout>
          <c:xMode val="edge"/>
          <c:yMode val="edge"/>
          <c:x val="0.32621045196210136"/>
          <c:y val="1.9688966014054097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S2Map5!$A$2:$A$22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S2Map5!$M$2:$M$22</c:f>
              <c:numCache>
                <c:formatCode>General</c:formatCode>
                <c:ptCount val="21"/>
                <c:pt idx="0">
                  <c:v>131</c:v>
                </c:pt>
                <c:pt idx="1">
                  <c:v>101</c:v>
                </c:pt>
                <c:pt idx="2">
                  <c:v>59</c:v>
                </c:pt>
                <c:pt idx="3">
                  <c:v>80</c:v>
                </c:pt>
                <c:pt idx="4">
                  <c:v>102</c:v>
                </c:pt>
                <c:pt idx="5">
                  <c:v>121</c:v>
                </c:pt>
                <c:pt idx="6">
                  <c:v>105</c:v>
                </c:pt>
                <c:pt idx="7">
                  <c:v>119</c:v>
                </c:pt>
                <c:pt idx="8">
                  <c:v>113</c:v>
                </c:pt>
                <c:pt idx="9">
                  <c:v>119</c:v>
                </c:pt>
                <c:pt idx="10">
                  <c:v>141</c:v>
                </c:pt>
                <c:pt idx="11">
                  <c:v>149</c:v>
                </c:pt>
                <c:pt idx="12">
                  <c:v>198</c:v>
                </c:pt>
                <c:pt idx="13">
                  <c:v>128</c:v>
                </c:pt>
                <c:pt idx="14">
                  <c:v>96</c:v>
                </c:pt>
                <c:pt idx="15">
                  <c:v>160</c:v>
                </c:pt>
                <c:pt idx="16">
                  <c:v>160</c:v>
                </c:pt>
                <c:pt idx="17">
                  <c:v>186</c:v>
                </c:pt>
                <c:pt idx="18">
                  <c:v>187</c:v>
                </c:pt>
                <c:pt idx="19">
                  <c:v>99</c:v>
                </c:pt>
                <c:pt idx="2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4-49BA-8790-5B129A56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S2Map5!$A$2:$A$22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S2Map5!$N$2:$N$22</c:f>
              <c:numCache>
                <c:formatCode>General</c:formatCode>
                <c:ptCount val="21"/>
                <c:pt idx="0">
                  <c:v>90.7</c:v>
                </c:pt>
                <c:pt idx="1">
                  <c:v>60.7</c:v>
                </c:pt>
                <c:pt idx="2">
                  <c:v>18.700000000000003</c:v>
                </c:pt>
                <c:pt idx="3">
                  <c:v>39.700000000000003</c:v>
                </c:pt>
                <c:pt idx="4">
                  <c:v>61.7</c:v>
                </c:pt>
                <c:pt idx="5">
                  <c:v>80.7</c:v>
                </c:pt>
                <c:pt idx="6">
                  <c:v>64.7</c:v>
                </c:pt>
                <c:pt idx="7">
                  <c:v>78.7</c:v>
                </c:pt>
                <c:pt idx="8">
                  <c:v>72.7</c:v>
                </c:pt>
                <c:pt idx="9">
                  <c:v>78.7</c:v>
                </c:pt>
                <c:pt idx="10">
                  <c:v>100.7</c:v>
                </c:pt>
                <c:pt idx="11">
                  <c:v>108.7</c:v>
                </c:pt>
                <c:pt idx="12">
                  <c:v>157.69999999999999</c:v>
                </c:pt>
                <c:pt idx="13">
                  <c:v>87.7</c:v>
                </c:pt>
                <c:pt idx="14">
                  <c:v>55.7</c:v>
                </c:pt>
                <c:pt idx="15">
                  <c:v>119.7</c:v>
                </c:pt>
                <c:pt idx="16">
                  <c:v>119.7</c:v>
                </c:pt>
                <c:pt idx="17">
                  <c:v>145.69999999999999</c:v>
                </c:pt>
                <c:pt idx="18">
                  <c:v>146.69999999999999</c:v>
                </c:pt>
                <c:pt idx="19">
                  <c:v>58.7</c:v>
                </c:pt>
                <c:pt idx="20">
                  <c:v>57.7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4A80-A424-74EA86568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S2Map3!$N$2:$N$7</c:f>
              <c:numCache>
                <c:formatCode>General</c:formatCode>
                <c:ptCount val="6"/>
                <c:pt idx="0">
                  <c:v>87.7</c:v>
                </c:pt>
                <c:pt idx="1">
                  <c:v>54.7</c:v>
                </c:pt>
                <c:pt idx="2">
                  <c:v>91.7</c:v>
                </c:pt>
                <c:pt idx="3">
                  <c:v>94.7</c:v>
                </c:pt>
                <c:pt idx="4">
                  <c:v>119.7</c:v>
                </c:pt>
                <c:pt idx="5">
                  <c:v>156.69999999999999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BF2-8B82-19B5B53D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Scenario2 - Map1 -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S2Map3!$A$2:$A$7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S2Map3!$M$2:$M$7</c:f>
              <c:numCache>
                <c:formatCode>General</c:formatCode>
                <c:ptCount val="6"/>
                <c:pt idx="0">
                  <c:v>128</c:v>
                </c:pt>
                <c:pt idx="1">
                  <c:v>95</c:v>
                </c:pt>
                <c:pt idx="2">
                  <c:v>132</c:v>
                </c:pt>
                <c:pt idx="3">
                  <c:v>135</c:v>
                </c:pt>
                <c:pt idx="4">
                  <c:v>160</c:v>
                </c:pt>
                <c:pt idx="5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0-415F-AD5F-37BA29DE5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8600804748181"/>
          <c:y val="0.11023851923431396"/>
          <c:w val="0.8070296056960311"/>
          <c:h val="0.74274439977969775"/>
        </c:manualLayout>
      </c:layout>
      <c:scatterChart>
        <c:scatterStyle val="lineMarker"/>
        <c:varyColors val="0"/>
        <c:ser>
          <c:idx val="1"/>
          <c:order val="0"/>
          <c:tx>
            <c:v>Scenario1-6agents-6orders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Hoja1!$A$23:$A$28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Hoja1!$N$23:$N$28</c:f>
              <c:numCache>
                <c:formatCode>General</c:formatCode>
                <c:ptCount val="6"/>
                <c:pt idx="0">
                  <c:v>56</c:v>
                </c:pt>
                <c:pt idx="1">
                  <c:v>61</c:v>
                </c:pt>
                <c:pt idx="2">
                  <c:v>66</c:v>
                </c:pt>
                <c:pt idx="3">
                  <c:v>56</c:v>
                </c:pt>
                <c:pt idx="4">
                  <c:v>61</c:v>
                </c:pt>
                <c:pt idx="5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C-4666-A377-3980AF6400D3}"/>
            </c:ext>
          </c:extLst>
        </c:ser>
        <c:ser>
          <c:idx val="0"/>
          <c:order val="1"/>
          <c:tx>
            <c:v>Scenario2 - 12Agents-6orders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Hoja1!$M$2:$M$7</c:f>
              <c:numCache>
                <c:formatCode>General</c:formatCode>
                <c:ptCount val="6"/>
                <c:pt idx="0">
                  <c:v>133</c:v>
                </c:pt>
                <c:pt idx="1">
                  <c:v>66</c:v>
                </c:pt>
                <c:pt idx="2">
                  <c:v>110</c:v>
                </c:pt>
                <c:pt idx="3">
                  <c:v>59</c:v>
                </c:pt>
                <c:pt idx="4">
                  <c:v>157</c:v>
                </c:pt>
                <c:pt idx="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C-4666-A377-3980AF64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  <c:max val="5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Order Nº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Max.</a:t>
                </a:r>
                <a:r>
                  <a:rPr lang="en-US" sz="1200" b="0" i="0" baseline="0"/>
                  <a:t> ditance[m] performed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52930812486445"/>
          <c:y val="0.14804570459156718"/>
          <c:w val="0.31917276477631573"/>
          <c:h val="0.1394270439066875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Map2 -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S1Map2!$A$2:$A$22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S1Map2!$O$2:$O$11</c:f>
              <c:numCache>
                <c:formatCode>General</c:formatCode>
                <c:ptCount val="10"/>
                <c:pt idx="0">
                  <c:v>25.900000000000006</c:v>
                </c:pt>
                <c:pt idx="1">
                  <c:v>25.900000000000006</c:v>
                </c:pt>
                <c:pt idx="2">
                  <c:v>25.900000000000006</c:v>
                </c:pt>
                <c:pt idx="3">
                  <c:v>13.900000000000006</c:v>
                </c:pt>
                <c:pt idx="4">
                  <c:v>13.900000000000006</c:v>
                </c:pt>
                <c:pt idx="5">
                  <c:v>13.900000000000006</c:v>
                </c:pt>
                <c:pt idx="6">
                  <c:v>303.60000000000002</c:v>
                </c:pt>
                <c:pt idx="7">
                  <c:v>287.89999999999998</c:v>
                </c:pt>
                <c:pt idx="8">
                  <c:v>281.89999999999998</c:v>
                </c:pt>
                <c:pt idx="9">
                  <c:v>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C-411A-89B7-836EC58F8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Scenario2-12Agents-6orders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Hoja1!$M$2:$M$7</c:f>
              <c:numCache>
                <c:formatCode>General</c:formatCode>
                <c:ptCount val="6"/>
                <c:pt idx="0">
                  <c:v>133</c:v>
                </c:pt>
                <c:pt idx="1">
                  <c:v>66</c:v>
                </c:pt>
                <c:pt idx="2">
                  <c:v>110</c:v>
                </c:pt>
                <c:pt idx="3">
                  <c:v>59</c:v>
                </c:pt>
                <c:pt idx="4">
                  <c:v>157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9-44A6-9F71-EAA55D53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612272"/>
        <c:axId val="638626376"/>
      </c:lineChart>
      <c:catAx>
        <c:axId val="6386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626376"/>
        <c:crosses val="autoZero"/>
        <c:auto val="1"/>
        <c:lblAlgn val="ctr"/>
        <c:lblOffset val="100"/>
        <c:noMultiLvlLbl val="0"/>
      </c:catAx>
      <c:valAx>
        <c:axId val="63862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6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Map2 -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365240381380586"/>
          <c:y val="0.14930378327157204"/>
          <c:w val="0.82975469106826938"/>
          <c:h val="0.6950036278573668"/>
        </c:manualLayout>
      </c:layout>
      <c:scatterChart>
        <c:scatterStyle val="lineMarker"/>
        <c:varyColors val="0"/>
        <c:ser>
          <c:idx val="0"/>
          <c:order val="0"/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S1Map2!$A$2:$A$11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S1Map2!$N$2:$N$11</c:f>
              <c:numCache>
                <c:formatCode>General</c:formatCode>
                <c:ptCount val="10"/>
                <c:pt idx="0">
                  <c:v>166</c:v>
                </c:pt>
                <c:pt idx="1">
                  <c:v>166</c:v>
                </c:pt>
                <c:pt idx="2">
                  <c:v>166</c:v>
                </c:pt>
                <c:pt idx="3">
                  <c:v>154</c:v>
                </c:pt>
                <c:pt idx="4">
                  <c:v>154</c:v>
                </c:pt>
                <c:pt idx="5">
                  <c:v>154</c:v>
                </c:pt>
                <c:pt idx="6">
                  <c:v>444</c:v>
                </c:pt>
                <c:pt idx="7">
                  <c:v>428</c:v>
                </c:pt>
                <c:pt idx="8">
                  <c:v>422</c:v>
                </c:pt>
                <c:pt idx="9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A-4B7F-9230-7C2243B0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Map2 -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loss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S1Map3!$A$2:$A$7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S1Map3!$O$2:$O$7</c:f>
              <c:numCache>
                <c:formatCode>General</c:formatCode>
                <c:ptCount val="6"/>
                <c:pt idx="0">
                  <c:v>15.700000000000003</c:v>
                </c:pt>
                <c:pt idx="1">
                  <c:v>20.700000000000003</c:v>
                </c:pt>
                <c:pt idx="2">
                  <c:v>25.700000000000003</c:v>
                </c:pt>
                <c:pt idx="3">
                  <c:v>15.700000000000003</c:v>
                </c:pt>
                <c:pt idx="4">
                  <c:v>20.700000000000003</c:v>
                </c:pt>
                <c:pt idx="5">
                  <c:v>25.700000000000003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9-4829-B22A-B9C13ED00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Map2 -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S1Map3!$A$2:$A$7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S1Map3!$N$2:$N$7</c:f>
              <c:numCache>
                <c:formatCode>General</c:formatCode>
                <c:ptCount val="6"/>
                <c:pt idx="0">
                  <c:v>56</c:v>
                </c:pt>
                <c:pt idx="1">
                  <c:v>61</c:v>
                </c:pt>
                <c:pt idx="2">
                  <c:v>66</c:v>
                </c:pt>
                <c:pt idx="3">
                  <c:v>56</c:v>
                </c:pt>
                <c:pt idx="4">
                  <c:v>61</c:v>
                </c:pt>
                <c:pt idx="5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D-4BCB-8FCF-D7CF5417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Map1 -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S1Map4!$A$2:$A$22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S1Map4!$O$2:$O$22</c:f>
              <c:numCache>
                <c:formatCode>General</c:formatCode>
                <c:ptCount val="21"/>
                <c:pt idx="0">
                  <c:v>20.700000000000003</c:v>
                </c:pt>
                <c:pt idx="1">
                  <c:v>20.700000000000003</c:v>
                </c:pt>
                <c:pt idx="2">
                  <c:v>15.700000000000003</c:v>
                </c:pt>
                <c:pt idx="3">
                  <c:v>20.700000000000003</c:v>
                </c:pt>
                <c:pt idx="4">
                  <c:v>20.700000000000003</c:v>
                </c:pt>
                <c:pt idx="5">
                  <c:v>15.700000000000003</c:v>
                </c:pt>
                <c:pt idx="6">
                  <c:v>30</c:v>
                </c:pt>
                <c:pt idx="7">
                  <c:v>69.7</c:v>
                </c:pt>
                <c:pt idx="8">
                  <c:v>57.3</c:v>
                </c:pt>
                <c:pt idx="9">
                  <c:v>97.4</c:v>
                </c:pt>
                <c:pt idx="10">
                  <c:v>75</c:v>
                </c:pt>
                <c:pt idx="11">
                  <c:v>38.700000000000003</c:v>
                </c:pt>
                <c:pt idx="12">
                  <c:v>36.700000000000003</c:v>
                </c:pt>
                <c:pt idx="13">
                  <c:v>74.7</c:v>
                </c:pt>
                <c:pt idx="14">
                  <c:v>22</c:v>
                </c:pt>
                <c:pt idx="15">
                  <c:v>124.4</c:v>
                </c:pt>
                <c:pt idx="16">
                  <c:v>108</c:v>
                </c:pt>
                <c:pt idx="17">
                  <c:v>74</c:v>
                </c:pt>
                <c:pt idx="18">
                  <c:v>74.7</c:v>
                </c:pt>
                <c:pt idx="19">
                  <c:v>117.7</c:v>
                </c:pt>
                <c:pt idx="2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F-4154-AA79-19E46ACC4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Map1 - Total distance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S1Map4!$A$2:$A$22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S1Map4!$N$2:$N$22</c:f>
              <c:numCache>
                <c:formatCode>General</c:formatCode>
                <c:ptCount val="21"/>
                <c:pt idx="0">
                  <c:v>61</c:v>
                </c:pt>
                <c:pt idx="1">
                  <c:v>61</c:v>
                </c:pt>
                <c:pt idx="2">
                  <c:v>56</c:v>
                </c:pt>
                <c:pt idx="3">
                  <c:v>61</c:v>
                </c:pt>
                <c:pt idx="4">
                  <c:v>61</c:v>
                </c:pt>
                <c:pt idx="5">
                  <c:v>56</c:v>
                </c:pt>
                <c:pt idx="6">
                  <c:v>55</c:v>
                </c:pt>
                <c:pt idx="7">
                  <c:v>110</c:v>
                </c:pt>
                <c:pt idx="8">
                  <c:v>100</c:v>
                </c:pt>
                <c:pt idx="9">
                  <c:v>154</c:v>
                </c:pt>
                <c:pt idx="10">
                  <c:v>125</c:v>
                </c:pt>
                <c:pt idx="11">
                  <c:v>79</c:v>
                </c:pt>
                <c:pt idx="12">
                  <c:v>77</c:v>
                </c:pt>
                <c:pt idx="13">
                  <c:v>115</c:v>
                </c:pt>
                <c:pt idx="14">
                  <c:v>52</c:v>
                </c:pt>
                <c:pt idx="15">
                  <c:v>181</c:v>
                </c:pt>
                <c:pt idx="16">
                  <c:v>133</c:v>
                </c:pt>
                <c:pt idx="17">
                  <c:v>89</c:v>
                </c:pt>
                <c:pt idx="18">
                  <c:v>115</c:v>
                </c:pt>
                <c:pt idx="19">
                  <c:v>158</c:v>
                </c:pt>
                <c:pt idx="20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D-4AAD-A392-36842EB0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Scenario1 - Map1 - Average distance loss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723006795908553"/>
          <c:y val="0.14953841247461269"/>
          <c:w val="0.85773149849003449"/>
          <c:h val="0.70178200759801046"/>
        </c:manualLayout>
      </c:layout>
      <c:scatterChart>
        <c:scatterStyle val="lineMarker"/>
        <c:varyColors val="0"/>
        <c:ser>
          <c:idx val="1"/>
          <c:order val="0"/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S1Map5!$A$1:$A$21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S1Map5!$O$1:$O$22</c:f>
              <c:numCache>
                <c:formatCode>General</c:formatCode>
                <c:ptCount val="22"/>
                <c:pt idx="0">
                  <c:v>0</c:v>
                </c:pt>
                <c:pt idx="1">
                  <c:v>15.700000000000003</c:v>
                </c:pt>
                <c:pt idx="2">
                  <c:v>15.700000000000003</c:v>
                </c:pt>
                <c:pt idx="3">
                  <c:v>15.700000000000003</c:v>
                </c:pt>
                <c:pt idx="4">
                  <c:v>20.700000000000003</c:v>
                </c:pt>
                <c:pt idx="5">
                  <c:v>20.700000000000003</c:v>
                </c:pt>
                <c:pt idx="6">
                  <c:v>17.700000000000003</c:v>
                </c:pt>
                <c:pt idx="7">
                  <c:v>16</c:v>
                </c:pt>
                <c:pt idx="8">
                  <c:v>39.700000000000003</c:v>
                </c:pt>
                <c:pt idx="9">
                  <c:v>44.3</c:v>
                </c:pt>
                <c:pt idx="10">
                  <c:v>60.4</c:v>
                </c:pt>
                <c:pt idx="11">
                  <c:v>40</c:v>
                </c:pt>
                <c:pt idx="12">
                  <c:v>44.7</c:v>
                </c:pt>
                <c:pt idx="13">
                  <c:v>47.7</c:v>
                </c:pt>
                <c:pt idx="14">
                  <c:v>67.7</c:v>
                </c:pt>
                <c:pt idx="15">
                  <c:v>51</c:v>
                </c:pt>
                <c:pt idx="16">
                  <c:v>47.4</c:v>
                </c:pt>
                <c:pt idx="17">
                  <c:v>75</c:v>
                </c:pt>
                <c:pt idx="18">
                  <c:v>65</c:v>
                </c:pt>
                <c:pt idx="19">
                  <c:v>16.700000000000003</c:v>
                </c:pt>
                <c:pt idx="20">
                  <c:v>85.7</c:v>
                </c:pt>
                <c:pt idx="21">
                  <c:v>107.7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3-4A3F-8831-E47D7C8F5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Number of Agents</a:t>
                </a:r>
                <a:endParaRPr lang="en-US" sz="12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Average distance loss (unit dist)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352290</xdr:colOff>
      <xdr:row>23</xdr:row>
      <xdr:rowOff>150429</xdr:rowOff>
    </xdr:from>
    <xdr:to>
      <xdr:col>14</xdr:col>
      <xdr:colOff>561074</xdr:colOff>
      <xdr:row>44</xdr:row>
      <xdr:rowOff>53205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68CDF64E-4F6D-1824-94FA-F55A2C4D5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570905</xdr:colOff>
      <xdr:row>1</xdr:row>
      <xdr:rowOff>12793</xdr:rowOff>
    </xdr:from>
    <xdr:to>
      <xdr:col>24</xdr:col>
      <xdr:colOff>715175</xdr:colOff>
      <xdr:row>21</xdr:row>
      <xdr:rowOff>94163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7AC155-C6AB-8B44-5E7C-6EC7674F8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408315</xdr:colOff>
      <xdr:row>11</xdr:row>
      <xdr:rowOff>54370</xdr:rowOff>
    </xdr:from>
    <xdr:to>
      <xdr:col>14</xdr:col>
      <xdr:colOff>266655</xdr:colOff>
      <xdr:row>33</xdr:row>
      <xdr:rowOff>54463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75EBB-FEBB-4F81-B7D9-174678200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243878</xdr:colOff>
      <xdr:row>0</xdr:row>
      <xdr:rowOff>10583</xdr:rowOff>
    </xdr:from>
    <xdr:to>
      <xdr:col>21</xdr:col>
      <xdr:colOff>543235</xdr:colOff>
      <xdr:row>21</xdr:row>
      <xdr:rowOff>20561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C7888D0-31B8-4629-8779-5C5D40F4F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56075</xdr:colOff>
      <xdr:row>24</xdr:row>
      <xdr:rowOff>79181</xdr:rowOff>
    </xdr:from>
    <xdr:to>
      <xdr:col>16</xdr:col>
      <xdr:colOff>647591</xdr:colOff>
      <xdr:row>45</xdr:row>
      <xdr:rowOff>106984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8FEF2-E7C0-4D05-808E-1E2A0F3E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331306</xdr:colOff>
      <xdr:row>0</xdr:row>
      <xdr:rowOff>0</xdr:rowOff>
    </xdr:from>
    <xdr:to>
      <xdr:col>21</xdr:col>
      <xdr:colOff>622381</xdr:colOff>
      <xdr:row>20</xdr:row>
      <xdr:rowOff>33445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D93234F-B649-4EA1-82E3-82952323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116400</xdr:colOff>
      <xdr:row>24</xdr:row>
      <xdr:rowOff>31556</xdr:rowOff>
    </xdr:from>
    <xdr:to>
      <xdr:col>15</xdr:col>
      <xdr:colOff>761891</xdr:colOff>
      <xdr:row>45</xdr:row>
      <xdr:rowOff>59359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7C98D5-3858-4A0C-AEC7-F70DBB3E6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316066</xdr:colOff>
      <xdr:row>1</xdr:row>
      <xdr:rowOff>167640</xdr:rowOff>
    </xdr:from>
    <xdr:to>
      <xdr:col>21</xdr:col>
      <xdr:colOff>607141</xdr:colOff>
      <xdr:row>22</xdr:row>
      <xdr:rowOff>18205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48C70EF-A543-4FB9-9DFF-9E5FFC87F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408315</xdr:colOff>
      <xdr:row>11</xdr:row>
      <xdr:rowOff>54370</xdr:rowOff>
    </xdr:from>
    <xdr:to>
      <xdr:col>14</xdr:col>
      <xdr:colOff>266655</xdr:colOff>
      <xdr:row>33</xdr:row>
      <xdr:rowOff>54463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2346891-6264-4DD3-9E90-470E7EA68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243878</xdr:colOff>
      <xdr:row>0</xdr:row>
      <xdr:rowOff>10583</xdr:rowOff>
    </xdr:from>
    <xdr:to>
      <xdr:col>21</xdr:col>
      <xdr:colOff>543235</xdr:colOff>
      <xdr:row>21</xdr:row>
      <xdr:rowOff>20561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C34473-4AB4-487B-A118-CE6B09926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221211</xdr:colOff>
      <xdr:row>30</xdr:row>
      <xdr:rowOff>61842</xdr:rowOff>
    </xdr:from>
    <xdr:to>
      <xdr:col>19</xdr:col>
      <xdr:colOff>406400</xdr:colOff>
      <xdr:row>58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9E07CC9A-FD3E-4FEB-A11F-D0F104502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8</xdr:row>
      <xdr:rowOff>165100</xdr:rowOff>
    </xdr:from>
    <xdr:to>
      <xdr:col>22</xdr:col>
      <xdr:colOff>171450</xdr:colOff>
      <xdr:row>24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2290DD-E787-83AB-136B-CF619F615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539077</xdr:colOff>
      <xdr:row>23</xdr:row>
      <xdr:rowOff>14911</xdr:rowOff>
    </xdr:from>
    <xdr:to>
      <xdr:col>17</xdr:col>
      <xdr:colOff>292459</xdr:colOff>
      <xdr:row>44</xdr:row>
      <xdr:rowOff>40810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AC67BF-ECCA-4E32-B0C2-17FF75B34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9835</xdr:colOff>
      <xdr:row>1</xdr:row>
      <xdr:rowOff>4619</xdr:rowOff>
    </xdr:from>
    <xdr:to>
      <xdr:col>24</xdr:col>
      <xdr:colOff>291030</xdr:colOff>
      <xdr:row>21</xdr:row>
      <xdr:rowOff>32349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2C176373-47F9-4D15-A0A9-1A40C9293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284711</xdr:colOff>
      <xdr:row>9</xdr:row>
      <xdr:rowOff>150742</xdr:rowOff>
    </xdr:from>
    <xdr:to>
      <xdr:col>15</xdr:col>
      <xdr:colOff>346010</xdr:colOff>
      <xdr:row>31</xdr:row>
      <xdr:rowOff>1553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C5E58475-A383-4BCF-B861-619C82B0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53860</xdr:colOff>
      <xdr:row>0</xdr:row>
      <xdr:rowOff>86591</xdr:rowOff>
    </xdr:from>
    <xdr:to>
      <xdr:col>22</xdr:col>
      <xdr:colOff>329167</xdr:colOff>
      <xdr:row>20</xdr:row>
      <xdr:rowOff>87304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0EC6FA56-9C80-4FCB-9B9A-04A75C8A5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534852</xdr:colOff>
      <xdr:row>23</xdr:row>
      <xdr:rowOff>148681</xdr:rowOff>
    </xdr:from>
    <xdr:to>
      <xdr:col>16</xdr:col>
      <xdr:colOff>605881</xdr:colOff>
      <xdr:row>44</xdr:row>
      <xdr:rowOff>61141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72FF9339-59B5-4746-BE56-E0FF679C8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</xdr:row>
      <xdr:rowOff>10888</xdr:rowOff>
    </xdr:from>
    <xdr:to>
      <xdr:col>24</xdr:col>
      <xdr:colOff>43543</xdr:colOff>
      <xdr:row>22</xdr:row>
      <xdr:rowOff>97973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B1A99FA2-9703-429C-823F-4A1765CF2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730258</xdr:colOff>
      <xdr:row>23</xdr:row>
      <xdr:rowOff>116700</xdr:rowOff>
    </xdr:from>
    <xdr:to>
      <xdr:col>15</xdr:col>
      <xdr:colOff>791762</xdr:colOff>
      <xdr:row>44</xdr:row>
      <xdr:rowOff>19866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7F731A57-4849-4F5B-8273-18F3515F3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2</xdr:row>
      <xdr:rowOff>10888</xdr:rowOff>
    </xdr:from>
    <xdr:to>
      <xdr:col>24</xdr:col>
      <xdr:colOff>43543</xdr:colOff>
      <xdr:row>22</xdr:row>
      <xdr:rowOff>97973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D99EA3CF-B152-4B72-B1E8-E262B0445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51</xdr:row>
      <xdr:rowOff>98051</xdr:rowOff>
    </xdr:from>
    <xdr:to>
      <xdr:col>9</xdr:col>
      <xdr:colOff>654423</xdr:colOff>
      <xdr:row>73</xdr:row>
      <xdr:rowOff>116541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27DEBC6C-DCFF-44DF-899F-0F6509A5D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289561</xdr:colOff>
      <xdr:row>73</xdr:row>
      <xdr:rowOff>149066</xdr:rowOff>
    </xdr:from>
    <xdr:to>
      <xdr:col>9</xdr:col>
      <xdr:colOff>459607</xdr:colOff>
      <xdr:row>93</xdr:row>
      <xdr:rowOff>165710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EB5A5D32-F193-4CD1-9F7E-FB5A23DC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354329</xdr:colOff>
      <xdr:row>52</xdr:row>
      <xdr:rowOff>149039</xdr:rowOff>
    </xdr:from>
    <xdr:to>
      <xdr:col>15</xdr:col>
      <xdr:colOff>125506</xdr:colOff>
      <xdr:row>71</xdr:row>
      <xdr:rowOff>152401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E3311D97-AB8B-45F3-A80B-A9B699A5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780098</xdr:colOff>
      <xdr:row>112</xdr:row>
      <xdr:rowOff>130970</xdr:rowOff>
    </xdr:from>
    <xdr:to>
      <xdr:col>5</xdr:col>
      <xdr:colOff>1273968</xdr:colOff>
      <xdr:row>137</xdr:row>
      <xdr:rowOff>18099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FEA23D85-B457-42CC-89D1-3F32EDA0D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29057</xdr:colOff>
      <xdr:row>23</xdr:row>
      <xdr:rowOff>2758</xdr:rowOff>
    </xdr:from>
    <xdr:to>
      <xdr:col>22</xdr:col>
      <xdr:colOff>707159</xdr:colOff>
      <xdr:row>45</xdr:row>
      <xdr:rowOff>58036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2A87ABF9-6622-4020-8489-6C0DDFE9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172229</xdr:colOff>
      <xdr:row>1</xdr:row>
      <xdr:rowOff>152400</xdr:rowOff>
    </xdr:from>
    <xdr:to>
      <xdr:col>22</xdr:col>
      <xdr:colOff>483020</xdr:colOff>
      <xdr:row>23</xdr:row>
      <xdr:rowOff>18926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C5161F94-0F1A-4741-91E0-27D428950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175260</xdr:colOff>
      <xdr:row>48</xdr:row>
      <xdr:rowOff>102870</xdr:rowOff>
    </xdr:from>
    <xdr:to>
      <xdr:col>27</xdr:col>
      <xdr:colOff>457200</xdr:colOff>
      <xdr:row>84</xdr:row>
      <xdr:rowOff>45720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24815B4E-13F4-44F4-B291-6A3062AB5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281940</xdr:colOff>
      <xdr:row>35</xdr:row>
      <xdr:rowOff>140970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85BFBC8-DFAE-4FF2-8A99-13B320BD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151325</xdr:colOff>
      <xdr:row>16</xdr:row>
      <xdr:rowOff>168081</xdr:rowOff>
    </xdr:from>
    <xdr:to>
      <xdr:col>14</xdr:col>
      <xdr:colOff>784116</xdr:colOff>
      <xdr:row>38</xdr:row>
      <xdr:rowOff>18084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BD201-F934-4004-9B85-0FE31220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609436</xdr:colOff>
      <xdr:row>1</xdr:row>
      <xdr:rowOff>53340</xdr:rowOff>
    </xdr:from>
    <xdr:to>
      <xdr:col>22</xdr:col>
      <xdr:colOff>110571</xdr:colOff>
      <xdr:row>21</xdr:row>
      <xdr:rowOff>79165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783F728D-2C7D-4DA6-A024-0C61F553F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AFEA-30F9-489E-A833-8D7EF2DFD9F1}">
  <dimension ref="A1:D11"/>
  <sheetViews>
    <sheetView topLeftCell="A10" workbookViewId="0">
      <selection activeCell="I7" sqref="I7"/>
    </sheetView>
  </sheetViews>
  <sheetFormatPr baseColWidth="10" defaultRowHeight="14.4" x14ac:dyDescent="0.3"/>
  <sheetData>
    <row r="1" spans="1:4" x14ac:dyDescent="0.3">
      <c r="B1" s="13" t="s">
        <v>104</v>
      </c>
      <c r="C1" s="13" t="s">
        <v>105</v>
      </c>
      <c r="D1" s="13" t="s">
        <v>106</v>
      </c>
    </row>
    <row r="2" spans="1:4" x14ac:dyDescent="0.3">
      <c r="A2" s="2" t="s">
        <v>107</v>
      </c>
      <c r="B2" s="9">
        <v>6</v>
      </c>
      <c r="C2" s="9">
        <v>20</v>
      </c>
      <c r="D2" s="9" t="s">
        <v>112</v>
      </c>
    </row>
    <row r="3" spans="1:4" x14ac:dyDescent="0.3">
      <c r="A3" s="2" t="s">
        <v>108</v>
      </c>
      <c r="B3" s="9">
        <v>6</v>
      </c>
      <c r="C3" s="9">
        <v>20</v>
      </c>
      <c r="D3" s="9" t="s">
        <v>113</v>
      </c>
    </row>
    <row r="4" spans="1:4" x14ac:dyDescent="0.3">
      <c r="A4" s="2" t="s">
        <v>109</v>
      </c>
      <c r="B4" s="9">
        <v>6</v>
      </c>
      <c r="C4" s="9">
        <v>6</v>
      </c>
      <c r="D4" s="9" t="s">
        <v>112</v>
      </c>
    </row>
    <row r="5" spans="1:4" x14ac:dyDescent="0.3">
      <c r="A5" s="2" t="s">
        <v>110</v>
      </c>
      <c r="B5" s="9">
        <v>8</v>
      </c>
      <c r="C5" s="9">
        <v>20</v>
      </c>
      <c r="D5" s="9" t="s">
        <v>112</v>
      </c>
    </row>
    <row r="6" spans="1:4" x14ac:dyDescent="0.3">
      <c r="A6" s="2" t="s">
        <v>111</v>
      </c>
      <c r="B6" s="9">
        <v>12</v>
      </c>
      <c r="C6" s="9">
        <v>20</v>
      </c>
      <c r="D6" s="9" t="s">
        <v>112</v>
      </c>
    </row>
    <row r="7" spans="1:4" x14ac:dyDescent="0.3">
      <c r="A7" s="14" t="s">
        <v>114</v>
      </c>
      <c r="B7" s="9">
        <v>6</v>
      </c>
      <c r="C7" s="9">
        <v>20</v>
      </c>
      <c r="D7" s="9" t="s">
        <v>112</v>
      </c>
    </row>
    <row r="8" spans="1:4" x14ac:dyDescent="0.3">
      <c r="A8" s="14" t="s">
        <v>115</v>
      </c>
      <c r="B8" s="9">
        <v>6</v>
      </c>
      <c r="C8" s="9">
        <v>20</v>
      </c>
      <c r="D8" s="9" t="s">
        <v>113</v>
      </c>
    </row>
    <row r="9" spans="1:4" x14ac:dyDescent="0.3">
      <c r="A9" s="14" t="s">
        <v>116</v>
      </c>
      <c r="B9" s="9">
        <v>6</v>
      </c>
      <c r="C9" s="9">
        <v>6</v>
      </c>
      <c r="D9" s="9" t="s">
        <v>112</v>
      </c>
    </row>
    <row r="10" spans="1:4" x14ac:dyDescent="0.3">
      <c r="A10" s="14" t="s">
        <v>117</v>
      </c>
      <c r="B10" s="9">
        <v>8</v>
      </c>
      <c r="C10" s="9">
        <v>20</v>
      </c>
      <c r="D10" s="9" t="s">
        <v>112</v>
      </c>
    </row>
    <row r="11" spans="1:4" x14ac:dyDescent="0.3">
      <c r="A11" s="14" t="s">
        <v>118</v>
      </c>
      <c r="B11" s="9">
        <v>12</v>
      </c>
      <c r="C11" s="9">
        <v>20</v>
      </c>
      <c r="D11" s="9" t="s">
        <v>112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D2F0-6C91-4B3C-B5F6-EAFE2F801D4C}">
  <dimension ref="A1:W49"/>
  <sheetViews>
    <sheetView zoomScale="60" zoomScaleNormal="60" workbookViewId="0">
      <selection activeCell="V38" sqref="V38"/>
    </sheetView>
  </sheetViews>
  <sheetFormatPr baseColWidth="10" defaultRowHeight="14.4" x14ac:dyDescent="0.3"/>
  <cols>
    <col min="3" max="3" width="14" customWidth="1"/>
    <col min="6" max="6" width="18.88671875" customWidth="1"/>
  </cols>
  <sheetData>
    <row r="1" spans="1:23" x14ac:dyDescent="0.3">
      <c r="A1" s="9"/>
      <c r="B1" s="10" t="s">
        <v>0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30</v>
      </c>
      <c r="K1" s="10" t="s">
        <v>87</v>
      </c>
      <c r="L1" s="10" t="s">
        <v>29</v>
      </c>
      <c r="M1" s="10" t="s">
        <v>88</v>
      </c>
      <c r="N1" s="10" t="s">
        <v>130</v>
      </c>
      <c r="Q1" s="4"/>
      <c r="S1" s="4"/>
      <c r="U1" s="4"/>
      <c r="W1" s="4"/>
    </row>
    <row r="2" spans="1:23" x14ac:dyDescent="0.3">
      <c r="A2" s="11">
        <v>0</v>
      </c>
      <c r="B2" s="9" t="s">
        <v>1</v>
      </c>
      <c r="C2" s="9" t="s">
        <v>165</v>
      </c>
      <c r="D2" s="9" t="s">
        <v>46</v>
      </c>
      <c r="E2" s="9" t="s">
        <v>47</v>
      </c>
      <c r="F2" s="9">
        <v>140.1</v>
      </c>
      <c r="G2" s="9">
        <v>1</v>
      </c>
      <c r="H2" s="9">
        <v>146</v>
      </c>
      <c r="I2" s="9">
        <v>432</v>
      </c>
      <c r="J2" s="9">
        <v>5.69</v>
      </c>
      <c r="K2" s="12">
        <f t="shared" ref="K2:K12" si="0">H2-G2</f>
        <v>145</v>
      </c>
      <c r="L2" s="9">
        <f t="shared" ref="L2:L12" si="1">I2-H2</f>
        <v>286</v>
      </c>
      <c r="M2" s="9">
        <f t="shared" ref="M2:M12" si="2">I2-G2</f>
        <v>431</v>
      </c>
      <c r="N2">
        <f>M2-F2</f>
        <v>290.89999999999998</v>
      </c>
      <c r="S2" s="4"/>
      <c r="U2" s="4"/>
      <c r="W2" s="4"/>
    </row>
    <row r="3" spans="1:23" x14ac:dyDescent="0.3">
      <c r="A3" s="11">
        <v>1</v>
      </c>
      <c r="B3" s="9" t="s">
        <v>2</v>
      </c>
      <c r="C3" s="9" t="s">
        <v>168</v>
      </c>
      <c r="D3" s="9" t="s">
        <v>52</v>
      </c>
      <c r="E3" s="9" t="s">
        <v>53</v>
      </c>
      <c r="F3" s="9">
        <v>140.1</v>
      </c>
      <c r="G3" s="9">
        <v>12</v>
      </c>
      <c r="H3" s="9">
        <v>227</v>
      </c>
      <c r="I3" s="9">
        <v>373</v>
      </c>
      <c r="J3" s="9">
        <v>5.69</v>
      </c>
      <c r="K3" s="12">
        <f t="shared" si="0"/>
        <v>215</v>
      </c>
      <c r="L3" s="9">
        <f t="shared" si="1"/>
        <v>146</v>
      </c>
      <c r="M3" s="9">
        <f t="shared" si="2"/>
        <v>361</v>
      </c>
      <c r="N3">
        <f t="shared" ref="N3:N12" si="3">M3-F3</f>
        <v>220.9</v>
      </c>
      <c r="S3" s="4"/>
      <c r="U3" s="4"/>
      <c r="W3" s="4"/>
    </row>
    <row r="4" spans="1:23" x14ac:dyDescent="0.3">
      <c r="A4" s="11">
        <v>2</v>
      </c>
      <c r="B4" s="9" t="s">
        <v>3</v>
      </c>
      <c r="C4" s="9" t="s">
        <v>162</v>
      </c>
      <c r="D4" s="9" t="s">
        <v>52</v>
      </c>
      <c r="E4" s="9" t="s">
        <v>53</v>
      </c>
      <c r="F4" s="9">
        <v>140.1</v>
      </c>
      <c r="G4" s="9">
        <v>12</v>
      </c>
      <c r="H4" s="9">
        <v>474</v>
      </c>
      <c r="I4" s="9">
        <v>301</v>
      </c>
      <c r="J4" s="9">
        <v>5.69</v>
      </c>
      <c r="K4" s="12">
        <f t="shared" si="0"/>
        <v>462</v>
      </c>
      <c r="L4" s="9">
        <f t="shared" si="1"/>
        <v>-173</v>
      </c>
      <c r="M4" s="9">
        <f t="shared" si="2"/>
        <v>289</v>
      </c>
      <c r="N4">
        <f t="shared" si="3"/>
        <v>148.9</v>
      </c>
      <c r="S4" s="4"/>
      <c r="U4" s="4"/>
      <c r="W4" s="4"/>
    </row>
    <row r="5" spans="1:23" x14ac:dyDescent="0.3">
      <c r="A5" s="11">
        <v>3</v>
      </c>
      <c r="B5" s="9" t="s">
        <v>4</v>
      </c>
      <c r="C5" s="9" t="s">
        <v>167</v>
      </c>
      <c r="D5" s="9" t="s">
        <v>48</v>
      </c>
      <c r="E5" s="9" t="s">
        <v>49</v>
      </c>
      <c r="F5" s="9">
        <v>140.1</v>
      </c>
      <c r="G5" s="9">
        <v>1</v>
      </c>
      <c r="H5" s="9">
        <v>196</v>
      </c>
      <c r="I5" s="9">
        <v>213</v>
      </c>
      <c r="J5" s="9">
        <v>5.69</v>
      </c>
      <c r="K5" s="12">
        <f t="shared" si="0"/>
        <v>195</v>
      </c>
      <c r="L5" s="9">
        <f t="shared" si="1"/>
        <v>17</v>
      </c>
      <c r="M5" s="9">
        <f t="shared" si="2"/>
        <v>212</v>
      </c>
      <c r="N5">
        <f t="shared" si="3"/>
        <v>71.900000000000006</v>
      </c>
      <c r="S5" s="4"/>
      <c r="U5" s="4"/>
      <c r="W5" s="4"/>
    </row>
    <row r="6" spans="1:23" x14ac:dyDescent="0.3">
      <c r="A6" s="11">
        <v>4</v>
      </c>
      <c r="B6" s="9" t="s">
        <v>5</v>
      </c>
      <c r="C6" s="9" t="s">
        <v>167</v>
      </c>
      <c r="D6" s="9" t="s">
        <v>48</v>
      </c>
      <c r="E6" s="9" t="s">
        <v>49</v>
      </c>
      <c r="F6" s="9">
        <v>140.1</v>
      </c>
      <c r="G6" s="9">
        <v>1</v>
      </c>
      <c r="H6" s="9">
        <v>144</v>
      </c>
      <c r="I6" s="9">
        <v>484</v>
      </c>
      <c r="J6" s="9">
        <v>5.69</v>
      </c>
      <c r="K6" s="12">
        <f t="shared" si="0"/>
        <v>143</v>
      </c>
      <c r="L6" s="9">
        <f t="shared" si="1"/>
        <v>340</v>
      </c>
      <c r="M6" s="9">
        <f t="shared" si="2"/>
        <v>483</v>
      </c>
      <c r="N6">
        <f t="shared" si="3"/>
        <v>342.9</v>
      </c>
      <c r="S6" s="4"/>
      <c r="U6" s="4"/>
      <c r="W6" s="4"/>
    </row>
    <row r="7" spans="1:23" x14ac:dyDescent="0.3">
      <c r="A7" s="11">
        <v>5</v>
      </c>
      <c r="B7" s="9" t="s">
        <v>6</v>
      </c>
      <c r="C7" s="9" t="s">
        <v>166</v>
      </c>
      <c r="D7" s="9" t="s">
        <v>50</v>
      </c>
      <c r="E7" s="9" t="s">
        <v>51</v>
      </c>
      <c r="F7" s="9">
        <v>140.1</v>
      </c>
      <c r="G7" s="9">
        <v>1</v>
      </c>
      <c r="H7" s="9">
        <v>9</v>
      </c>
      <c r="I7" s="9">
        <v>211</v>
      </c>
      <c r="J7" s="9">
        <v>7.69</v>
      </c>
      <c r="K7" s="12">
        <f t="shared" si="0"/>
        <v>8</v>
      </c>
      <c r="L7" s="9">
        <f t="shared" si="1"/>
        <v>202</v>
      </c>
      <c r="M7" s="9">
        <f t="shared" si="2"/>
        <v>210</v>
      </c>
      <c r="N7">
        <f t="shared" si="3"/>
        <v>69.900000000000006</v>
      </c>
      <c r="S7" s="4"/>
      <c r="U7" s="4"/>
      <c r="W7" s="4"/>
    </row>
    <row r="8" spans="1:23" x14ac:dyDescent="0.3">
      <c r="A8" s="11">
        <v>6</v>
      </c>
      <c r="B8" s="9" t="s">
        <v>7</v>
      </c>
      <c r="C8" s="9" t="s">
        <v>169</v>
      </c>
      <c r="D8" s="9" t="s">
        <v>46</v>
      </c>
      <c r="E8" s="9" t="s">
        <v>43</v>
      </c>
      <c r="F8" s="9">
        <v>191</v>
      </c>
      <c r="G8" s="9">
        <v>20</v>
      </c>
      <c r="H8" s="9">
        <v>152</v>
      </c>
      <c r="I8" s="9">
        <v>279</v>
      </c>
      <c r="J8" s="9">
        <v>1</v>
      </c>
      <c r="K8" s="12">
        <f t="shared" si="0"/>
        <v>132</v>
      </c>
      <c r="L8" s="9">
        <f t="shared" si="1"/>
        <v>127</v>
      </c>
      <c r="M8" s="9">
        <f t="shared" si="2"/>
        <v>259</v>
      </c>
      <c r="N8">
        <f t="shared" si="3"/>
        <v>68</v>
      </c>
      <c r="S8" s="4"/>
      <c r="U8" s="4"/>
      <c r="W8" s="4"/>
    </row>
    <row r="9" spans="1:23" x14ac:dyDescent="0.3">
      <c r="A9" s="11">
        <v>7</v>
      </c>
      <c r="B9" s="9" t="s">
        <v>8</v>
      </c>
      <c r="C9" s="9" t="s">
        <v>164</v>
      </c>
      <c r="D9" s="9" t="s">
        <v>52</v>
      </c>
      <c r="E9" s="9" t="s">
        <v>53</v>
      </c>
      <c r="F9" s="9">
        <v>140.1</v>
      </c>
      <c r="G9" s="9">
        <v>1</v>
      </c>
      <c r="H9" s="9">
        <v>256</v>
      </c>
      <c r="I9" s="9">
        <v>452</v>
      </c>
      <c r="J9" s="9">
        <v>9.69</v>
      </c>
      <c r="K9" s="12">
        <f t="shared" si="0"/>
        <v>255</v>
      </c>
      <c r="L9" s="9">
        <f t="shared" si="1"/>
        <v>196</v>
      </c>
      <c r="M9" s="9">
        <f t="shared" si="2"/>
        <v>451</v>
      </c>
      <c r="N9">
        <f t="shared" si="3"/>
        <v>310.89999999999998</v>
      </c>
      <c r="S9" s="4"/>
      <c r="U9" s="4"/>
      <c r="W9" s="4"/>
    </row>
    <row r="10" spans="1:23" x14ac:dyDescent="0.3">
      <c r="A10" s="11">
        <v>8</v>
      </c>
      <c r="B10" s="9" t="s">
        <v>9</v>
      </c>
      <c r="C10" s="9" t="s">
        <v>164</v>
      </c>
      <c r="D10" s="9" t="s">
        <v>52</v>
      </c>
      <c r="E10" s="9" t="s">
        <v>53</v>
      </c>
      <c r="F10" s="9">
        <v>140.1</v>
      </c>
      <c r="G10" s="9">
        <v>1</v>
      </c>
      <c r="H10" s="9">
        <v>256</v>
      </c>
      <c r="I10" s="9">
        <v>452</v>
      </c>
      <c r="J10" s="9">
        <v>17.28</v>
      </c>
      <c r="K10" s="12">
        <f t="shared" si="0"/>
        <v>255</v>
      </c>
      <c r="L10" s="9">
        <f t="shared" si="1"/>
        <v>196</v>
      </c>
      <c r="M10" s="9">
        <f t="shared" si="2"/>
        <v>451</v>
      </c>
      <c r="N10">
        <f t="shared" si="3"/>
        <v>310.89999999999998</v>
      </c>
      <c r="S10" s="4"/>
      <c r="U10" s="4"/>
      <c r="W10" s="4"/>
    </row>
    <row r="11" spans="1:23" x14ac:dyDescent="0.3">
      <c r="A11" s="11">
        <v>9</v>
      </c>
      <c r="B11" s="9" t="s">
        <v>10</v>
      </c>
      <c r="C11" s="9" t="s">
        <v>163</v>
      </c>
      <c r="D11" s="9" t="s">
        <v>44</v>
      </c>
      <c r="E11" s="9" t="s">
        <v>45</v>
      </c>
      <c r="F11" s="9">
        <v>140.1</v>
      </c>
      <c r="G11" s="9">
        <v>15</v>
      </c>
      <c r="H11" s="9">
        <v>175</v>
      </c>
      <c r="I11" s="9">
        <v>312</v>
      </c>
      <c r="J11" s="9">
        <v>24.43</v>
      </c>
      <c r="K11" s="12">
        <f t="shared" si="0"/>
        <v>160</v>
      </c>
      <c r="L11" s="9">
        <f t="shared" si="1"/>
        <v>137</v>
      </c>
      <c r="M11" s="9">
        <f t="shared" si="2"/>
        <v>297</v>
      </c>
      <c r="N11">
        <f t="shared" si="3"/>
        <v>156.9</v>
      </c>
      <c r="S11" s="4"/>
      <c r="U11" s="4"/>
      <c r="W11" s="4"/>
    </row>
    <row r="12" spans="1:23" x14ac:dyDescent="0.3">
      <c r="A12" s="11">
        <v>10</v>
      </c>
      <c r="B12" s="9" t="s">
        <v>11</v>
      </c>
      <c r="C12" s="9" t="s">
        <v>170</v>
      </c>
      <c r="D12" s="9" t="s">
        <v>44</v>
      </c>
      <c r="E12" s="12" t="s">
        <v>45</v>
      </c>
      <c r="F12" s="12">
        <v>140.1</v>
      </c>
      <c r="G12" s="12">
        <v>1</v>
      </c>
      <c r="H12" s="12">
        <v>213</v>
      </c>
      <c r="I12" s="12">
        <v>407</v>
      </c>
      <c r="J12" s="9">
        <v>25</v>
      </c>
      <c r="K12" s="12">
        <f t="shared" si="0"/>
        <v>212</v>
      </c>
      <c r="L12" s="9">
        <f t="shared" si="1"/>
        <v>194</v>
      </c>
      <c r="M12" s="9">
        <f t="shared" si="2"/>
        <v>406</v>
      </c>
      <c r="N12">
        <f t="shared" si="3"/>
        <v>265.89999999999998</v>
      </c>
      <c r="S12" s="4"/>
      <c r="U12" s="4"/>
      <c r="W12" s="4"/>
    </row>
    <row r="13" spans="1:23" x14ac:dyDescent="0.3">
      <c r="A13" s="15"/>
      <c r="B13" s="9"/>
      <c r="C13" s="9"/>
      <c r="D13" s="9"/>
      <c r="E13" s="9"/>
      <c r="F13" s="9"/>
      <c r="G13" s="9"/>
      <c r="H13" s="9"/>
      <c r="I13" s="10"/>
      <c r="J13" s="9"/>
      <c r="K13" s="12"/>
      <c r="L13" s="9"/>
      <c r="M13" s="9"/>
      <c r="S13" s="4"/>
      <c r="U13" s="4"/>
      <c r="W13" s="4"/>
    </row>
    <row r="14" spans="1:23" x14ac:dyDescent="0.3">
      <c r="A14" s="15"/>
      <c r="B14" s="9"/>
      <c r="C14" s="9"/>
      <c r="D14" s="9"/>
      <c r="E14" s="10"/>
      <c r="F14" s="9"/>
      <c r="G14" s="10"/>
      <c r="H14" s="9"/>
      <c r="I14" s="10"/>
      <c r="J14" s="9"/>
      <c r="K14" s="12"/>
      <c r="L14" s="9"/>
      <c r="M14" s="9"/>
      <c r="S14" s="4"/>
      <c r="U14" s="4"/>
      <c r="W14" s="4"/>
    </row>
    <row r="15" spans="1:23" x14ac:dyDescent="0.3">
      <c r="A15" s="15"/>
      <c r="B15" s="9"/>
      <c r="C15" s="9"/>
      <c r="D15" s="9"/>
      <c r="E15" s="10"/>
      <c r="F15" s="9"/>
      <c r="G15" s="10"/>
      <c r="H15" s="9"/>
      <c r="I15" s="10"/>
      <c r="J15" s="9"/>
      <c r="K15" s="12"/>
      <c r="L15" s="9"/>
      <c r="M15" s="9"/>
      <c r="S15" s="4"/>
      <c r="U15" s="4"/>
      <c r="W15" s="4"/>
    </row>
    <row r="16" spans="1:23" x14ac:dyDescent="0.3">
      <c r="A16" s="15"/>
      <c r="B16" s="9"/>
      <c r="C16" s="9"/>
      <c r="D16" s="9"/>
      <c r="E16" s="10"/>
      <c r="F16" s="9"/>
      <c r="G16" s="10"/>
      <c r="H16" s="9"/>
      <c r="I16" s="10"/>
      <c r="J16" s="9"/>
      <c r="K16" s="12"/>
      <c r="L16" s="9"/>
      <c r="M16" s="9"/>
      <c r="S16" s="4"/>
      <c r="U16" s="4"/>
      <c r="W16" s="4"/>
    </row>
    <row r="17" spans="1:23" x14ac:dyDescent="0.3">
      <c r="A17" s="15"/>
      <c r="B17" s="9"/>
      <c r="C17" s="9"/>
      <c r="D17" s="9"/>
      <c r="E17" s="10"/>
      <c r="F17" s="9"/>
      <c r="G17" s="10"/>
      <c r="H17" s="9"/>
      <c r="I17" s="10"/>
      <c r="J17" s="9"/>
      <c r="K17" s="12"/>
      <c r="L17" s="9"/>
      <c r="M17" s="9"/>
      <c r="S17" s="4"/>
      <c r="U17" s="4"/>
      <c r="W17" s="4"/>
    </row>
    <row r="18" spans="1:23" x14ac:dyDescent="0.3">
      <c r="A18" s="15"/>
      <c r="B18" s="9"/>
      <c r="C18" s="9"/>
      <c r="D18" s="9"/>
      <c r="E18" s="10"/>
      <c r="F18" s="9"/>
      <c r="G18" s="10"/>
      <c r="H18" s="9"/>
      <c r="I18" s="10"/>
      <c r="J18" s="9"/>
      <c r="K18" s="12"/>
      <c r="L18" s="9"/>
      <c r="M18" s="9"/>
      <c r="S18" s="4"/>
      <c r="U18" s="4"/>
      <c r="W18" s="4"/>
    </row>
    <row r="19" spans="1:23" x14ac:dyDescent="0.3">
      <c r="A19" s="15"/>
      <c r="B19" s="9"/>
      <c r="C19" s="9"/>
      <c r="D19" s="9"/>
      <c r="E19" s="10"/>
      <c r="F19" s="9"/>
      <c r="G19" s="10"/>
      <c r="H19" s="9"/>
      <c r="I19" s="10"/>
      <c r="J19" s="9"/>
      <c r="K19" s="12"/>
      <c r="L19" s="9"/>
      <c r="M19" s="9"/>
      <c r="S19" s="4"/>
      <c r="U19" s="4"/>
      <c r="W19" s="4"/>
    </row>
    <row r="20" spans="1:23" x14ac:dyDescent="0.3">
      <c r="A20" s="15"/>
      <c r="B20" s="9"/>
      <c r="C20" s="9"/>
      <c r="D20" s="9"/>
      <c r="E20" s="10"/>
      <c r="F20" s="9"/>
      <c r="G20" s="10"/>
      <c r="H20" s="9"/>
      <c r="I20" s="10"/>
      <c r="J20" s="9"/>
      <c r="K20" s="12"/>
      <c r="L20" s="9"/>
      <c r="M20" s="9"/>
      <c r="S20" s="4"/>
      <c r="U20" s="4"/>
      <c r="W20" s="4"/>
    </row>
    <row r="21" spans="1:23" x14ac:dyDescent="0.3">
      <c r="A21" s="15"/>
      <c r="B21" s="9"/>
      <c r="C21" s="9"/>
      <c r="D21" s="9"/>
      <c r="E21" s="10"/>
      <c r="F21" s="9"/>
      <c r="G21" s="10"/>
      <c r="H21" s="9"/>
      <c r="I21" s="10"/>
      <c r="J21" s="9"/>
      <c r="K21" s="12"/>
      <c r="L21" s="9"/>
      <c r="M21" s="9"/>
      <c r="S21" s="4"/>
      <c r="U21" s="4"/>
      <c r="W21" s="4"/>
    </row>
    <row r="22" spans="1:23" x14ac:dyDescent="0.3">
      <c r="A22" s="15"/>
      <c r="B22" s="9"/>
      <c r="C22" s="9"/>
      <c r="D22" s="9"/>
      <c r="E22" s="9"/>
      <c r="F22" s="9"/>
      <c r="G22" s="9"/>
      <c r="H22" s="9"/>
      <c r="I22" s="9"/>
      <c r="J22" s="9"/>
      <c r="K22" s="12"/>
      <c r="L22" s="9"/>
      <c r="M22" s="9"/>
    </row>
    <row r="23" spans="1:2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5" spans="1:23" x14ac:dyDescent="0.3">
      <c r="S25" t="s">
        <v>181</v>
      </c>
    </row>
    <row r="26" spans="1:23" ht="15" thickBot="1" x14ac:dyDescent="0.35">
      <c r="S26" t="s">
        <v>182</v>
      </c>
    </row>
    <row r="27" spans="1:23" x14ac:dyDescent="0.3">
      <c r="A27" s="17" t="s">
        <v>171</v>
      </c>
      <c r="B27" s="29" t="s">
        <v>35</v>
      </c>
      <c r="C27" s="18" t="s">
        <v>36</v>
      </c>
      <c r="D27" s="18" t="s">
        <v>30</v>
      </c>
      <c r="E27" s="18" t="s">
        <v>128</v>
      </c>
      <c r="F27" s="19" t="s">
        <v>131</v>
      </c>
      <c r="S27" t="s">
        <v>183</v>
      </c>
    </row>
    <row r="28" spans="1:23" x14ac:dyDescent="0.3">
      <c r="A28" s="30" t="s">
        <v>31</v>
      </c>
      <c r="B28" s="20">
        <f>AVERAGE(S1Map3!G2:G7)</f>
        <v>40.300000000000004</v>
      </c>
      <c r="C28" s="20">
        <f>AVERAGE(L2:L12)</f>
        <v>151.63636363636363</v>
      </c>
      <c r="D28" s="20">
        <f>AVERAGE(J2:J22)</f>
        <v>10.32181818181818</v>
      </c>
      <c r="E28" s="23">
        <f>AVERAGE(M2:M12)</f>
        <v>350</v>
      </c>
      <c r="F28" s="21">
        <f>AVERAGE(N2:N12)</f>
        <v>205.27272727272731</v>
      </c>
      <c r="S28" t="s">
        <v>184</v>
      </c>
    </row>
    <row r="29" spans="1:23" x14ac:dyDescent="0.3">
      <c r="A29" s="31" t="s">
        <v>32</v>
      </c>
      <c r="B29" s="16">
        <f>AVEDEV(F2:F22)</f>
        <v>8.4132231404958429</v>
      </c>
      <c r="C29" s="16">
        <f>AVEDEV(L2:L12)</f>
        <v>91.669421487603302</v>
      </c>
      <c r="D29" s="16">
        <f>AVEDEV(J2:J22)</f>
        <v>6.499008264462808</v>
      </c>
      <c r="E29" s="16">
        <f>AVEDEV(M2:M12)</f>
        <v>87.818181818181813</v>
      </c>
      <c r="F29" s="22">
        <f>AVEDEV(N2:N12)</f>
        <v>92.86611570247932</v>
      </c>
      <c r="S29" t="s">
        <v>185</v>
      </c>
    </row>
    <row r="30" spans="1:23" x14ac:dyDescent="0.3">
      <c r="A30" s="32" t="s">
        <v>33</v>
      </c>
      <c r="B30" s="23">
        <f>MAX(N2:N22)</f>
        <v>342.9</v>
      </c>
      <c r="C30" s="24"/>
      <c r="D30" s="24"/>
      <c r="E30" s="24"/>
      <c r="F30" s="25"/>
      <c r="S30" t="s">
        <v>186</v>
      </c>
    </row>
    <row r="31" spans="1:23" x14ac:dyDescent="0.3">
      <c r="A31" s="33" t="s">
        <v>34</v>
      </c>
      <c r="B31" s="23">
        <f>MAX(M2:M22)</f>
        <v>483</v>
      </c>
      <c r="C31" s="24"/>
      <c r="D31" s="24"/>
      <c r="E31" s="24"/>
      <c r="F31" s="25"/>
      <c r="S31" t="s">
        <v>187</v>
      </c>
    </row>
    <row r="32" spans="1:23" ht="15" thickBot="1" x14ac:dyDescent="0.35">
      <c r="A32" s="26" t="s">
        <v>121</v>
      </c>
      <c r="B32" s="27">
        <v>501</v>
      </c>
      <c r="C32" s="27"/>
      <c r="D32" s="27"/>
      <c r="E32" s="27"/>
      <c r="F32" s="28"/>
      <c r="S32" t="s">
        <v>188</v>
      </c>
    </row>
    <row r="33" spans="1:19" x14ac:dyDescent="0.3">
      <c r="S33" t="s">
        <v>189</v>
      </c>
    </row>
    <row r="34" spans="1:19" x14ac:dyDescent="0.3">
      <c r="A34" s="3" t="s">
        <v>37</v>
      </c>
    </row>
    <row r="35" spans="1:19" x14ac:dyDescent="0.3">
      <c r="A35" s="5">
        <v>40.299999999999997</v>
      </c>
    </row>
    <row r="36" spans="1:19" x14ac:dyDescent="0.3">
      <c r="A36" s="6" t="s">
        <v>38</v>
      </c>
      <c r="B36" s="1"/>
    </row>
    <row r="37" spans="1:19" x14ac:dyDescent="0.3">
      <c r="A37" s="1">
        <v>47.952380952380899</v>
      </c>
    </row>
    <row r="38" spans="1:19" x14ac:dyDescent="0.3">
      <c r="A38" s="6" t="s">
        <v>95</v>
      </c>
    </row>
    <row r="39" spans="1:19" x14ac:dyDescent="0.3">
      <c r="A39" s="1">
        <v>7.6423809523809503</v>
      </c>
    </row>
    <row r="40" spans="1:19" x14ac:dyDescent="0.3">
      <c r="A40" s="6" t="s">
        <v>40</v>
      </c>
    </row>
    <row r="41" spans="1:19" x14ac:dyDescent="0.3">
      <c r="A41" s="1">
        <v>43.69</v>
      </c>
    </row>
    <row r="42" spans="1:19" x14ac:dyDescent="0.3">
      <c r="A42" s="6" t="s">
        <v>39</v>
      </c>
    </row>
    <row r="43" spans="1:19" x14ac:dyDescent="0.3">
      <c r="A43" s="1">
        <v>485</v>
      </c>
    </row>
    <row r="44" spans="1:19" x14ac:dyDescent="0.3">
      <c r="A44" s="6"/>
    </row>
    <row r="45" spans="1:19" x14ac:dyDescent="0.3">
      <c r="A45" s="1"/>
    </row>
    <row r="49" spans="1:1" x14ac:dyDescent="0.3">
      <c r="A49" s="4" t="s">
        <v>155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1F11-6789-4017-82A6-B4F8005F3404}">
  <dimension ref="A1:W49"/>
  <sheetViews>
    <sheetView zoomScale="60" zoomScaleNormal="60" workbookViewId="0">
      <selection sqref="A1:W46"/>
    </sheetView>
  </sheetViews>
  <sheetFormatPr baseColWidth="10" defaultRowHeight="14.4" x14ac:dyDescent="0.3"/>
  <cols>
    <col min="6" max="6" width="20.5546875" customWidth="1"/>
    <col min="11" max="11" width="23.21875" customWidth="1"/>
  </cols>
  <sheetData>
    <row r="1" spans="1:23" x14ac:dyDescent="0.3">
      <c r="A1" s="9"/>
      <c r="B1" s="10" t="s">
        <v>0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30</v>
      </c>
      <c r="K1" s="10" t="s">
        <v>87</v>
      </c>
      <c r="L1" s="10" t="s">
        <v>29</v>
      </c>
      <c r="M1" s="10" t="s">
        <v>88</v>
      </c>
      <c r="N1" s="10" t="s">
        <v>130</v>
      </c>
    </row>
    <row r="2" spans="1:23" x14ac:dyDescent="0.3">
      <c r="A2" s="11">
        <v>0</v>
      </c>
      <c r="B2" s="9" t="s">
        <v>1</v>
      </c>
      <c r="C2" s="9" t="s">
        <v>72</v>
      </c>
      <c r="D2" s="9" t="s">
        <v>70</v>
      </c>
      <c r="E2" s="10" t="s">
        <v>71</v>
      </c>
      <c r="F2" s="9">
        <v>40.299999999999997</v>
      </c>
      <c r="G2" s="10">
        <v>1</v>
      </c>
      <c r="H2" s="9">
        <v>51</v>
      </c>
      <c r="I2" s="10">
        <v>129</v>
      </c>
      <c r="J2" s="9">
        <v>37.69</v>
      </c>
      <c r="K2" s="12">
        <f t="shared" ref="K2:L7" si="0">H2-G2</f>
        <v>50</v>
      </c>
      <c r="L2" s="9">
        <f t="shared" si="0"/>
        <v>78</v>
      </c>
      <c r="M2" s="9">
        <f t="shared" ref="M2:M7" si="1">I2-G2</f>
        <v>128</v>
      </c>
      <c r="N2">
        <f t="shared" ref="N2:N7" si="2">M2-F2</f>
        <v>87.7</v>
      </c>
    </row>
    <row r="3" spans="1:23" x14ac:dyDescent="0.3">
      <c r="A3" s="11">
        <v>1</v>
      </c>
      <c r="B3" s="9" t="s">
        <v>2</v>
      </c>
      <c r="C3" s="9" t="s">
        <v>85</v>
      </c>
      <c r="D3" s="9" t="s">
        <v>56</v>
      </c>
      <c r="E3" s="10" t="s">
        <v>57</v>
      </c>
      <c r="F3" s="9">
        <v>40.299999999999997</v>
      </c>
      <c r="G3" s="10">
        <v>1</v>
      </c>
      <c r="H3" s="9">
        <v>16</v>
      </c>
      <c r="I3" s="10">
        <v>96</v>
      </c>
      <c r="J3" s="9">
        <v>39.69</v>
      </c>
      <c r="K3" s="12">
        <f t="shared" si="0"/>
        <v>15</v>
      </c>
      <c r="L3" s="9">
        <f t="shared" si="0"/>
        <v>80</v>
      </c>
      <c r="M3" s="9">
        <f t="shared" si="1"/>
        <v>95</v>
      </c>
      <c r="N3">
        <f t="shared" si="2"/>
        <v>54.7</v>
      </c>
    </row>
    <row r="4" spans="1:23" x14ac:dyDescent="0.3">
      <c r="A4" s="11">
        <v>2</v>
      </c>
      <c r="B4" s="9" t="s">
        <v>3</v>
      </c>
      <c r="C4" s="9" t="s">
        <v>103</v>
      </c>
      <c r="D4" s="9" t="s">
        <v>55</v>
      </c>
      <c r="E4" s="10" t="s">
        <v>68</v>
      </c>
      <c r="F4" s="9">
        <v>40.299999999999997</v>
      </c>
      <c r="G4" s="10">
        <v>1</v>
      </c>
      <c r="H4" s="9">
        <v>71</v>
      </c>
      <c r="I4" s="10">
        <v>133</v>
      </c>
      <c r="J4" s="9">
        <v>21.69</v>
      </c>
      <c r="K4" s="12">
        <f t="shared" si="0"/>
        <v>70</v>
      </c>
      <c r="L4" s="9">
        <f t="shared" si="0"/>
        <v>62</v>
      </c>
      <c r="M4" s="9">
        <f t="shared" si="1"/>
        <v>132</v>
      </c>
      <c r="N4">
        <f t="shared" si="2"/>
        <v>91.7</v>
      </c>
    </row>
    <row r="5" spans="1:23" x14ac:dyDescent="0.3">
      <c r="A5" s="11">
        <v>3</v>
      </c>
      <c r="B5" s="9" t="s">
        <v>4</v>
      </c>
      <c r="C5" s="9" t="s">
        <v>75</v>
      </c>
      <c r="D5" s="9" t="s">
        <v>82</v>
      </c>
      <c r="E5" s="10" t="s">
        <v>83</v>
      </c>
      <c r="F5" s="9">
        <v>40.299999999999997</v>
      </c>
      <c r="G5" s="10">
        <v>1</v>
      </c>
      <c r="H5" s="9">
        <v>90</v>
      </c>
      <c r="I5" s="10">
        <v>136</v>
      </c>
      <c r="J5" s="9">
        <v>5.69</v>
      </c>
      <c r="K5" s="12">
        <f t="shared" si="0"/>
        <v>89</v>
      </c>
      <c r="L5" s="9">
        <f t="shared" si="0"/>
        <v>46</v>
      </c>
      <c r="M5" s="9">
        <f t="shared" si="1"/>
        <v>135</v>
      </c>
      <c r="N5">
        <f t="shared" si="2"/>
        <v>94.7</v>
      </c>
    </row>
    <row r="6" spans="1:23" x14ac:dyDescent="0.3">
      <c r="A6" s="11">
        <v>4</v>
      </c>
      <c r="B6" s="9" t="s">
        <v>5</v>
      </c>
      <c r="C6" s="9" t="s">
        <v>74</v>
      </c>
      <c r="D6" s="9" t="s">
        <v>61</v>
      </c>
      <c r="E6" s="10" t="s">
        <v>62</v>
      </c>
      <c r="F6" s="9">
        <v>40.299999999999997</v>
      </c>
      <c r="G6" s="10">
        <v>1</v>
      </c>
      <c r="H6" s="9">
        <v>115</v>
      </c>
      <c r="I6" s="10">
        <v>161</v>
      </c>
      <c r="J6" s="9">
        <v>5.69</v>
      </c>
      <c r="K6" s="12">
        <f t="shared" si="0"/>
        <v>114</v>
      </c>
      <c r="L6" s="9">
        <f t="shared" si="0"/>
        <v>46</v>
      </c>
      <c r="M6" s="9">
        <f t="shared" si="1"/>
        <v>160</v>
      </c>
      <c r="N6">
        <f t="shared" si="2"/>
        <v>119.7</v>
      </c>
    </row>
    <row r="7" spans="1:23" x14ac:dyDescent="0.3">
      <c r="A7" s="11">
        <v>5</v>
      </c>
      <c r="B7" s="9" t="s">
        <v>6</v>
      </c>
      <c r="C7" s="9" t="s">
        <v>78</v>
      </c>
      <c r="D7" s="9" t="s">
        <v>49</v>
      </c>
      <c r="E7" s="10" t="s">
        <v>73</v>
      </c>
      <c r="F7" s="9">
        <v>40.299999999999997</v>
      </c>
      <c r="G7" s="10">
        <v>1</v>
      </c>
      <c r="H7" s="9">
        <v>152</v>
      </c>
      <c r="I7" s="10">
        <v>198</v>
      </c>
      <c r="J7" s="9">
        <v>5.69</v>
      </c>
      <c r="K7" s="12">
        <f t="shared" si="0"/>
        <v>151</v>
      </c>
      <c r="L7" s="9">
        <f t="shared" si="0"/>
        <v>46</v>
      </c>
      <c r="M7" s="9">
        <f t="shared" si="1"/>
        <v>197</v>
      </c>
      <c r="N7">
        <f t="shared" si="2"/>
        <v>156.69999999999999</v>
      </c>
      <c r="Q7" s="4"/>
      <c r="S7" s="4"/>
      <c r="U7" s="4"/>
      <c r="W7" s="4"/>
    </row>
    <row r="8" spans="1:23" x14ac:dyDescent="0.3">
      <c r="A8" s="7"/>
      <c r="B8" s="4"/>
      <c r="D8" s="4"/>
      <c r="E8" s="4"/>
      <c r="G8" s="4"/>
      <c r="I8" s="4"/>
      <c r="K8" s="4"/>
      <c r="M8" s="4"/>
      <c r="Q8" s="4"/>
      <c r="S8" s="4"/>
      <c r="U8" s="4"/>
      <c r="W8" s="4"/>
    </row>
    <row r="9" spans="1:23" x14ac:dyDescent="0.3">
      <c r="A9" s="7"/>
      <c r="B9" s="4"/>
      <c r="D9" s="4"/>
      <c r="E9" s="4"/>
      <c r="G9" s="4"/>
      <c r="I9" s="4"/>
      <c r="K9" s="4"/>
      <c r="M9" s="4"/>
      <c r="O9" s="4"/>
      <c r="Q9" s="4"/>
      <c r="S9" s="4"/>
      <c r="U9" s="4"/>
      <c r="W9" s="4"/>
    </row>
    <row r="10" spans="1:23" ht="15" thickBot="1" x14ac:dyDescent="0.35">
      <c r="A10" s="7"/>
      <c r="B10" s="4"/>
      <c r="D10" s="4"/>
      <c r="E10" s="4"/>
      <c r="G10" s="4"/>
      <c r="I10" s="4"/>
      <c r="K10" s="4"/>
      <c r="M10" s="4"/>
      <c r="O10" s="4"/>
      <c r="Q10" s="4"/>
      <c r="S10" s="4"/>
      <c r="U10" s="4"/>
      <c r="W10" s="4"/>
    </row>
    <row r="11" spans="1:23" x14ac:dyDescent="0.3">
      <c r="A11" s="17" t="s">
        <v>159</v>
      </c>
      <c r="B11" s="29" t="s">
        <v>35</v>
      </c>
      <c r="C11" s="18" t="s">
        <v>36</v>
      </c>
      <c r="D11" s="18" t="s">
        <v>30</v>
      </c>
      <c r="E11" s="18" t="s">
        <v>128</v>
      </c>
      <c r="F11" s="19" t="s">
        <v>131</v>
      </c>
      <c r="G11" s="4"/>
      <c r="I11" s="4"/>
      <c r="K11" s="4"/>
      <c r="M11" s="4"/>
      <c r="O11" s="4"/>
      <c r="Q11" s="4"/>
      <c r="S11" s="4"/>
      <c r="U11" s="4"/>
      <c r="W11" s="4"/>
    </row>
    <row r="12" spans="1:23" x14ac:dyDescent="0.3">
      <c r="A12" s="30" t="s">
        <v>31</v>
      </c>
      <c r="B12" s="20">
        <f>AVERAGE(F2:F7)</f>
        <v>40.300000000000004</v>
      </c>
      <c r="C12" s="20">
        <f>AVERAGE(L2:L7)</f>
        <v>59.666666666666664</v>
      </c>
      <c r="D12" s="20">
        <f>AVERAGE(J2:J7)</f>
        <v>19.356666666666666</v>
      </c>
      <c r="E12" s="23">
        <f>AVERAGE(M2:M7)</f>
        <v>141.16666666666666</v>
      </c>
      <c r="F12" s="21">
        <f>AVERAGE(N2:N7)</f>
        <v>100.86666666666667</v>
      </c>
      <c r="G12" s="4"/>
      <c r="I12" s="4"/>
      <c r="K12" s="4"/>
      <c r="M12" s="4"/>
      <c r="O12" s="4"/>
      <c r="Q12" s="4"/>
      <c r="S12" s="4"/>
      <c r="U12" s="4"/>
      <c r="W12" s="4"/>
    </row>
    <row r="13" spans="1:23" x14ac:dyDescent="0.3">
      <c r="A13" s="31" t="s">
        <v>32</v>
      </c>
      <c r="B13" s="16">
        <f>AVEDEV(F2:F7)</f>
        <v>7.1054273576010019E-15</v>
      </c>
      <c r="C13" s="16">
        <f>AVEDEV(L2:L7)</f>
        <v>13.666666666666666</v>
      </c>
      <c r="D13" s="16">
        <f>AVEDEV(J2:J7)</f>
        <v>13.666666666666666</v>
      </c>
      <c r="E13" s="16">
        <f>AVEDEV(M2:M7)</f>
        <v>24.888888888888886</v>
      </c>
      <c r="F13" s="22">
        <f>AVEDEV(N2:N7)</f>
        <v>24.888888888888886</v>
      </c>
      <c r="G13" s="4"/>
      <c r="I13" s="4"/>
      <c r="K13" s="4"/>
      <c r="M13" s="4"/>
      <c r="O13" s="4"/>
      <c r="Q13" s="4"/>
      <c r="S13" s="4"/>
      <c r="U13" s="4"/>
      <c r="W13" s="4"/>
    </row>
    <row r="14" spans="1:23" x14ac:dyDescent="0.3">
      <c r="A14" s="32" t="s">
        <v>33</v>
      </c>
      <c r="B14" s="23">
        <f>MAX(N2:N7)</f>
        <v>156.69999999999999</v>
      </c>
      <c r="C14" s="24"/>
      <c r="D14" s="24"/>
      <c r="E14" s="24"/>
      <c r="F14" s="25"/>
      <c r="G14" s="4"/>
      <c r="I14" s="4"/>
      <c r="K14" s="4"/>
      <c r="M14" s="4"/>
      <c r="O14" s="4"/>
      <c r="Q14" s="4"/>
      <c r="S14" s="4"/>
      <c r="U14" s="4"/>
      <c r="W14" s="4"/>
    </row>
    <row r="15" spans="1:23" x14ac:dyDescent="0.3">
      <c r="A15" s="33" t="s">
        <v>34</v>
      </c>
      <c r="B15" s="23">
        <f>MAX(M2:M7)</f>
        <v>197</v>
      </c>
      <c r="C15" s="24"/>
      <c r="D15" s="24"/>
      <c r="E15" s="24"/>
      <c r="F15" s="25"/>
      <c r="G15" s="4"/>
      <c r="I15" s="4"/>
      <c r="K15" s="4"/>
      <c r="M15" s="4"/>
      <c r="O15" s="4"/>
      <c r="Q15" s="4"/>
      <c r="S15" s="4"/>
      <c r="U15" s="4"/>
      <c r="W15" s="4"/>
    </row>
    <row r="16" spans="1:23" ht="15" thickBot="1" x14ac:dyDescent="0.35">
      <c r="A16" s="26" t="s">
        <v>121</v>
      </c>
      <c r="B16" s="27">
        <v>199</v>
      </c>
      <c r="C16" s="27"/>
      <c r="D16" s="27"/>
      <c r="E16" s="27"/>
      <c r="F16" s="28"/>
      <c r="G16" s="4"/>
      <c r="I16" s="4"/>
      <c r="K16" s="4"/>
      <c r="M16" s="4"/>
      <c r="O16" s="4"/>
      <c r="Q16" s="4"/>
      <c r="S16" s="4"/>
      <c r="U16" s="4"/>
      <c r="W16" s="4"/>
    </row>
    <row r="17" spans="1:23" x14ac:dyDescent="0.3">
      <c r="A17" s="7"/>
      <c r="B17" s="4"/>
      <c r="D17" s="4"/>
      <c r="E17" s="4"/>
      <c r="G17" s="4"/>
      <c r="I17" s="4"/>
      <c r="K17" s="4"/>
      <c r="M17" s="4"/>
      <c r="O17" s="4"/>
      <c r="Q17" s="4"/>
      <c r="S17" s="4"/>
      <c r="U17" s="4"/>
      <c r="W17" s="4"/>
    </row>
    <row r="18" spans="1:23" x14ac:dyDescent="0.3">
      <c r="A18" s="7"/>
      <c r="B18" s="4"/>
      <c r="D18" s="4"/>
      <c r="E18" s="4"/>
      <c r="G18" s="4"/>
      <c r="I18" s="4"/>
      <c r="K18" s="4"/>
      <c r="M18" s="4"/>
      <c r="O18" s="4"/>
      <c r="Q18" s="4"/>
      <c r="S18" s="4"/>
      <c r="U18" s="4"/>
      <c r="W18" s="4"/>
    </row>
    <row r="19" spans="1:23" x14ac:dyDescent="0.3">
      <c r="A19" s="7"/>
      <c r="B19" s="4"/>
      <c r="D19" s="4"/>
      <c r="E19" s="4"/>
      <c r="G19" s="4"/>
      <c r="I19" s="4"/>
      <c r="K19" s="4"/>
      <c r="M19" s="4"/>
      <c r="O19" s="4"/>
      <c r="Q19" s="4"/>
      <c r="S19" s="4"/>
      <c r="U19" s="4"/>
      <c r="W19" s="4"/>
    </row>
    <row r="20" spans="1:23" x14ac:dyDescent="0.3">
      <c r="A20" s="7"/>
      <c r="B20" s="4"/>
      <c r="D20" s="4"/>
      <c r="E20" s="4"/>
      <c r="G20" s="4"/>
      <c r="I20" s="4"/>
      <c r="K20" s="4"/>
      <c r="M20" s="4"/>
      <c r="O20" s="4"/>
      <c r="Q20" s="4"/>
      <c r="S20" s="4"/>
      <c r="U20" s="4"/>
      <c r="W20" s="4"/>
    </row>
    <row r="21" spans="1:23" x14ac:dyDescent="0.3">
      <c r="A21" s="7"/>
      <c r="B21" s="7"/>
      <c r="D21" s="4"/>
      <c r="E21" s="4"/>
      <c r="G21" s="4"/>
      <c r="I21" s="4"/>
      <c r="K21" s="4"/>
      <c r="M21" s="4"/>
      <c r="O21" s="4"/>
      <c r="Q21" s="4"/>
      <c r="S21" s="4"/>
      <c r="U21" s="4"/>
      <c r="W21" s="4"/>
    </row>
    <row r="23" spans="1:23" x14ac:dyDescent="0.3">
      <c r="A23" s="6" t="s">
        <v>37</v>
      </c>
    </row>
    <row r="24" spans="1:23" x14ac:dyDescent="0.3">
      <c r="A24" s="1">
        <v>40.299999999999997</v>
      </c>
    </row>
    <row r="25" spans="1:23" x14ac:dyDescent="0.3">
      <c r="A25" s="6" t="s">
        <v>38</v>
      </c>
    </row>
    <row r="26" spans="1:23" x14ac:dyDescent="0.3">
      <c r="A26" s="1">
        <v>59.6666666666666</v>
      </c>
    </row>
    <row r="27" spans="1:23" x14ac:dyDescent="0.3">
      <c r="A27" s="6" t="s">
        <v>95</v>
      </c>
    </row>
    <row r="28" spans="1:23" x14ac:dyDescent="0.3">
      <c r="A28" s="1">
        <v>19.356666666666602</v>
      </c>
    </row>
    <row r="29" spans="1:23" x14ac:dyDescent="0.3">
      <c r="A29" s="6" t="s">
        <v>40</v>
      </c>
    </row>
    <row r="30" spans="1:23" x14ac:dyDescent="0.3">
      <c r="A30" s="1">
        <v>39.69</v>
      </c>
    </row>
    <row r="31" spans="1:23" x14ac:dyDescent="0.3">
      <c r="A31" s="6" t="s">
        <v>39</v>
      </c>
    </row>
    <row r="32" spans="1:23" x14ac:dyDescent="0.3">
      <c r="A32" s="1">
        <v>198</v>
      </c>
    </row>
    <row r="33" spans="1:22" x14ac:dyDescent="0.3">
      <c r="A33" s="6"/>
      <c r="E33" s="4"/>
      <c r="G33" s="4"/>
      <c r="H33" s="4"/>
      <c r="J33" s="4"/>
      <c r="L33" s="4"/>
      <c r="N33" s="4"/>
      <c r="P33" s="4"/>
      <c r="R33" s="4"/>
      <c r="T33" s="4"/>
      <c r="V33" s="4"/>
    </row>
    <row r="34" spans="1:22" x14ac:dyDescent="0.3">
      <c r="A34" s="1"/>
      <c r="E34" s="4"/>
      <c r="G34" s="4"/>
      <c r="H34" s="4"/>
      <c r="J34" s="4"/>
      <c r="L34" s="4"/>
      <c r="N34" s="4"/>
      <c r="P34" s="4"/>
      <c r="R34" s="4"/>
      <c r="T34" s="4"/>
      <c r="V34" s="4"/>
    </row>
    <row r="35" spans="1:22" x14ac:dyDescent="0.3">
      <c r="E35" s="4"/>
      <c r="G35" s="4"/>
      <c r="H35" s="4"/>
      <c r="J35" s="4"/>
      <c r="L35" s="4"/>
      <c r="N35" s="4"/>
      <c r="P35" s="4"/>
      <c r="R35" s="4"/>
      <c r="T35" s="4"/>
      <c r="V35" s="4"/>
    </row>
    <row r="36" spans="1:22" x14ac:dyDescent="0.3">
      <c r="E36" s="4"/>
      <c r="G36" s="4"/>
      <c r="H36" s="4"/>
      <c r="J36" s="4"/>
      <c r="L36" s="4"/>
      <c r="N36" s="4"/>
      <c r="P36" s="4"/>
      <c r="R36" s="4"/>
      <c r="T36" s="4"/>
      <c r="V36" s="4"/>
    </row>
    <row r="37" spans="1:22" x14ac:dyDescent="0.3">
      <c r="E37" s="4"/>
      <c r="G37" s="4"/>
      <c r="H37" s="4"/>
      <c r="J37" s="4"/>
      <c r="L37" s="4"/>
      <c r="N37" s="4"/>
      <c r="P37" s="4"/>
      <c r="R37" s="4"/>
      <c r="T37" s="4"/>
      <c r="V37" s="4"/>
    </row>
    <row r="38" spans="1:22" x14ac:dyDescent="0.3">
      <c r="A38" s="4" t="s">
        <v>152</v>
      </c>
      <c r="B38" s="4"/>
      <c r="C38" s="4"/>
      <c r="E38" s="4"/>
      <c r="G38" s="4"/>
      <c r="H38" s="4"/>
      <c r="J38" s="4"/>
      <c r="L38" s="4"/>
      <c r="N38" s="4"/>
      <c r="P38" s="4"/>
      <c r="R38" s="4"/>
      <c r="T38" s="4"/>
      <c r="V38" s="4"/>
    </row>
    <row r="49" spans="1:1" x14ac:dyDescent="0.3">
      <c r="A49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ED62-9BC2-4166-BB94-71D670A0D557}">
  <dimension ref="A1:W49"/>
  <sheetViews>
    <sheetView zoomScale="60" zoomScaleNormal="60" workbookViewId="0">
      <selection activeCell="A28" sqref="A28"/>
    </sheetView>
  </sheetViews>
  <sheetFormatPr baseColWidth="10" defaultRowHeight="14.4" x14ac:dyDescent="0.3"/>
  <cols>
    <col min="3" max="3" width="16.21875" customWidth="1"/>
    <col min="6" max="6" width="28.33203125" customWidth="1"/>
    <col min="7" max="7" width="17.6640625" customWidth="1"/>
    <col min="11" max="11" width="23.77734375" customWidth="1"/>
  </cols>
  <sheetData>
    <row r="1" spans="1:23" x14ac:dyDescent="0.3">
      <c r="A1" s="9"/>
      <c r="B1" s="10" t="s">
        <v>0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30</v>
      </c>
      <c r="K1" s="10" t="s">
        <v>87</v>
      </c>
      <c r="L1" s="10" t="s">
        <v>29</v>
      </c>
      <c r="M1" s="10" t="s">
        <v>88</v>
      </c>
      <c r="N1" s="10" t="s">
        <v>130</v>
      </c>
      <c r="Q1" s="4"/>
      <c r="S1" s="4"/>
      <c r="U1" s="4"/>
      <c r="W1" s="4"/>
    </row>
    <row r="2" spans="1:23" x14ac:dyDescent="0.3">
      <c r="A2" s="11">
        <v>0</v>
      </c>
      <c r="B2" s="9" t="s">
        <v>1</v>
      </c>
      <c r="C2" s="9" t="s">
        <v>67</v>
      </c>
      <c r="D2" s="9" t="s">
        <v>42</v>
      </c>
      <c r="E2" s="10" t="s">
        <v>55</v>
      </c>
      <c r="F2" s="9">
        <v>40.299999999999997</v>
      </c>
      <c r="G2" s="10">
        <v>15</v>
      </c>
      <c r="H2" s="9">
        <v>96</v>
      </c>
      <c r="I2" s="10">
        <v>142</v>
      </c>
      <c r="J2" s="9">
        <v>5.69</v>
      </c>
      <c r="K2" s="12">
        <f t="shared" ref="K2:K22" si="0">H2-G2</f>
        <v>81</v>
      </c>
      <c r="L2" s="9">
        <f t="shared" ref="L2:L22" si="1">I2-H2</f>
        <v>46</v>
      </c>
      <c r="M2" s="9">
        <f t="shared" ref="M2:M22" si="2">I2-G2</f>
        <v>127</v>
      </c>
      <c r="N2">
        <f>M2-F2</f>
        <v>86.7</v>
      </c>
      <c r="S2" s="4"/>
      <c r="U2" s="4"/>
      <c r="W2" s="4"/>
    </row>
    <row r="3" spans="1:23" x14ac:dyDescent="0.3">
      <c r="A3" s="11">
        <v>1</v>
      </c>
      <c r="B3" s="9" t="s">
        <v>2</v>
      </c>
      <c r="C3" s="9" t="s">
        <v>69</v>
      </c>
      <c r="D3" s="9" t="s">
        <v>42</v>
      </c>
      <c r="E3" s="10" t="s">
        <v>55</v>
      </c>
      <c r="F3" s="9">
        <v>40.299999999999997</v>
      </c>
      <c r="G3" s="10">
        <v>67</v>
      </c>
      <c r="H3" s="9">
        <v>142</v>
      </c>
      <c r="I3" s="10">
        <v>192</v>
      </c>
      <c r="J3" s="9">
        <v>9.69</v>
      </c>
      <c r="K3" s="12">
        <f t="shared" si="0"/>
        <v>75</v>
      </c>
      <c r="L3" s="9">
        <f t="shared" si="1"/>
        <v>50</v>
      </c>
      <c r="M3" s="9">
        <f t="shared" si="2"/>
        <v>125</v>
      </c>
      <c r="N3">
        <f t="shared" ref="N3:N22" si="3">M3-F3</f>
        <v>84.7</v>
      </c>
      <c r="S3" s="4"/>
      <c r="U3" s="4"/>
      <c r="W3" s="4"/>
    </row>
    <row r="4" spans="1:23" x14ac:dyDescent="0.3">
      <c r="A4" s="11">
        <v>2</v>
      </c>
      <c r="B4" s="9" t="s">
        <v>3</v>
      </c>
      <c r="C4" s="9" t="s">
        <v>102</v>
      </c>
      <c r="D4" s="9" t="s">
        <v>56</v>
      </c>
      <c r="E4" s="10" t="s">
        <v>57</v>
      </c>
      <c r="F4" s="9">
        <v>40.299999999999997</v>
      </c>
      <c r="G4" s="10">
        <v>55</v>
      </c>
      <c r="H4" s="9">
        <v>103</v>
      </c>
      <c r="I4" s="10">
        <v>153</v>
      </c>
      <c r="J4" s="9">
        <v>9.69</v>
      </c>
      <c r="K4" s="12">
        <f t="shared" si="0"/>
        <v>48</v>
      </c>
      <c r="L4" s="9">
        <f t="shared" si="1"/>
        <v>50</v>
      </c>
      <c r="M4" s="9">
        <f t="shared" si="2"/>
        <v>98</v>
      </c>
      <c r="N4">
        <f t="shared" si="3"/>
        <v>57.7</v>
      </c>
      <c r="S4" s="4"/>
      <c r="U4" s="4"/>
      <c r="W4" s="4"/>
    </row>
    <row r="5" spans="1:23" x14ac:dyDescent="0.3">
      <c r="A5" s="11">
        <v>3</v>
      </c>
      <c r="B5" s="9" t="s">
        <v>4</v>
      </c>
      <c r="C5" s="9" t="s">
        <v>74</v>
      </c>
      <c r="D5" s="9" t="s">
        <v>82</v>
      </c>
      <c r="E5" s="10" t="s">
        <v>83</v>
      </c>
      <c r="F5" s="9">
        <v>40.299999999999997</v>
      </c>
      <c r="G5" s="10">
        <v>27</v>
      </c>
      <c r="H5" s="9">
        <v>108</v>
      </c>
      <c r="I5" s="10">
        <v>154</v>
      </c>
      <c r="J5" s="9">
        <v>5.69</v>
      </c>
      <c r="K5" s="12">
        <f t="shared" si="0"/>
        <v>81</v>
      </c>
      <c r="L5" s="9">
        <f t="shared" si="1"/>
        <v>46</v>
      </c>
      <c r="M5" s="9">
        <f t="shared" si="2"/>
        <v>127</v>
      </c>
      <c r="N5">
        <f t="shared" si="3"/>
        <v>86.7</v>
      </c>
      <c r="S5" s="4"/>
      <c r="U5" s="4"/>
      <c r="W5" s="4"/>
    </row>
    <row r="6" spans="1:23" x14ac:dyDescent="0.3">
      <c r="A6" s="11">
        <v>4</v>
      </c>
      <c r="B6" s="9" t="s">
        <v>5</v>
      </c>
      <c r="C6" s="9" t="s">
        <v>85</v>
      </c>
      <c r="D6" s="9" t="s">
        <v>56</v>
      </c>
      <c r="E6" s="10" t="s">
        <v>57</v>
      </c>
      <c r="F6" s="9">
        <v>40.299999999999997</v>
      </c>
      <c r="G6" s="10">
        <v>1</v>
      </c>
      <c r="H6" s="9">
        <v>46</v>
      </c>
      <c r="I6" s="10">
        <v>130</v>
      </c>
      <c r="J6" s="9">
        <v>43.69</v>
      </c>
      <c r="K6" s="12">
        <f t="shared" si="0"/>
        <v>45</v>
      </c>
      <c r="L6" s="9">
        <f t="shared" si="1"/>
        <v>84</v>
      </c>
      <c r="M6" s="9">
        <f t="shared" si="2"/>
        <v>129</v>
      </c>
      <c r="N6">
        <f t="shared" si="3"/>
        <v>88.7</v>
      </c>
      <c r="S6" s="4"/>
      <c r="U6" s="4"/>
      <c r="W6" s="4"/>
    </row>
    <row r="7" spans="1:23" x14ac:dyDescent="0.3">
      <c r="A7" s="11">
        <v>5</v>
      </c>
      <c r="B7" s="9" t="s">
        <v>6</v>
      </c>
      <c r="C7" s="9" t="s">
        <v>75</v>
      </c>
      <c r="D7" s="9" t="s">
        <v>55</v>
      </c>
      <c r="E7" s="10" t="s">
        <v>68</v>
      </c>
      <c r="F7" s="9">
        <v>40.299999999999997</v>
      </c>
      <c r="G7" s="10">
        <v>57</v>
      </c>
      <c r="H7" s="9">
        <v>148</v>
      </c>
      <c r="I7" s="10">
        <v>194</v>
      </c>
      <c r="J7" s="9">
        <v>5.69</v>
      </c>
      <c r="K7" s="12">
        <f t="shared" si="0"/>
        <v>91</v>
      </c>
      <c r="L7" s="9">
        <f t="shared" si="1"/>
        <v>46</v>
      </c>
      <c r="M7" s="9">
        <f t="shared" si="2"/>
        <v>137</v>
      </c>
      <c r="N7">
        <f t="shared" si="3"/>
        <v>96.7</v>
      </c>
      <c r="S7" s="4"/>
      <c r="U7" s="4"/>
      <c r="W7" s="4"/>
    </row>
    <row r="8" spans="1:23" x14ac:dyDescent="0.3">
      <c r="A8" s="11">
        <v>6</v>
      </c>
      <c r="B8" s="9" t="s">
        <v>7</v>
      </c>
      <c r="C8" s="9" t="s">
        <v>103</v>
      </c>
      <c r="D8" s="9" t="s">
        <v>55</v>
      </c>
      <c r="E8" s="10" t="s">
        <v>68</v>
      </c>
      <c r="F8" s="9">
        <v>40.299999999999997</v>
      </c>
      <c r="G8" s="10">
        <v>1</v>
      </c>
      <c r="H8" s="9">
        <v>41</v>
      </c>
      <c r="I8" s="10">
        <v>99</v>
      </c>
      <c r="J8" s="9">
        <v>17.690000000000001</v>
      </c>
      <c r="K8" s="12">
        <f t="shared" si="0"/>
        <v>40</v>
      </c>
      <c r="L8" s="9">
        <f t="shared" si="1"/>
        <v>58</v>
      </c>
      <c r="M8" s="9">
        <f t="shared" si="2"/>
        <v>98</v>
      </c>
      <c r="N8">
        <f t="shared" si="3"/>
        <v>57.7</v>
      </c>
      <c r="S8" s="4"/>
      <c r="U8" s="4"/>
      <c r="W8" s="4"/>
    </row>
    <row r="9" spans="1:23" x14ac:dyDescent="0.3">
      <c r="A9" s="11">
        <v>7</v>
      </c>
      <c r="B9" s="9" t="s">
        <v>8</v>
      </c>
      <c r="C9" s="9" t="s">
        <v>76</v>
      </c>
      <c r="D9" s="9" t="s">
        <v>70</v>
      </c>
      <c r="E9" s="10" t="s">
        <v>71</v>
      </c>
      <c r="F9" s="9">
        <v>40.299999999999997</v>
      </c>
      <c r="G9" s="10">
        <v>64</v>
      </c>
      <c r="H9" s="9">
        <v>110</v>
      </c>
      <c r="I9" s="10">
        <v>156</v>
      </c>
      <c r="J9" s="9">
        <v>5.69</v>
      </c>
      <c r="K9" s="12">
        <f t="shared" si="0"/>
        <v>46</v>
      </c>
      <c r="L9" s="9">
        <f t="shared" si="1"/>
        <v>46</v>
      </c>
      <c r="M9" s="9">
        <f t="shared" si="2"/>
        <v>92</v>
      </c>
      <c r="N9">
        <f t="shared" si="3"/>
        <v>51.7</v>
      </c>
      <c r="S9" s="4"/>
      <c r="U9" s="4"/>
      <c r="W9" s="4"/>
    </row>
    <row r="10" spans="1:23" x14ac:dyDescent="0.3">
      <c r="A10" s="11">
        <v>8</v>
      </c>
      <c r="B10" s="9" t="s">
        <v>9</v>
      </c>
      <c r="C10" s="9" t="s">
        <v>79</v>
      </c>
      <c r="D10" s="9" t="s">
        <v>61</v>
      </c>
      <c r="E10" s="10" t="s">
        <v>62</v>
      </c>
      <c r="F10" s="9">
        <v>40.299999999999997</v>
      </c>
      <c r="G10" s="10">
        <v>25</v>
      </c>
      <c r="H10" s="9">
        <v>147</v>
      </c>
      <c r="I10" s="10">
        <v>193</v>
      </c>
      <c r="J10" s="9">
        <v>5.69</v>
      </c>
      <c r="K10" s="12">
        <f t="shared" si="0"/>
        <v>122</v>
      </c>
      <c r="L10" s="9">
        <f t="shared" si="1"/>
        <v>46</v>
      </c>
      <c r="M10" s="9">
        <f t="shared" si="2"/>
        <v>168</v>
      </c>
      <c r="N10">
        <f t="shared" si="3"/>
        <v>127.7</v>
      </c>
      <c r="S10" s="4"/>
      <c r="U10" s="4"/>
      <c r="W10" s="4"/>
    </row>
    <row r="11" spans="1:23" x14ac:dyDescent="0.3">
      <c r="A11" s="11">
        <v>9</v>
      </c>
      <c r="B11" s="9" t="s">
        <v>10</v>
      </c>
      <c r="C11" s="9" t="s">
        <v>78</v>
      </c>
      <c r="D11" s="9" t="s">
        <v>55</v>
      </c>
      <c r="E11" s="10" t="s">
        <v>68</v>
      </c>
      <c r="F11" s="9">
        <v>40.299999999999997</v>
      </c>
      <c r="G11" s="10">
        <v>30</v>
      </c>
      <c r="H11" s="9">
        <v>152</v>
      </c>
      <c r="I11" s="10">
        <v>198</v>
      </c>
      <c r="J11" s="9">
        <v>5.69</v>
      </c>
      <c r="K11" s="12">
        <f t="shared" si="0"/>
        <v>122</v>
      </c>
      <c r="L11" s="9">
        <f t="shared" si="1"/>
        <v>46</v>
      </c>
      <c r="M11" s="9">
        <f t="shared" si="2"/>
        <v>168</v>
      </c>
      <c r="N11">
        <f t="shared" si="3"/>
        <v>127.7</v>
      </c>
      <c r="S11" s="4"/>
      <c r="U11" s="4"/>
      <c r="W11" s="4"/>
    </row>
    <row r="12" spans="1:23" x14ac:dyDescent="0.3">
      <c r="A12" s="11">
        <v>10</v>
      </c>
      <c r="B12" s="9" t="s">
        <v>11</v>
      </c>
      <c r="C12" s="9" t="s">
        <v>86</v>
      </c>
      <c r="D12" s="9" t="s">
        <v>49</v>
      </c>
      <c r="E12" s="10" t="s">
        <v>73</v>
      </c>
      <c r="F12" s="9">
        <v>40.299999999999997</v>
      </c>
      <c r="G12" s="10">
        <v>70</v>
      </c>
      <c r="H12" s="9">
        <v>183</v>
      </c>
      <c r="I12" s="10">
        <v>229</v>
      </c>
      <c r="J12" s="9">
        <v>5.69</v>
      </c>
      <c r="K12" s="12">
        <f t="shared" si="0"/>
        <v>113</v>
      </c>
      <c r="L12" s="9">
        <f t="shared" si="1"/>
        <v>46</v>
      </c>
      <c r="M12" s="9">
        <f t="shared" si="2"/>
        <v>159</v>
      </c>
      <c r="N12">
        <f t="shared" si="3"/>
        <v>118.7</v>
      </c>
      <c r="S12" s="4"/>
      <c r="U12" s="4"/>
      <c r="W12" s="4"/>
    </row>
    <row r="13" spans="1:23" x14ac:dyDescent="0.3">
      <c r="A13" s="11">
        <v>11</v>
      </c>
      <c r="B13" s="9" t="s">
        <v>12</v>
      </c>
      <c r="C13" s="9" t="s">
        <v>81</v>
      </c>
      <c r="D13" s="9" t="s">
        <v>82</v>
      </c>
      <c r="E13" s="10" t="s">
        <v>83</v>
      </c>
      <c r="F13" s="9">
        <v>40.299999999999997</v>
      </c>
      <c r="G13" s="10">
        <v>1</v>
      </c>
      <c r="H13" s="9">
        <v>21</v>
      </c>
      <c r="I13" s="10">
        <v>67</v>
      </c>
      <c r="J13" s="9">
        <v>5.69</v>
      </c>
      <c r="K13" s="12">
        <f t="shared" si="0"/>
        <v>20</v>
      </c>
      <c r="L13" s="9">
        <f t="shared" si="1"/>
        <v>46</v>
      </c>
      <c r="M13" s="9">
        <f t="shared" si="2"/>
        <v>66</v>
      </c>
      <c r="N13">
        <f t="shared" si="3"/>
        <v>25.700000000000003</v>
      </c>
      <c r="S13" s="4"/>
      <c r="U13" s="4"/>
      <c r="W13" s="4"/>
    </row>
    <row r="14" spans="1:23" x14ac:dyDescent="0.3">
      <c r="A14" s="11">
        <v>12</v>
      </c>
      <c r="B14" s="9" t="s">
        <v>13</v>
      </c>
      <c r="C14" s="9" t="s">
        <v>72</v>
      </c>
      <c r="D14" s="9" t="s">
        <v>49</v>
      </c>
      <c r="E14" s="10" t="s">
        <v>73</v>
      </c>
      <c r="F14" s="9">
        <v>40.299999999999997</v>
      </c>
      <c r="G14" s="10">
        <v>1</v>
      </c>
      <c r="H14" s="9">
        <v>46</v>
      </c>
      <c r="I14" s="10">
        <v>94</v>
      </c>
      <c r="J14" s="9">
        <v>7.69</v>
      </c>
      <c r="K14" s="12">
        <f t="shared" si="0"/>
        <v>45</v>
      </c>
      <c r="L14" s="9">
        <f t="shared" si="1"/>
        <v>48</v>
      </c>
      <c r="M14" s="9">
        <f t="shared" si="2"/>
        <v>93</v>
      </c>
      <c r="N14">
        <f t="shared" si="3"/>
        <v>52.7</v>
      </c>
      <c r="S14" s="4"/>
      <c r="U14" s="4"/>
      <c r="W14" s="4"/>
    </row>
    <row r="15" spans="1:23" x14ac:dyDescent="0.3">
      <c r="A15" s="11">
        <v>13</v>
      </c>
      <c r="B15" s="9" t="s">
        <v>14</v>
      </c>
      <c r="C15" s="9" t="s">
        <v>78</v>
      </c>
      <c r="D15" s="9" t="s">
        <v>61</v>
      </c>
      <c r="E15" s="10" t="s">
        <v>62</v>
      </c>
      <c r="F15" s="9">
        <v>40.299999999999997</v>
      </c>
      <c r="G15" s="10">
        <v>1</v>
      </c>
      <c r="H15" s="9">
        <v>159</v>
      </c>
      <c r="I15" s="10">
        <v>209</v>
      </c>
      <c r="J15" s="9">
        <v>9.69</v>
      </c>
      <c r="K15" s="12">
        <f t="shared" si="0"/>
        <v>158</v>
      </c>
      <c r="L15" s="9">
        <f t="shared" si="1"/>
        <v>50</v>
      </c>
      <c r="M15" s="9">
        <f t="shared" si="2"/>
        <v>208</v>
      </c>
      <c r="N15">
        <f t="shared" si="3"/>
        <v>167.7</v>
      </c>
      <c r="S15" s="4"/>
      <c r="U15" s="4"/>
      <c r="W15" s="4"/>
    </row>
    <row r="16" spans="1:23" x14ac:dyDescent="0.3">
      <c r="A16" s="11">
        <v>14</v>
      </c>
      <c r="B16" s="9" t="s">
        <v>15</v>
      </c>
      <c r="C16" s="9" t="s">
        <v>69</v>
      </c>
      <c r="D16" s="9" t="s">
        <v>70</v>
      </c>
      <c r="E16" s="10" t="s">
        <v>71</v>
      </c>
      <c r="F16" s="9">
        <v>40.299999999999997</v>
      </c>
      <c r="G16" s="10">
        <v>42</v>
      </c>
      <c r="H16" s="9">
        <v>160</v>
      </c>
      <c r="I16" s="10">
        <v>206</v>
      </c>
      <c r="J16" s="9">
        <v>5.69</v>
      </c>
      <c r="K16" s="12">
        <f t="shared" si="0"/>
        <v>118</v>
      </c>
      <c r="L16" s="9">
        <f t="shared" si="1"/>
        <v>46</v>
      </c>
      <c r="M16" s="9">
        <f t="shared" si="2"/>
        <v>164</v>
      </c>
      <c r="N16">
        <f t="shared" si="3"/>
        <v>123.7</v>
      </c>
      <c r="S16" s="4"/>
      <c r="U16" s="4"/>
      <c r="W16" s="4"/>
    </row>
    <row r="17" spans="1:23" x14ac:dyDescent="0.3">
      <c r="A17" s="11">
        <v>15</v>
      </c>
      <c r="B17" s="9" t="s">
        <v>16</v>
      </c>
      <c r="C17" s="9" t="s">
        <v>77</v>
      </c>
      <c r="D17" s="9" t="s">
        <v>58</v>
      </c>
      <c r="E17" s="10" t="s">
        <v>59</v>
      </c>
      <c r="F17" s="9">
        <v>40.299999999999997</v>
      </c>
      <c r="G17" s="10">
        <v>21</v>
      </c>
      <c r="H17" s="9">
        <v>162</v>
      </c>
      <c r="I17" s="10">
        <v>208</v>
      </c>
      <c r="J17" s="9">
        <v>5.69</v>
      </c>
      <c r="K17" s="12">
        <f t="shared" si="0"/>
        <v>141</v>
      </c>
      <c r="L17" s="9">
        <f t="shared" si="1"/>
        <v>46</v>
      </c>
      <c r="M17" s="9">
        <f t="shared" si="2"/>
        <v>187</v>
      </c>
      <c r="N17">
        <f t="shared" si="3"/>
        <v>146.69999999999999</v>
      </c>
      <c r="S17" s="4"/>
      <c r="U17" s="4"/>
      <c r="W17" s="4"/>
    </row>
    <row r="18" spans="1:23" x14ac:dyDescent="0.3">
      <c r="A18" s="11">
        <v>16</v>
      </c>
      <c r="B18" s="9" t="s">
        <v>17</v>
      </c>
      <c r="C18" s="9" t="s">
        <v>86</v>
      </c>
      <c r="D18" s="9" t="s">
        <v>49</v>
      </c>
      <c r="E18" s="10" t="s">
        <v>73</v>
      </c>
      <c r="F18" s="9">
        <v>40.299999999999997</v>
      </c>
      <c r="G18" s="10">
        <v>45</v>
      </c>
      <c r="H18" s="9">
        <v>233</v>
      </c>
      <c r="I18" s="10">
        <v>279</v>
      </c>
      <c r="J18" s="9">
        <v>5.69</v>
      </c>
      <c r="K18" s="12">
        <f t="shared" si="0"/>
        <v>188</v>
      </c>
      <c r="L18" s="9">
        <f t="shared" si="1"/>
        <v>46</v>
      </c>
      <c r="M18" s="9">
        <f t="shared" si="2"/>
        <v>234</v>
      </c>
      <c r="N18">
        <f t="shared" si="3"/>
        <v>193.7</v>
      </c>
      <c r="S18" s="4"/>
      <c r="U18" s="4"/>
      <c r="W18" s="4"/>
    </row>
    <row r="19" spans="1:23" x14ac:dyDescent="0.3">
      <c r="A19" s="11">
        <v>17</v>
      </c>
      <c r="B19" s="9" t="s">
        <v>18</v>
      </c>
      <c r="C19" s="9" t="s">
        <v>80</v>
      </c>
      <c r="D19" s="9" t="s">
        <v>61</v>
      </c>
      <c r="E19" s="10" t="s">
        <v>62</v>
      </c>
      <c r="F19" s="9">
        <v>40.299999999999997</v>
      </c>
      <c r="G19" s="10">
        <v>35</v>
      </c>
      <c r="H19" s="9">
        <v>239</v>
      </c>
      <c r="I19" s="10">
        <v>285</v>
      </c>
      <c r="J19" s="9">
        <v>5.69</v>
      </c>
      <c r="K19" s="12">
        <f t="shared" si="0"/>
        <v>204</v>
      </c>
      <c r="L19" s="9">
        <f t="shared" si="1"/>
        <v>46</v>
      </c>
      <c r="M19" s="9">
        <f t="shared" si="2"/>
        <v>250</v>
      </c>
      <c r="N19">
        <f t="shared" si="3"/>
        <v>209.7</v>
      </c>
      <c r="S19" s="4"/>
      <c r="U19" s="4"/>
      <c r="W19" s="4"/>
    </row>
    <row r="20" spans="1:23" x14ac:dyDescent="0.3">
      <c r="A20" s="11">
        <v>18</v>
      </c>
      <c r="B20" s="9" t="s">
        <v>19</v>
      </c>
      <c r="C20" s="9" t="s">
        <v>79</v>
      </c>
      <c r="D20" s="9" t="s">
        <v>82</v>
      </c>
      <c r="E20" s="10" t="s">
        <v>83</v>
      </c>
      <c r="F20" s="9">
        <v>40.299999999999997</v>
      </c>
      <c r="G20" s="10">
        <v>55</v>
      </c>
      <c r="H20" s="9">
        <v>210</v>
      </c>
      <c r="I20" s="10">
        <v>256</v>
      </c>
      <c r="J20" s="9">
        <v>5.69</v>
      </c>
      <c r="K20" s="12">
        <f t="shared" si="0"/>
        <v>155</v>
      </c>
      <c r="L20" s="9">
        <f t="shared" si="1"/>
        <v>46</v>
      </c>
      <c r="M20" s="9">
        <f t="shared" si="2"/>
        <v>201</v>
      </c>
      <c r="N20">
        <f t="shared" si="3"/>
        <v>160.69999999999999</v>
      </c>
      <c r="S20" s="4"/>
      <c r="U20" s="4"/>
      <c r="W20" s="4"/>
    </row>
    <row r="21" spans="1:23" x14ac:dyDescent="0.3">
      <c r="A21" s="11">
        <v>19</v>
      </c>
      <c r="B21" s="9" t="s">
        <v>20</v>
      </c>
      <c r="C21" s="9" t="s">
        <v>79</v>
      </c>
      <c r="D21" s="9" t="s">
        <v>61</v>
      </c>
      <c r="E21" s="10" t="s">
        <v>62</v>
      </c>
      <c r="F21" s="9">
        <v>40.299999999999997</v>
      </c>
      <c r="G21" s="10">
        <v>62</v>
      </c>
      <c r="H21" s="9">
        <v>246</v>
      </c>
      <c r="I21" s="10">
        <v>292</v>
      </c>
      <c r="J21" s="9">
        <v>5.69</v>
      </c>
      <c r="K21" s="12">
        <f t="shared" si="0"/>
        <v>184</v>
      </c>
      <c r="L21" s="9">
        <f t="shared" si="1"/>
        <v>46</v>
      </c>
      <c r="M21" s="9">
        <f t="shared" si="2"/>
        <v>230</v>
      </c>
      <c r="N21">
        <f t="shared" si="3"/>
        <v>189.7</v>
      </c>
      <c r="S21" s="4"/>
      <c r="U21" s="4"/>
      <c r="W21" s="4"/>
    </row>
    <row r="22" spans="1:23" x14ac:dyDescent="0.3">
      <c r="A22" s="11">
        <v>20</v>
      </c>
      <c r="B22" s="9" t="s">
        <v>21</v>
      </c>
      <c r="C22" s="9" t="s">
        <v>77</v>
      </c>
      <c r="D22" s="9" t="s">
        <v>70</v>
      </c>
      <c r="E22" s="9" t="s">
        <v>71</v>
      </c>
      <c r="F22" s="9">
        <v>40.299999999999997</v>
      </c>
      <c r="G22" s="9">
        <v>1</v>
      </c>
      <c r="H22" s="9">
        <v>252</v>
      </c>
      <c r="I22" s="9">
        <v>300</v>
      </c>
      <c r="J22" s="9">
        <v>7.69</v>
      </c>
      <c r="K22" s="12">
        <f t="shared" si="0"/>
        <v>251</v>
      </c>
      <c r="L22" s="9">
        <f t="shared" si="1"/>
        <v>48</v>
      </c>
      <c r="M22" s="9">
        <f t="shared" si="2"/>
        <v>299</v>
      </c>
      <c r="N22">
        <f t="shared" si="3"/>
        <v>258.7</v>
      </c>
    </row>
    <row r="23" spans="1:23" x14ac:dyDescent="0.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6" spans="1:23" ht="15" thickBot="1" x14ac:dyDescent="0.35"/>
    <row r="27" spans="1:23" x14ac:dyDescent="0.3">
      <c r="A27" s="17" t="s">
        <v>160</v>
      </c>
      <c r="B27" s="29" t="s">
        <v>35</v>
      </c>
      <c r="C27" s="18" t="s">
        <v>36</v>
      </c>
      <c r="D27" s="18" t="s">
        <v>30</v>
      </c>
      <c r="E27" s="18" t="s">
        <v>128</v>
      </c>
      <c r="F27" s="19" t="s">
        <v>131</v>
      </c>
    </row>
    <row r="28" spans="1:23" x14ac:dyDescent="0.3">
      <c r="A28" s="30" t="s">
        <v>31</v>
      </c>
      <c r="B28" s="20">
        <f>AVERAGE(S1Map3!G2:G7)</f>
        <v>40.300000000000004</v>
      </c>
      <c r="C28" s="20">
        <f>AVERAGE(L2:L22)</f>
        <v>49.142857142857146</v>
      </c>
      <c r="D28" s="20">
        <f>AVERAGE(J2:J22)</f>
        <v>8.8328571428571419</v>
      </c>
      <c r="E28" s="23">
        <f>AVERAGE(M2:M22)</f>
        <v>160</v>
      </c>
      <c r="F28" s="21">
        <f>AVERAGE(N2:N22)</f>
        <v>119.69999999999999</v>
      </c>
    </row>
    <row r="29" spans="1:23" x14ac:dyDescent="0.3">
      <c r="A29" s="31" t="s">
        <v>32</v>
      </c>
      <c r="B29" s="16">
        <f>AVEDEV(F2:F22)</f>
        <v>7.1054273576010019E-15</v>
      </c>
      <c r="C29" s="16">
        <f>AVEDEV(L2:L22)</f>
        <v>4.408163265306122</v>
      </c>
      <c r="D29" s="16">
        <f>AVEDEV(J2:J22)</f>
        <v>4.4081632653061202</v>
      </c>
      <c r="E29" s="16">
        <f>AVEDEV(M2:M22)</f>
        <v>48.476190476190474</v>
      </c>
      <c r="F29" s="22">
        <f>AVEDEV(N2:N22)</f>
        <v>48.476190476190467</v>
      </c>
    </row>
    <row r="30" spans="1:23" x14ac:dyDescent="0.3">
      <c r="A30" s="32" t="s">
        <v>33</v>
      </c>
      <c r="B30" s="23">
        <f>MAX(N2:N22)</f>
        <v>258.7</v>
      </c>
      <c r="C30" s="24"/>
      <c r="D30" s="24"/>
      <c r="E30" s="24"/>
      <c r="F30" s="25"/>
    </row>
    <row r="31" spans="1:23" x14ac:dyDescent="0.3">
      <c r="A31" s="33" t="s">
        <v>34</v>
      </c>
      <c r="B31" s="23">
        <f>MAX(M2:M22)</f>
        <v>299</v>
      </c>
      <c r="C31" s="24"/>
      <c r="D31" s="24"/>
      <c r="E31" s="24"/>
      <c r="F31" s="25"/>
    </row>
    <row r="32" spans="1:23" ht="15" thickBot="1" x14ac:dyDescent="0.35">
      <c r="A32" s="26" t="s">
        <v>121</v>
      </c>
      <c r="B32" s="27">
        <v>301</v>
      </c>
      <c r="C32" s="27"/>
      <c r="D32" s="27"/>
      <c r="E32" s="27"/>
      <c r="F32" s="28"/>
    </row>
    <row r="34" spans="1:2" x14ac:dyDescent="0.3">
      <c r="A34" s="3" t="s">
        <v>37</v>
      </c>
    </row>
    <row r="35" spans="1:2" x14ac:dyDescent="0.3">
      <c r="A35" s="5">
        <v>40.299999999999997</v>
      </c>
    </row>
    <row r="36" spans="1:2" x14ac:dyDescent="0.3">
      <c r="A36" s="6" t="s">
        <v>38</v>
      </c>
      <c r="B36" s="1"/>
    </row>
    <row r="37" spans="1:2" x14ac:dyDescent="0.3">
      <c r="A37" s="1">
        <v>49.142857142857103</v>
      </c>
    </row>
    <row r="38" spans="1:2" x14ac:dyDescent="0.3">
      <c r="A38" s="6" t="s">
        <v>95</v>
      </c>
    </row>
    <row r="39" spans="1:2" x14ac:dyDescent="0.3">
      <c r="A39" s="1">
        <v>8.8328571428571401</v>
      </c>
    </row>
    <row r="40" spans="1:2" x14ac:dyDescent="0.3">
      <c r="A40" s="6" t="s">
        <v>40</v>
      </c>
    </row>
    <row r="41" spans="1:2" x14ac:dyDescent="0.3">
      <c r="A41" s="1">
        <v>43.69</v>
      </c>
    </row>
    <row r="42" spans="1:2" x14ac:dyDescent="0.3">
      <c r="A42" s="6" t="s">
        <v>39</v>
      </c>
    </row>
    <row r="43" spans="1:2" x14ac:dyDescent="0.3">
      <c r="A43" s="1">
        <v>300</v>
      </c>
    </row>
    <row r="44" spans="1:2" x14ac:dyDescent="0.3">
      <c r="A44" s="6"/>
    </row>
    <row r="45" spans="1:2" x14ac:dyDescent="0.3">
      <c r="A45" s="1"/>
    </row>
    <row r="49" spans="1:1" x14ac:dyDescent="0.3">
      <c r="A49" s="4" t="s">
        <v>153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36C0-9C5B-42AA-8391-FEF9F446C7B1}">
  <dimension ref="A1:W49"/>
  <sheetViews>
    <sheetView zoomScale="60" zoomScaleNormal="60" workbookViewId="0">
      <selection activeCell="A28" sqref="A28"/>
    </sheetView>
  </sheetViews>
  <sheetFormatPr baseColWidth="10" defaultRowHeight="14.4" x14ac:dyDescent="0.3"/>
  <cols>
    <col min="3" max="3" width="20.44140625" customWidth="1"/>
    <col min="4" max="4" width="15.33203125" customWidth="1"/>
    <col min="6" max="6" width="16.109375" bestFit="1" customWidth="1"/>
  </cols>
  <sheetData>
    <row r="1" spans="1:23" x14ac:dyDescent="0.3">
      <c r="A1" s="9"/>
      <c r="B1" s="10" t="s">
        <v>0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30</v>
      </c>
      <c r="K1" s="10" t="s">
        <v>87</v>
      </c>
      <c r="L1" s="10" t="s">
        <v>29</v>
      </c>
      <c r="M1" s="10" t="s">
        <v>88</v>
      </c>
      <c r="N1" s="10" t="s">
        <v>130</v>
      </c>
      <c r="Q1" s="4"/>
      <c r="S1" s="4"/>
      <c r="U1" s="4"/>
      <c r="W1" s="4"/>
    </row>
    <row r="2" spans="1:23" x14ac:dyDescent="0.3">
      <c r="A2" s="11">
        <v>0</v>
      </c>
      <c r="B2" s="9" t="s">
        <v>1</v>
      </c>
      <c r="C2" t="s">
        <v>69</v>
      </c>
      <c r="D2" t="s">
        <v>49</v>
      </c>
      <c r="E2" t="s">
        <v>73</v>
      </c>
      <c r="F2">
        <v>40.299999999999997</v>
      </c>
      <c r="G2">
        <v>45</v>
      </c>
      <c r="H2">
        <v>126</v>
      </c>
      <c r="I2">
        <v>176</v>
      </c>
      <c r="J2">
        <v>9.69</v>
      </c>
      <c r="K2" s="12">
        <f t="shared" ref="K2:K22" si="0">H2-G2</f>
        <v>81</v>
      </c>
      <c r="L2" s="9">
        <f t="shared" ref="L2:L22" si="1">I2-H2</f>
        <v>50</v>
      </c>
      <c r="M2" s="9">
        <f t="shared" ref="M2:M22" si="2">I2-G2</f>
        <v>131</v>
      </c>
      <c r="N2">
        <f t="shared" ref="N2:N22" si="3">M2-F2</f>
        <v>90.7</v>
      </c>
      <c r="S2" s="4"/>
      <c r="U2" s="4"/>
      <c r="W2" s="4"/>
    </row>
    <row r="3" spans="1:23" x14ac:dyDescent="0.3">
      <c r="A3" s="11">
        <v>1</v>
      </c>
      <c r="B3" s="9" t="s">
        <v>2</v>
      </c>
      <c r="C3" t="s">
        <v>85</v>
      </c>
      <c r="D3" t="s">
        <v>56</v>
      </c>
      <c r="E3" t="s">
        <v>57</v>
      </c>
      <c r="F3">
        <v>40.299999999999997</v>
      </c>
      <c r="G3">
        <v>1</v>
      </c>
      <c r="H3">
        <v>16</v>
      </c>
      <c r="I3">
        <v>102</v>
      </c>
      <c r="J3">
        <v>45.69</v>
      </c>
      <c r="K3" s="12">
        <f t="shared" si="0"/>
        <v>15</v>
      </c>
      <c r="L3" s="9">
        <f t="shared" si="1"/>
        <v>86</v>
      </c>
      <c r="M3" s="9">
        <f t="shared" si="2"/>
        <v>101</v>
      </c>
      <c r="N3">
        <f t="shared" si="3"/>
        <v>60.7</v>
      </c>
      <c r="S3" s="4"/>
      <c r="U3" s="4"/>
      <c r="W3" s="4"/>
    </row>
    <row r="4" spans="1:23" x14ac:dyDescent="0.3">
      <c r="A4" s="11">
        <v>2</v>
      </c>
      <c r="B4" s="9" t="s">
        <v>3</v>
      </c>
      <c r="C4" t="s">
        <v>81</v>
      </c>
      <c r="D4" t="s">
        <v>82</v>
      </c>
      <c r="E4" t="s">
        <v>83</v>
      </c>
      <c r="F4">
        <v>40.299999999999997</v>
      </c>
      <c r="G4">
        <v>1</v>
      </c>
      <c r="H4">
        <v>14</v>
      </c>
      <c r="I4">
        <v>60</v>
      </c>
      <c r="J4">
        <v>5.69</v>
      </c>
      <c r="K4" s="12">
        <f t="shared" si="0"/>
        <v>13</v>
      </c>
      <c r="L4" s="9">
        <f t="shared" si="1"/>
        <v>46</v>
      </c>
      <c r="M4" s="9">
        <f t="shared" si="2"/>
        <v>59</v>
      </c>
      <c r="N4">
        <f t="shared" si="3"/>
        <v>18.700000000000003</v>
      </c>
      <c r="S4" s="4"/>
      <c r="U4" s="4"/>
      <c r="W4" s="4"/>
    </row>
    <row r="5" spans="1:23" x14ac:dyDescent="0.3">
      <c r="A5" s="11">
        <v>3</v>
      </c>
      <c r="B5" s="9" t="s">
        <v>4</v>
      </c>
      <c r="C5" t="s">
        <v>119</v>
      </c>
      <c r="D5" t="s">
        <v>49</v>
      </c>
      <c r="E5" t="s">
        <v>73</v>
      </c>
      <c r="F5">
        <v>40.299999999999997</v>
      </c>
      <c r="G5">
        <v>70</v>
      </c>
      <c r="H5">
        <v>104</v>
      </c>
      <c r="I5">
        <v>150</v>
      </c>
      <c r="J5">
        <v>5.69</v>
      </c>
      <c r="K5" s="12">
        <f t="shared" si="0"/>
        <v>34</v>
      </c>
      <c r="L5" s="9">
        <f t="shared" si="1"/>
        <v>46</v>
      </c>
      <c r="M5" s="9">
        <f t="shared" si="2"/>
        <v>80</v>
      </c>
      <c r="N5">
        <f t="shared" si="3"/>
        <v>39.700000000000003</v>
      </c>
      <c r="S5" s="4"/>
      <c r="U5" s="4"/>
      <c r="W5" s="4"/>
    </row>
    <row r="6" spans="1:23" x14ac:dyDescent="0.3">
      <c r="A6" s="11">
        <v>4</v>
      </c>
      <c r="B6" s="9" t="s">
        <v>5</v>
      </c>
      <c r="C6" t="s">
        <v>75</v>
      </c>
      <c r="D6" t="s">
        <v>42</v>
      </c>
      <c r="E6" t="s">
        <v>55</v>
      </c>
      <c r="F6">
        <v>40.299999999999997</v>
      </c>
      <c r="G6">
        <v>67</v>
      </c>
      <c r="H6">
        <v>121</v>
      </c>
      <c r="I6">
        <v>169</v>
      </c>
      <c r="J6">
        <v>7.69</v>
      </c>
      <c r="K6" s="12">
        <f t="shared" si="0"/>
        <v>54</v>
      </c>
      <c r="L6" s="9">
        <f t="shared" si="1"/>
        <v>48</v>
      </c>
      <c r="M6" s="9">
        <f t="shared" si="2"/>
        <v>102</v>
      </c>
      <c r="N6">
        <f t="shared" si="3"/>
        <v>61.7</v>
      </c>
      <c r="S6" s="4"/>
      <c r="U6" s="4"/>
      <c r="W6" s="4"/>
    </row>
    <row r="7" spans="1:23" x14ac:dyDescent="0.3">
      <c r="A7" s="11">
        <v>5</v>
      </c>
      <c r="B7" s="9" t="s">
        <v>6</v>
      </c>
      <c r="C7" t="s">
        <v>102</v>
      </c>
      <c r="D7" t="s">
        <v>70</v>
      </c>
      <c r="E7" t="s">
        <v>71</v>
      </c>
      <c r="F7">
        <v>40.299999999999997</v>
      </c>
      <c r="G7">
        <v>42</v>
      </c>
      <c r="H7">
        <v>115</v>
      </c>
      <c r="I7">
        <v>163</v>
      </c>
      <c r="J7">
        <v>7.69</v>
      </c>
      <c r="K7" s="12">
        <f t="shared" si="0"/>
        <v>73</v>
      </c>
      <c r="L7" s="9">
        <f t="shared" si="1"/>
        <v>48</v>
      </c>
      <c r="M7" s="9">
        <f t="shared" si="2"/>
        <v>121</v>
      </c>
      <c r="N7">
        <f t="shared" si="3"/>
        <v>80.7</v>
      </c>
      <c r="S7" s="4"/>
      <c r="U7" s="4"/>
      <c r="W7" s="4"/>
    </row>
    <row r="8" spans="1:23" x14ac:dyDescent="0.3">
      <c r="A8" s="11">
        <v>6</v>
      </c>
      <c r="B8" s="9" t="s">
        <v>7</v>
      </c>
      <c r="C8" t="s">
        <v>67</v>
      </c>
      <c r="D8" t="s">
        <v>61</v>
      </c>
      <c r="E8" t="s">
        <v>62</v>
      </c>
      <c r="F8">
        <v>40.299999999999997</v>
      </c>
      <c r="G8">
        <v>25</v>
      </c>
      <c r="H8">
        <v>80</v>
      </c>
      <c r="I8">
        <v>130</v>
      </c>
      <c r="J8">
        <v>9.69</v>
      </c>
      <c r="K8" s="12">
        <f t="shared" si="0"/>
        <v>55</v>
      </c>
      <c r="L8" s="9">
        <f t="shared" si="1"/>
        <v>50</v>
      </c>
      <c r="M8" s="9">
        <f t="shared" si="2"/>
        <v>105</v>
      </c>
      <c r="N8">
        <f t="shared" si="3"/>
        <v>64.7</v>
      </c>
      <c r="S8" s="4"/>
      <c r="U8" s="4"/>
      <c r="W8" s="4"/>
    </row>
    <row r="9" spans="1:23" x14ac:dyDescent="0.3">
      <c r="A9" s="11">
        <v>7</v>
      </c>
      <c r="B9" s="9" t="s">
        <v>8</v>
      </c>
      <c r="C9" t="s">
        <v>74</v>
      </c>
      <c r="D9" t="s">
        <v>61</v>
      </c>
      <c r="E9" t="s">
        <v>62</v>
      </c>
      <c r="F9">
        <v>40.299999999999997</v>
      </c>
      <c r="G9">
        <v>35</v>
      </c>
      <c r="H9">
        <v>108</v>
      </c>
      <c r="I9">
        <v>154</v>
      </c>
      <c r="J9">
        <v>5.69</v>
      </c>
      <c r="K9" s="12">
        <f t="shared" si="0"/>
        <v>73</v>
      </c>
      <c r="L9" s="9">
        <f t="shared" si="1"/>
        <v>46</v>
      </c>
      <c r="M9" s="9">
        <f t="shared" si="2"/>
        <v>119</v>
      </c>
      <c r="N9">
        <f t="shared" si="3"/>
        <v>78.7</v>
      </c>
      <c r="S9" s="4"/>
      <c r="U9" s="4"/>
      <c r="W9" s="4"/>
    </row>
    <row r="10" spans="1:23" x14ac:dyDescent="0.3">
      <c r="A10" s="11">
        <v>8</v>
      </c>
      <c r="B10" s="9" t="s">
        <v>9</v>
      </c>
      <c r="C10" t="s">
        <v>74</v>
      </c>
      <c r="D10" t="s">
        <v>82</v>
      </c>
      <c r="E10" t="s">
        <v>83</v>
      </c>
      <c r="F10">
        <v>40.299999999999997</v>
      </c>
      <c r="G10">
        <v>55</v>
      </c>
      <c r="H10">
        <v>122</v>
      </c>
      <c r="I10">
        <v>168</v>
      </c>
      <c r="J10">
        <v>5.69</v>
      </c>
      <c r="K10" s="12">
        <f t="shared" si="0"/>
        <v>67</v>
      </c>
      <c r="L10" s="9">
        <f t="shared" si="1"/>
        <v>46</v>
      </c>
      <c r="M10" s="9">
        <f t="shared" si="2"/>
        <v>113</v>
      </c>
      <c r="N10">
        <f t="shared" si="3"/>
        <v>72.7</v>
      </c>
      <c r="S10" s="4"/>
      <c r="U10" s="4"/>
      <c r="W10" s="4"/>
    </row>
    <row r="11" spans="1:23" x14ac:dyDescent="0.3">
      <c r="A11" s="11">
        <v>9</v>
      </c>
      <c r="B11" s="9" t="s">
        <v>10</v>
      </c>
      <c r="C11" t="s">
        <v>76</v>
      </c>
      <c r="D11" t="s">
        <v>55</v>
      </c>
      <c r="E11" t="s">
        <v>68</v>
      </c>
      <c r="F11">
        <v>40.299999999999997</v>
      </c>
      <c r="G11">
        <v>30</v>
      </c>
      <c r="H11">
        <v>103</v>
      </c>
      <c r="I11">
        <v>149</v>
      </c>
      <c r="J11">
        <v>5.69</v>
      </c>
      <c r="K11" s="12">
        <f t="shared" si="0"/>
        <v>73</v>
      </c>
      <c r="L11" s="9">
        <f t="shared" si="1"/>
        <v>46</v>
      </c>
      <c r="M11" s="9">
        <f t="shared" si="2"/>
        <v>119</v>
      </c>
      <c r="N11">
        <f t="shared" si="3"/>
        <v>78.7</v>
      </c>
      <c r="S11" s="4"/>
      <c r="U11" s="4"/>
      <c r="W11" s="4"/>
    </row>
    <row r="12" spans="1:23" x14ac:dyDescent="0.3">
      <c r="A12" s="11">
        <v>10</v>
      </c>
      <c r="B12" s="9" t="s">
        <v>11</v>
      </c>
      <c r="C12" t="s">
        <v>79</v>
      </c>
      <c r="D12" t="s">
        <v>70</v>
      </c>
      <c r="E12" t="s">
        <v>71</v>
      </c>
      <c r="F12">
        <v>40.299999999999997</v>
      </c>
      <c r="G12">
        <v>64</v>
      </c>
      <c r="H12">
        <v>155</v>
      </c>
      <c r="I12">
        <v>205</v>
      </c>
      <c r="J12">
        <v>9.69</v>
      </c>
      <c r="K12" s="12">
        <f t="shared" si="0"/>
        <v>91</v>
      </c>
      <c r="L12" s="9">
        <f t="shared" si="1"/>
        <v>50</v>
      </c>
      <c r="M12" s="9">
        <f t="shared" si="2"/>
        <v>141</v>
      </c>
      <c r="N12">
        <f t="shared" si="3"/>
        <v>100.7</v>
      </c>
      <c r="S12" s="4"/>
      <c r="U12" s="4"/>
      <c r="W12" s="4"/>
    </row>
    <row r="13" spans="1:23" x14ac:dyDescent="0.3">
      <c r="A13" s="11">
        <v>11</v>
      </c>
      <c r="B13" s="9" t="s">
        <v>12</v>
      </c>
      <c r="C13" t="s">
        <v>80</v>
      </c>
      <c r="D13" t="s">
        <v>55</v>
      </c>
      <c r="E13" t="s">
        <v>68</v>
      </c>
      <c r="F13">
        <v>40.299999999999997</v>
      </c>
      <c r="G13">
        <v>57</v>
      </c>
      <c r="H13">
        <v>160</v>
      </c>
      <c r="I13">
        <v>206</v>
      </c>
      <c r="J13">
        <v>5.69</v>
      </c>
      <c r="K13" s="12">
        <f t="shared" si="0"/>
        <v>103</v>
      </c>
      <c r="L13" s="9">
        <f t="shared" si="1"/>
        <v>46</v>
      </c>
      <c r="M13" s="9">
        <f t="shared" si="2"/>
        <v>149</v>
      </c>
      <c r="N13">
        <f t="shared" si="3"/>
        <v>108.7</v>
      </c>
      <c r="S13" s="4"/>
      <c r="U13" s="4"/>
      <c r="W13" s="4"/>
    </row>
    <row r="14" spans="1:23" x14ac:dyDescent="0.3">
      <c r="A14" s="11">
        <v>12</v>
      </c>
      <c r="B14" s="9" t="s">
        <v>13</v>
      </c>
      <c r="C14" t="s">
        <v>78</v>
      </c>
      <c r="D14" t="s">
        <v>42</v>
      </c>
      <c r="E14" t="s">
        <v>55</v>
      </c>
      <c r="F14">
        <v>40.299999999999997</v>
      </c>
      <c r="G14">
        <v>15</v>
      </c>
      <c r="H14">
        <v>165</v>
      </c>
      <c r="I14">
        <v>213</v>
      </c>
      <c r="J14">
        <v>7.69</v>
      </c>
      <c r="K14" s="12">
        <f t="shared" si="0"/>
        <v>150</v>
      </c>
      <c r="L14" s="9">
        <f t="shared" si="1"/>
        <v>48</v>
      </c>
      <c r="M14" s="9">
        <f t="shared" si="2"/>
        <v>198</v>
      </c>
      <c r="N14">
        <f t="shared" si="3"/>
        <v>157.69999999999999</v>
      </c>
      <c r="S14" s="4"/>
      <c r="U14" s="4"/>
      <c r="W14" s="4"/>
    </row>
    <row r="15" spans="1:23" x14ac:dyDescent="0.3">
      <c r="A15" s="11">
        <v>13</v>
      </c>
      <c r="B15" s="9" t="s">
        <v>14</v>
      </c>
      <c r="C15" t="s">
        <v>72</v>
      </c>
      <c r="D15" t="s">
        <v>70</v>
      </c>
      <c r="E15" t="s">
        <v>71</v>
      </c>
      <c r="F15">
        <v>40.299999999999997</v>
      </c>
      <c r="G15">
        <v>1</v>
      </c>
      <c r="H15">
        <v>30</v>
      </c>
      <c r="I15">
        <v>129</v>
      </c>
      <c r="J15">
        <v>58.69</v>
      </c>
      <c r="K15" s="12">
        <f t="shared" si="0"/>
        <v>29</v>
      </c>
      <c r="L15" s="9">
        <f t="shared" si="1"/>
        <v>99</v>
      </c>
      <c r="M15" s="9">
        <f t="shared" si="2"/>
        <v>128</v>
      </c>
      <c r="N15">
        <f t="shared" si="3"/>
        <v>87.7</v>
      </c>
      <c r="S15" s="4"/>
      <c r="U15" s="4"/>
      <c r="W15" s="4"/>
    </row>
    <row r="16" spans="1:23" x14ac:dyDescent="0.3">
      <c r="A16" s="11">
        <v>14</v>
      </c>
      <c r="B16" s="9" t="s">
        <v>15</v>
      </c>
      <c r="C16" t="s">
        <v>72</v>
      </c>
      <c r="D16" t="s">
        <v>49</v>
      </c>
      <c r="E16" t="s">
        <v>73</v>
      </c>
      <c r="F16">
        <v>40.299999999999997</v>
      </c>
      <c r="G16">
        <v>1</v>
      </c>
      <c r="H16">
        <v>46</v>
      </c>
      <c r="I16">
        <v>97</v>
      </c>
      <c r="J16">
        <v>10.69</v>
      </c>
      <c r="K16" s="12">
        <f t="shared" si="0"/>
        <v>45</v>
      </c>
      <c r="L16" s="9">
        <f t="shared" si="1"/>
        <v>51</v>
      </c>
      <c r="M16" s="9">
        <f t="shared" si="2"/>
        <v>96</v>
      </c>
      <c r="N16">
        <f t="shared" si="3"/>
        <v>55.7</v>
      </c>
      <c r="S16" s="4"/>
      <c r="U16" s="4"/>
      <c r="W16" s="4"/>
    </row>
    <row r="17" spans="1:23" x14ac:dyDescent="0.3">
      <c r="A17" s="11">
        <v>15</v>
      </c>
      <c r="B17" s="9" t="s">
        <v>16</v>
      </c>
      <c r="C17" t="s">
        <v>77</v>
      </c>
      <c r="D17" t="s">
        <v>58</v>
      </c>
      <c r="E17" t="s">
        <v>59</v>
      </c>
      <c r="F17">
        <v>40.299999999999997</v>
      </c>
      <c r="G17">
        <v>21</v>
      </c>
      <c r="H17">
        <v>135</v>
      </c>
      <c r="I17">
        <v>181</v>
      </c>
      <c r="J17">
        <v>5.69</v>
      </c>
      <c r="K17" s="12">
        <f t="shared" si="0"/>
        <v>114</v>
      </c>
      <c r="L17" s="9">
        <f t="shared" si="1"/>
        <v>46</v>
      </c>
      <c r="M17" s="9">
        <f t="shared" si="2"/>
        <v>160</v>
      </c>
      <c r="N17">
        <f t="shared" si="3"/>
        <v>119.7</v>
      </c>
      <c r="S17" s="4"/>
      <c r="U17" s="4"/>
      <c r="W17" s="4"/>
    </row>
    <row r="18" spans="1:23" x14ac:dyDescent="0.3">
      <c r="A18" s="11">
        <v>16</v>
      </c>
      <c r="B18" s="9" t="s">
        <v>17</v>
      </c>
      <c r="C18" t="s">
        <v>80</v>
      </c>
      <c r="D18" t="s">
        <v>61</v>
      </c>
      <c r="E18" t="s">
        <v>62</v>
      </c>
      <c r="F18">
        <v>40.299999999999997</v>
      </c>
      <c r="G18">
        <v>62</v>
      </c>
      <c r="H18">
        <v>176</v>
      </c>
      <c r="I18">
        <v>222</v>
      </c>
      <c r="J18">
        <v>5.69</v>
      </c>
      <c r="K18" s="12">
        <f t="shared" si="0"/>
        <v>114</v>
      </c>
      <c r="L18" s="9">
        <f t="shared" si="1"/>
        <v>46</v>
      </c>
      <c r="M18" s="9">
        <f t="shared" si="2"/>
        <v>160</v>
      </c>
      <c r="N18">
        <f t="shared" si="3"/>
        <v>119.7</v>
      </c>
      <c r="S18" s="4"/>
      <c r="U18" s="4"/>
      <c r="W18" s="4"/>
    </row>
    <row r="19" spans="1:23" x14ac:dyDescent="0.3">
      <c r="A19" s="11">
        <v>17</v>
      </c>
      <c r="B19" s="9" t="s">
        <v>18</v>
      </c>
      <c r="C19" t="s">
        <v>79</v>
      </c>
      <c r="D19" t="s">
        <v>82</v>
      </c>
      <c r="E19" t="s">
        <v>83</v>
      </c>
      <c r="F19">
        <v>40.299999999999997</v>
      </c>
      <c r="G19">
        <v>27</v>
      </c>
      <c r="H19">
        <v>165</v>
      </c>
      <c r="I19">
        <v>213</v>
      </c>
      <c r="J19">
        <v>7.69</v>
      </c>
      <c r="K19" s="12">
        <f t="shared" si="0"/>
        <v>138</v>
      </c>
      <c r="L19" s="9">
        <f t="shared" si="1"/>
        <v>48</v>
      </c>
      <c r="M19" s="9">
        <f t="shared" si="2"/>
        <v>186</v>
      </c>
      <c r="N19">
        <f t="shared" si="3"/>
        <v>145.69999999999999</v>
      </c>
      <c r="S19" s="4"/>
      <c r="U19" s="4"/>
      <c r="W19" s="4"/>
    </row>
    <row r="20" spans="1:23" x14ac:dyDescent="0.3">
      <c r="A20" s="11">
        <v>18</v>
      </c>
      <c r="B20" s="9" t="s">
        <v>19</v>
      </c>
      <c r="C20" t="s">
        <v>76</v>
      </c>
      <c r="D20" t="s">
        <v>56</v>
      </c>
      <c r="E20" t="s">
        <v>57</v>
      </c>
      <c r="F20">
        <v>40.299999999999997</v>
      </c>
      <c r="G20">
        <v>55</v>
      </c>
      <c r="H20">
        <v>196</v>
      </c>
      <c r="I20">
        <v>242</v>
      </c>
      <c r="J20">
        <v>5.69</v>
      </c>
      <c r="K20" s="12">
        <f t="shared" si="0"/>
        <v>141</v>
      </c>
      <c r="L20" s="9">
        <f t="shared" si="1"/>
        <v>46</v>
      </c>
      <c r="M20" s="9">
        <f t="shared" si="2"/>
        <v>187</v>
      </c>
      <c r="N20">
        <f t="shared" si="3"/>
        <v>146.69999999999999</v>
      </c>
      <c r="S20" s="4"/>
      <c r="U20" s="4"/>
      <c r="W20" s="4"/>
    </row>
    <row r="21" spans="1:23" x14ac:dyDescent="0.3">
      <c r="A21" s="11">
        <v>19</v>
      </c>
      <c r="B21" s="9" t="s">
        <v>20</v>
      </c>
      <c r="C21" t="s">
        <v>120</v>
      </c>
      <c r="D21" t="s">
        <v>61</v>
      </c>
      <c r="E21" t="s">
        <v>62</v>
      </c>
      <c r="F21">
        <v>40.299999999999997</v>
      </c>
      <c r="G21">
        <v>1</v>
      </c>
      <c r="H21">
        <v>46</v>
      </c>
      <c r="I21">
        <v>100</v>
      </c>
      <c r="J21">
        <v>13.69</v>
      </c>
      <c r="K21" s="12">
        <f t="shared" si="0"/>
        <v>45</v>
      </c>
      <c r="L21" s="9">
        <f t="shared" si="1"/>
        <v>54</v>
      </c>
      <c r="M21" s="9">
        <f t="shared" si="2"/>
        <v>99</v>
      </c>
      <c r="N21">
        <f t="shared" si="3"/>
        <v>58.7</v>
      </c>
      <c r="S21" s="4"/>
      <c r="U21" s="4"/>
      <c r="W21" s="4"/>
    </row>
    <row r="22" spans="1:23" x14ac:dyDescent="0.3">
      <c r="A22" s="11">
        <v>20</v>
      </c>
      <c r="B22" s="9" t="s">
        <v>21</v>
      </c>
      <c r="C22" t="s">
        <v>103</v>
      </c>
      <c r="D22" t="s">
        <v>55</v>
      </c>
      <c r="E22" t="s">
        <v>68</v>
      </c>
      <c r="F22">
        <v>40.299999999999997</v>
      </c>
      <c r="G22">
        <v>1</v>
      </c>
      <c r="H22">
        <v>41</v>
      </c>
      <c r="I22">
        <v>99</v>
      </c>
      <c r="J22">
        <v>17.690000000000001</v>
      </c>
      <c r="K22" s="12">
        <f t="shared" si="0"/>
        <v>40</v>
      </c>
      <c r="L22" s="9">
        <f t="shared" si="1"/>
        <v>58</v>
      </c>
      <c r="M22" s="9">
        <f t="shared" si="2"/>
        <v>98</v>
      </c>
      <c r="N22">
        <f t="shared" si="3"/>
        <v>57.7</v>
      </c>
    </row>
    <row r="23" spans="1:23" x14ac:dyDescent="0.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6" spans="1:23" ht="15" thickBot="1" x14ac:dyDescent="0.35"/>
    <row r="27" spans="1:23" x14ac:dyDescent="0.3">
      <c r="A27" s="17" t="s">
        <v>161</v>
      </c>
      <c r="B27" s="29" t="s">
        <v>35</v>
      </c>
      <c r="C27" s="18" t="s">
        <v>36</v>
      </c>
      <c r="D27" s="18" t="s">
        <v>30</v>
      </c>
      <c r="E27" s="18" t="s">
        <v>128</v>
      </c>
      <c r="F27" s="19" t="s">
        <v>131</v>
      </c>
    </row>
    <row r="28" spans="1:23" x14ac:dyDescent="0.3">
      <c r="A28" s="30" t="s">
        <v>31</v>
      </c>
      <c r="B28" s="20">
        <f>AVERAGE(S1Map3!G2:G7)</f>
        <v>40.300000000000004</v>
      </c>
      <c r="C28" s="20">
        <f>AVERAGE(L2:L22)</f>
        <v>52.571428571428569</v>
      </c>
      <c r="D28" s="20">
        <f>AVERAGE(J2:J22)</f>
        <v>12.261428571428569</v>
      </c>
      <c r="E28" s="23">
        <f>AVERAGE(M2:M22)</f>
        <v>126.28571428571429</v>
      </c>
      <c r="F28" s="21">
        <f>AVERAGE(N2:N22)</f>
        <v>85.985714285714309</v>
      </c>
    </row>
    <row r="29" spans="1:23" x14ac:dyDescent="0.3">
      <c r="A29" s="31" t="s">
        <v>32</v>
      </c>
      <c r="B29" s="16">
        <f>AVEDEV(F2:F22)</f>
        <v>7.1054273576010019E-15</v>
      </c>
      <c r="C29" s="16">
        <f>AVEDEV(L2:L22)</f>
        <v>8.2585034013605423</v>
      </c>
      <c r="D29" s="16">
        <f>AVEDEV(J2:J22)</f>
        <v>8.2585034013605423</v>
      </c>
      <c r="E29" s="16">
        <f>AVEDEV(M2:M22)</f>
        <v>28.897959183673475</v>
      </c>
      <c r="F29" s="22">
        <f>AVEDEV(N2:N22)</f>
        <v>28.897959183673471</v>
      </c>
    </row>
    <row r="30" spans="1:23" x14ac:dyDescent="0.3">
      <c r="A30" s="32" t="s">
        <v>33</v>
      </c>
      <c r="B30" s="23">
        <f>MAX(N2:N22)</f>
        <v>157.69999999999999</v>
      </c>
      <c r="C30" s="24"/>
      <c r="D30" s="24"/>
      <c r="E30" s="24"/>
      <c r="F30" s="25"/>
    </row>
    <row r="31" spans="1:23" x14ac:dyDescent="0.3">
      <c r="A31" s="33" t="s">
        <v>34</v>
      </c>
      <c r="B31" s="23">
        <f>MAX(M2:M22)</f>
        <v>198</v>
      </c>
      <c r="C31" s="24"/>
      <c r="D31" s="24"/>
      <c r="E31" s="24"/>
      <c r="F31" s="25"/>
    </row>
    <row r="32" spans="1:23" ht="15" thickBot="1" x14ac:dyDescent="0.35">
      <c r="A32" s="26" t="s">
        <v>121</v>
      </c>
      <c r="B32" s="27">
        <v>243</v>
      </c>
      <c r="C32" s="27"/>
      <c r="D32" s="27"/>
      <c r="E32" s="27"/>
      <c r="F32" s="28"/>
    </row>
    <row r="34" spans="1:2" x14ac:dyDescent="0.3">
      <c r="A34" s="3" t="s">
        <v>37</v>
      </c>
    </row>
    <row r="35" spans="1:2" x14ac:dyDescent="0.3">
      <c r="A35" s="5">
        <v>40.299999999999997</v>
      </c>
    </row>
    <row r="36" spans="1:2" x14ac:dyDescent="0.3">
      <c r="A36" s="6" t="s">
        <v>38</v>
      </c>
      <c r="B36" s="1"/>
    </row>
    <row r="37" spans="1:2" x14ac:dyDescent="0.3">
      <c r="A37" s="1">
        <v>52.571428571428498</v>
      </c>
    </row>
    <row r="38" spans="1:2" x14ac:dyDescent="0.3">
      <c r="A38" s="6" t="s">
        <v>95</v>
      </c>
    </row>
    <row r="39" spans="1:2" x14ac:dyDescent="0.3">
      <c r="A39" s="1">
        <v>12.2614285714285</v>
      </c>
    </row>
    <row r="40" spans="1:2" x14ac:dyDescent="0.3">
      <c r="A40" s="6" t="s">
        <v>40</v>
      </c>
    </row>
    <row r="41" spans="1:2" x14ac:dyDescent="0.3">
      <c r="A41" s="1">
        <v>58.69</v>
      </c>
    </row>
    <row r="42" spans="1:2" x14ac:dyDescent="0.3">
      <c r="A42" s="6" t="s">
        <v>39</v>
      </c>
    </row>
    <row r="43" spans="1:2" x14ac:dyDescent="0.3">
      <c r="A43" s="1">
        <v>242</v>
      </c>
    </row>
    <row r="44" spans="1:2" x14ac:dyDescent="0.3">
      <c r="A44" s="6"/>
    </row>
    <row r="45" spans="1:2" x14ac:dyDescent="0.3">
      <c r="A45" s="1"/>
    </row>
    <row r="49" spans="1:1" x14ac:dyDescent="0.3">
      <c r="A49" s="4" t="s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0759-5731-4130-A3CE-19C4ECBA2099}">
  <dimension ref="A1:W38"/>
  <sheetViews>
    <sheetView zoomScale="60" zoomScaleNormal="60" workbookViewId="0">
      <selection sqref="A1:O28"/>
    </sheetView>
  </sheetViews>
  <sheetFormatPr baseColWidth="10" defaultRowHeight="14.4" x14ac:dyDescent="0.3"/>
  <cols>
    <col min="6" max="6" width="18.77734375" customWidth="1"/>
  </cols>
  <sheetData>
    <row r="1" spans="1:23" x14ac:dyDescent="0.3">
      <c r="A1" s="9"/>
      <c r="B1" s="10" t="s">
        <v>0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30</v>
      </c>
      <c r="K1" s="10" t="s">
        <v>87</v>
      </c>
      <c r="L1" s="10" t="s">
        <v>29</v>
      </c>
      <c r="M1" s="10" t="s">
        <v>88</v>
      </c>
      <c r="N1" s="10" t="s">
        <v>130</v>
      </c>
    </row>
    <row r="2" spans="1:23" x14ac:dyDescent="0.3">
      <c r="A2" s="11">
        <v>0</v>
      </c>
      <c r="B2" s="9" t="s">
        <v>1</v>
      </c>
      <c r="C2" t="s">
        <v>72</v>
      </c>
      <c r="D2" s="4" t="s">
        <v>49</v>
      </c>
      <c r="E2" t="s">
        <v>73</v>
      </c>
      <c r="F2" s="4">
        <v>40.299999999999997</v>
      </c>
      <c r="G2">
        <v>1</v>
      </c>
      <c r="H2">
        <v>46</v>
      </c>
      <c r="I2">
        <v>134</v>
      </c>
      <c r="J2" s="9">
        <v>37.69</v>
      </c>
      <c r="K2" s="12">
        <f t="shared" ref="K2:L7" si="0">H2-G2</f>
        <v>45</v>
      </c>
      <c r="L2" s="9">
        <f t="shared" si="0"/>
        <v>88</v>
      </c>
      <c r="M2" s="9">
        <f t="shared" ref="M2:M7" si="1">I2-G2</f>
        <v>133</v>
      </c>
      <c r="N2">
        <f t="shared" ref="N2:N7" si="2">M2-F2</f>
        <v>92.7</v>
      </c>
    </row>
    <row r="3" spans="1:23" x14ac:dyDescent="0.3">
      <c r="A3" s="11">
        <v>1</v>
      </c>
      <c r="B3" s="9" t="s">
        <v>2</v>
      </c>
      <c r="C3" t="s">
        <v>120</v>
      </c>
      <c r="D3" s="4" t="s">
        <v>61</v>
      </c>
      <c r="E3" t="s">
        <v>62</v>
      </c>
      <c r="F3" s="4">
        <v>40.299999999999997</v>
      </c>
      <c r="G3">
        <v>1</v>
      </c>
      <c r="H3">
        <v>11</v>
      </c>
      <c r="I3">
        <v>67</v>
      </c>
      <c r="J3" s="9">
        <v>39.69</v>
      </c>
      <c r="K3" s="12">
        <f t="shared" si="0"/>
        <v>10</v>
      </c>
      <c r="L3" s="9">
        <f t="shared" si="0"/>
        <v>56</v>
      </c>
      <c r="M3" s="9">
        <f t="shared" si="1"/>
        <v>66</v>
      </c>
      <c r="N3">
        <f t="shared" si="2"/>
        <v>25.700000000000003</v>
      </c>
    </row>
    <row r="4" spans="1:23" x14ac:dyDescent="0.3">
      <c r="A4" s="11">
        <v>2</v>
      </c>
      <c r="B4" s="9" t="s">
        <v>3</v>
      </c>
      <c r="C4" t="s">
        <v>85</v>
      </c>
      <c r="D4" s="4" t="s">
        <v>56</v>
      </c>
      <c r="E4" t="s">
        <v>57</v>
      </c>
      <c r="F4" s="4">
        <v>40.299999999999997</v>
      </c>
      <c r="G4">
        <v>1</v>
      </c>
      <c r="H4">
        <v>31</v>
      </c>
      <c r="I4">
        <v>111</v>
      </c>
      <c r="J4" s="9">
        <v>21.69</v>
      </c>
      <c r="K4" s="12">
        <f t="shared" si="0"/>
        <v>30</v>
      </c>
      <c r="L4" s="9">
        <f t="shared" si="0"/>
        <v>80</v>
      </c>
      <c r="M4" s="9">
        <f t="shared" si="1"/>
        <v>110</v>
      </c>
      <c r="N4">
        <f t="shared" si="2"/>
        <v>69.7</v>
      </c>
    </row>
    <row r="5" spans="1:23" x14ac:dyDescent="0.3">
      <c r="A5" s="11">
        <v>3</v>
      </c>
      <c r="B5" s="9" t="s">
        <v>4</v>
      </c>
      <c r="C5" t="s">
        <v>81</v>
      </c>
      <c r="D5" t="s">
        <v>82</v>
      </c>
      <c r="E5" t="s">
        <v>83</v>
      </c>
      <c r="F5">
        <v>40.299999999999997</v>
      </c>
      <c r="G5">
        <v>1</v>
      </c>
      <c r="H5">
        <v>14</v>
      </c>
      <c r="I5">
        <v>60</v>
      </c>
      <c r="J5" s="9">
        <v>5.69</v>
      </c>
      <c r="K5" s="12">
        <f t="shared" si="0"/>
        <v>13</v>
      </c>
      <c r="L5" s="9">
        <f t="shared" si="0"/>
        <v>46</v>
      </c>
      <c r="M5" s="9">
        <f t="shared" si="1"/>
        <v>59</v>
      </c>
      <c r="N5">
        <f t="shared" si="2"/>
        <v>18.700000000000003</v>
      </c>
    </row>
    <row r="6" spans="1:23" x14ac:dyDescent="0.3">
      <c r="A6" s="11">
        <v>4</v>
      </c>
      <c r="B6" s="9" t="s">
        <v>5</v>
      </c>
      <c r="C6" t="s">
        <v>72</v>
      </c>
      <c r="D6" t="s">
        <v>70</v>
      </c>
      <c r="E6" t="s">
        <v>71</v>
      </c>
      <c r="F6">
        <v>40.299999999999997</v>
      </c>
      <c r="G6">
        <v>1</v>
      </c>
      <c r="H6">
        <v>56</v>
      </c>
      <c r="I6">
        <v>158</v>
      </c>
      <c r="J6" s="9">
        <v>5.69</v>
      </c>
      <c r="K6" s="12">
        <f t="shared" si="0"/>
        <v>55</v>
      </c>
      <c r="L6" s="9">
        <f t="shared" si="0"/>
        <v>102</v>
      </c>
      <c r="M6" s="9">
        <f t="shared" si="1"/>
        <v>157</v>
      </c>
      <c r="N6">
        <f t="shared" si="2"/>
        <v>116.7</v>
      </c>
    </row>
    <row r="7" spans="1:23" x14ac:dyDescent="0.3">
      <c r="A7" s="11">
        <v>5</v>
      </c>
      <c r="B7" s="9" t="s">
        <v>6</v>
      </c>
      <c r="C7" t="s">
        <v>103</v>
      </c>
      <c r="D7" t="s">
        <v>55</v>
      </c>
      <c r="E7" t="s">
        <v>68</v>
      </c>
      <c r="F7">
        <v>40.299999999999997</v>
      </c>
      <c r="G7">
        <v>1</v>
      </c>
      <c r="H7">
        <v>56</v>
      </c>
      <c r="I7">
        <v>118</v>
      </c>
      <c r="J7" s="9">
        <v>5.69</v>
      </c>
      <c r="K7" s="12">
        <f t="shared" si="0"/>
        <v>55</v>
      </c>
      <c r="L7" s="9">
        <f t="shared" si="0"/>
        <v>62</v>
      </c>
      <c r="M7" s="9">
        <f t="shared" si="1"/>
        <v>117</v>
      </c>
      <c r="N7">
        <f t="shared" si="2"/>
        <v>76.7</v>
      </c>
      <c r="Q7" s="4"/>
      <c r="S7" s="4"/>
      <c r="U7" s="4"/>
      <c r="W7" s="4"/>
    </row>
    <row r="8" spans="1:23" x14ac:dyDescent="0.3">
      <c r="A8" s="7"/>
      <c r="B8" s="4"/>
      <c r="D8" s="4"/>
      <c r="E8" s="4"/>
      <c r="G8" s="4"/>
      <c r="I8" s="4"/>
      <c r="K8" s="4"/>
      <c r="M8" s="4"/>
      <c r="Q8" s="4"/>
      <c r="S8" s="4"/>
      <c r="U8" s="4"/>
      <c r="W8" s="4"/>
    </row>
    <row r="9" spans="1:23" x14ac:dyDescent="0.3">
      <c r="A9" s="7"/>
      <c r="B9" s="4"/>
      <c r="D9" s="4"/>
      <c r="E9" s="4"/>
      <c r="G9" s="4"/>
      <c r="I9" s="4"/>
      <c r="K9" s="4"/>
      <c r="M9" s="4"/>
      <c r="O9" s="4"/>
      <c r="Q9" s="4"/>
      <c r="S9" s="4"/>
      <c r="U9" s="4"/>
      <c r="W9" s="4"/>
    </row>
    <row r="10" spans="1:23" ht="15" thickBot="1" x14ac:dyDescent="0.35">
      <c r="A10" s="7"/>
      <c r="B10" s="4"/>
      <c r="D10" s="4"/>
      <c r="E10" s="4"/>
      <c r="G10" s="4"/>
      <c r="I10" s="4"/>
      <c r="K10" s="4"/>
      <c r="M10" s="4"/>
      <c r="O10" s="4"/>
      <c r="Q10" s="4"/>
      <c r="S10" s="4"/>
      <c r="U10" s="4"/>
      <c r="W10" s="4"/>
    </row>
    <row r="11" spans="1:23" x14ac:dyDescent="0.3">
      <c r="A11" s="17" t="s">
        <v>190</v>
      </c>
      <c r="B11" s="29" t="s">
        <v>35</v>
      </c>
      <c r="C11" s="18" t="s">
        <v>36</v>
      </c>
      <c r="D11" s="18" t="s">
        <v>30</v>
      </c>
      <c r="E11" s="18" t="s">
        <v>128</v>
      </c>
      <c r="F11" s="19" t="s">
        <v>131</v>
      </c>
      <c r="G11" s="4"/>
      <c r="I11" s="4"/>
      <c r="K11" s="4"/>
      <c r="M11" s="4"/>
      <c r="O11" s="4"/>
      <c r="Q11" s="4"/>
      <c r="S11" s="4"/>
      <c r="U11" s="4"/>
      <c r="W11" s="4"/>
    </row>
    <row r="12" spans="1:23" x14ac:dyDescent="0.3">
      <c r="A12" s="30" t="s">
        <v>31</v>
      </c>
      <c r="B12" s="20">
        <f>AVERAGE(F2:F7)</f>
        <v>40.300000000000004</v>
      </c>
      <c r="C12" s="20">
        <f>AVERAGE(L2:L7)</f>
        <v>72.333333333333329</v>
      </c>
      <c r="D12" s="20">
        <f>AVERAGE(J2:J7)</f>
        <v>19.356666666666666</v>
      </c>
      <c r="E12" s="23">
        <f>AVERAGE(M2:M7)</f>
        <v>107</v>
      </c>
      <c r="F12" s="21">
        <f>AVERAGE(N2:N7)</f>
        <v>66.7</v>
      </c>
      <c r="G12" s="4"/>
      <c r="I12" s="4"/>
      <c r="K12" s="4"/>
      <c r="M12" s="4"/>
      <c r="O12" s="4"/>
      <c r="Q12" s="4"/>
      <c r="S12" s="4"/>
      <c r="U12" s="4"/>
      <c r="W12" s="4"/>
    </row>
    <row r="13" spans="1:23" x14ac:dyDescent="0.3">
      <c r="A13" s="31" t="s">
        <v>32</v>
      </c>
      <c r="B13" s="16">
        <f>AVEDEV(F2:F7)</f>
        <v>7.1054273576010019E-15</v>
      </c>
      <c r="C13" s="16">
        <f>AVEDEV(L2:L7)</f>
        <v>17.666666666666668</v>
      </c>
      <c r="D13" s="16">
        <f>AVEDEV(J2:J7)</f>
        <v>13.666666666666666</v>
      </c>
      <c r="E13" s="16">
        <f>AVEDEV(M2:M7)</f>
        <v>29.666666666666668</v>
      </c>
      <c r="F13" s="22">
        <f>AVEDEV(N2:N7)</f>
        <v>29.666666666666668</v>
      </c>
      <c r="G13" s="4"/>
      <c r="I13" s="4"/>
      <c r="K13" s="4"/>
      <c r="M13" s="4"/>
      <c r="O13" s="4"/>
      <c r="Q13" s="4"/>
      <c r="S13" s="4"/>
      <c r="U13" s="4"/>
      <c r="W13" s="4"/>
    </row>
    <row r="14" spans="1:23" x14ac:dyDescent="0.3">
      <c r="A14" s="32" t="s">
        <v>33</v>
      </c>
      <c r="B14" s="23">
        <f>MAX(N2:N7)</f>
        <v>116.7</v>
      </c>
      <c r="C14" s="24"/>
      <c r="D14" s="24"/>
      <c r="E14" s="24"/>
      <c r="F14" s="25"/>
      <c r="G14" s="4"/>
      <c r="I14" s="4"/>
      <c r="K14" s="4"/>
      <c r="M14" s="4"/>
      <c r="O14" s="4"/>
      <c r="Q14" s="4"/>
      <c r="S14" s="4"/>
      <c r="U14" s="4"/>
      <c r="W14" s="4"/>
    </row>
    <row r="15" spans="1:23" x14ac:dyDescent="0.3">
      <c r="A15" s="33" t="s">
        <v>34</v>
      </c>
      <c r="B15" s="23">
        <f>MAX(M2:M7)</f>
        <v>157</v>
      </c>
      <c r="C15" s="24"/>
      <c r="D15" s="24"/>
      <c r="E15" s="24"/>
      <c r="F15" s="25"/>
      <c r="G15" s="4"/>
      <c r="I15" s="4"/>
      <c r="K15" s="4"/>
      <c r="M15" s="4"/>
      <c r="O15" s="4"/>
      <c r="Q15" s="4"/>
      <c r="S15" s="4"/>
      <c r="U15" s="4"/>
      <c r="W15" s="4"/>
    </row>
    <row r="16" spans="1:23" ht="15" thickBot="1" x14ac:dyDescent="0.35">
      <c r="A16" s="26" t="s">
        <v>121</v>
      </c>
      <c r="B16" s="27">
        <v>159</v>
      </c>
      <c r="C16" s="27"/>
      <c r="D16" s="27"/>
      <c r="E16" s="27"/>
      <c r="F16" s="28"/>
      <c r="G16" s="4"/>
      <c r="I16" s="4"/>
      <c r="K16" s="4"/>
      <c r="M16" s="4"/>
      <c r="O16" s="4"/>
      <c r="Q16" s="4"/>
      <c r="S16" s="4"/>
      <c r="U16" s="4"/>
      <c r="W16" s="4"/>
    </row>
    <row r="17" spans="1:23" x14ac:dyDescent="0.3">
      <c r="A17" s="7"/>
      <c r="B17" s="4"/>
      <c r="D17" s="4"/>
      <c r="E17" s="4"/>
      <c r="G17" s="4"/>
      <c r="I17" s="4"/>
      <c r="K17" s="4"/>
      <c r="M17" s="4"/>
      <c r="O17" s="4"/>
      <c r="Q17" s="4"/>
      <c r="S17" s="4"/>
      <c r="U17" s="4"/>
      <c r="W17" s="4"/>
    </row>
    <row r="18" spans="1:23" x14ac:dyDescent="0.3">
      <c r="A18" s="7"/>
      <c r="B18" s="4"/>
      <c r="D18" s="4"/>
      <c r="E18" s="4"/>
      <c r="G18" s="4"/>
      <c r="I18" s="4"/>
      <c r="K18" s="4"/>
      <c r="M18" s="4"/>
      <c r="O18" s="4"/>
      <c r="Q18" s="4"/>
      <c r="S18" s="4"/>
      <c r="U18" s="4"/>
      <c r="W18" s="4"/>
    </row>
    <row r="19" spans="1:23" x14ac:dyDescent="0.3">
      <c r="A19" s="7"/>
      <c r="B19" s="4"/>
      <c r="D19" s="4"/>
      <c r="E19" s="4"/>
      <c r="G19" s="4"/>
      <c r="I19" s="4"/>
      <c r="K19" s="4"/>
      <c r="M19" s="4"/>
      <c r="O19" s="4"/>
      <c r="Q19" s="4"/>
      <c r="S19" s="4"/>
      <c r="U19" s="4"/>
      <c r="W19" s="4"/>
    </row>
    <row r="20" spans="1:23" x14ac:dyDescent="0.3">
      <c r="A20" s="7"/>
      <c r="B20" s="4"/>
      <c r="D20" s="4"/>
      <c r="E20" s="4"/>
      <c r="G20" s="4"/>
      <c r="I20" s="4"/>
      <c r="K20" s="4"/>
      <c r="M20" s="4"/>
      <c r="O20" s="4"/>
      <c r="Q20" s="4"/>
      <c r="S20" s="4"/>
      <c r="U20" s="4"/>
      <c r="W20" s="4"/>
    </row>
    <row r="21" spans="1:23" x14ac:dyDescent="0.3">
      <c r="A21" s="7"/>
      <c r="B21" s="7"/>
      <c r="D21" s="4"/>
      <c r="E21" s="4"/>
      <c r="G21" s="4"/>
      <c r="I21" s="4"/>
      <c r="K21" s="4"/>
      <c r="M21" s="4"/>
      <c r="O21" s="4"/>
      <c r="Q21" s="4"/>
      <c r="S21" s="4"/>
      <c r="U21" s="4"/>
      <c r="W21" s="4"/>
    </row>
    <row r="23" spans="1:23" x14ac:dyDescent="0.3">
      <c r="A23" s="6" t="s">
        <v>37</v>
      </c>
    </row>
    <row r="24" spans="1:23" x14ac:dyDescent="0.3">
      <c r="A24" s="1">
        <v>40.299999999999997</v>
      </c>
    </row>
    <row r="25" spans="1:23" x14ac:dyDescent="0.3">
      <c r="A25" s="6" t="s">
        <v>38</v>
      </c>
    </row>
    <row r="26" spans="1:23" x14ac:dyDescent="0.3">
      <c r="A26" s="1">
        <v>59.6666666666666</v>
      </c>
    </row>
    <row r="27" spans="1:23" x14ac:dyDescent="0.3">
      <c r="A27" s="6" t="s">
        <v>95</v>
      </c>
    </row>
    <row r="28" spans="1:23" x14ac:dyDescent="0.3">
      <c r="A28" s="1">
        <v>19.356666666666602</v>
      </c>
    </row>
    <row r="29" spans="1:23" x14ac:dyDescent="0.3">
      <c r="A29" s="6" t="s">
        <v>40</v>
      </c>
    </row>
    <row r="30" spans="1:23" x14ac:dyDescent="0.3">
      <c r="A30" s="1">
        <v>39.69</v>
      </c>
    </row>
    <row r="31" spans="1:23" x14ac:dyDescent="0.3">
      <c r="A31" s="6" t="s">
        <v>39</v>
      </c>
    </row>
    <row r="32" spans="1:23" x14ac:dyDescent="0.3">
      <c r="A32" s="1">
        <v>198</v>
      </c>
    </row>
    <row r="33" spans="1:22" x14ac:dyDescent="0.3">
      <c r="A33" s="6"/>
      <c r="E33" s="4"/>
      <c r="G33" s="4"/>
      <c r="H33" s="4"/>
      <c r="J33" s="4"/>
      <c r="L33" s="4"/>
      <c r="N33" s="4"/>
      <c r="P33" s="4"/>
      <c r="R33" s="4"/>
      <c r="T33" s="4"/>
      <c r="V33" s="4"/>
    </row>
    <row r="34" spans="1:22" x14ac:dyDescent="0.3">
      <c r="A34" s="1"/>
      <c r="E34" s="4"/>
      <c r="G34" s="4"/>
      <c r="H34" s="4"/>
      <c r="J34" s="4"/>
      <c r="L34" s="4"/>
      <c r="N34" s="4"/>
      <c r="P34" s="4"/>
      <c r="R34" s="4"/>
      <c r="T34" s="4"/>
      <c r="V34" s="4"/>
    </row>
    <row r="35" spans="1:22" x14ac:dyDescent="0.3">
      <c r="E35" s="4"/>
      <c r="G35" s="4"/>
      <c r="H35" s="4"/>
      <c r="J35" s="4"/>
      <c r="L35" s="4"/>
      <c r="N35" s="4"/>
      <c r="P35" s="4"/>
      <c r="R35" s="4"/>
      <c r="T35" s="4"/>
      <c r="V35" s="4"/>
    </row>
    <row r="36" spans="1:22" x14ac:dyDescent="0.3">
      <c r="E36" s="4"/>
      <c r="G36" s="4"/>
      <c r="H36" s="4"/>
      <c r="J36" s="4"/>
      <c r="L36" s="4"/>
      <c r="N36" s="4"/>
      <c r="P36" s="4"/>
      <c r="R36" s="4"/>
      <c r="T36" s="4"/>
      <c r="V36" s="4"/>
    </row>
    <row r="37" spans="1:22" x14ac:dyDescent="0.3">
      <c r="E37" s="4"/>
      <c r="G37" s="4"/>
      <c r="H37" s="4"/>
      <c r="J37" s="4"/>
      <c r="L37" s="4"/>
      <c r="N37" s="4"/>
      <c r="P37" s="4"/>
      <c r="R37" s="4"/>
      <c r="T37" s="4"/>
      <c r="V37" s="4"/>
    </row>
    <row r="38" spans="1:22" x14ac:dyDescent="0.3">
      <c r="A38" s="4" t="s">
        <v>152</v>
      </c>
      <c r="B38" s="4"/>
      <c r="C38" s="4"/>
      <c r="E38" s="4"/>
      <c r="G38" s="4"/>
      <c r="H38" s="4"/>
      <c r="J38" s="4"/>
      <c r="L38" s="4"/>
      <c r="N38" s="4"/>
      <c r="P38" s="4"/>
      <c r="R38" s="4"/>
      <c r="T38" s="4"/>
      <c r="V38" s="4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B5B0-F5EF-4C99-AE50-CFA802389BA3}">
  <dimension ref="A1:O59"/>
  <sheetViews>
    <sheetView tabSelected="1" topLeftCell="A7" zoomScale="60" zoomScaleNormal="60" workbookViewId="0">
      <selection activeCell="H43" sqref="H43"/>
    </sheetView>
  </sheetViews>
  <sheetFormatPr baseColWidth="10" defaultRowHeight="14.4" x14ac:dyDescent="0.3"/>
  <sheetData>
    <row r="1" spans="1:15" x14ac:dyDescent="0.3">
      <c r="A1" s="9"/>
      <c r="B1" s="10" t="s">
        <v>0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30</v>
      </c>
      <c r="K1" s="10" t="s">
        <v>87</v>
      </c>
      <c r="L1" s="10" t="s">
        <v>29</v>
      </c>
      <c r="M1" s="10" t="s">
        <v>88</v>
      </c>
      <c r="N1" s="10" t="s">
        <v>130</v>
      </c>
    </row>
    <row r="2" spans="1:15" x14ac:dyDescent="0.3">
      <c r="A2" s="11">
        <v>0</v>
      </c>
      <c r="B2" s="9" t="s">
        <v>1</v>
      </c>
      <c r="C2" t="s">
        <v>72</v>
      </c>
      <c r="D2" s="4" t="s">
        <v>49</v>
      </c>
      <c r="E2" t="s">
        <v>73</v>
      </c>
      <c r="F2" s="4">
        <v>40.299999999999997</v>
      </c>
      <c r="G2">
        <v>1</v>
      </c>
      <c r="H2">
        <v>46</v>
      </c>
      <c r="I2">
        <v>134</v>
      </c>
      <c r="J2" s="9">
        <v>37.69</v>
      </c>
      <c r="K2" s="12">
        <f t="shared" ref="K2:L7" si="0">H2-G2</f>
        <v>45</v>
      </c>
      <c r="L2" s="9">
        <f t="shared" si="0"/>
        <v>88</v>
      </c>
      <c r="M2" s="9">
        <f t="shared" ref="M2:M7" si="1">I2-G2</f>
        <v>133</v>
      </c>
      <c r="N2">
        <f t="shared" ref="N2:N7" si="2">M2-F2</f>
        <v>92.7</v>
      </c>
    </row>
    <row r="3" spans="1:15" x14ac:dyDescent="0.3">
      <c r="A3" s="11">
        <v>1</v>
      </c>
      <c r="B3" s="9" t="s">
        <v>2</v>
      </c>
      <c r="C3" t="s">
        <v>120</v>
      </c>
      <c r="D3" s="4" t="s">
        <v>61</v>
      </c>
      <c r="E3" t="s">
        <v>62</v>
      </c>
      <c r="F3" s="4">
        <v>40.299999999999997</v>
      </c>
      <c r="G3">
        <v>1</v>
      </c>
      <c r="H3">
        <v>11</v>
      </c>
      <c r="I3">
        <v>67</v>
      </c>
      <c r="J3" s="9">
        <v>39.69</v>
      </c>
      <c r="K3" s="12">
        <f t="shared" si="0"/>
        <v>10</v>
      </c>
      <c r="L3" s="9">
        <f t="shared" si="0"/>
        <v>56</v>
      </c>
      <c r="M3" s="9">
        <f t="shared" si="1"/>
        <v>66</v>
      </c>
      <c r="N3">
        <f t="shared" si="2"/>
        <v>25.700000000000003</v>
      </c>
    </row>
    <row r="4" spans="1:15" x14ac:dyDescent="0.3">
      <c r="A4" s="11">
        <v>2</v>
      </c>
      <c r="B4" s="9" t="s">
        <v>3</v>
      </c>
      <c r="C4" t="s">
        <v>85</v>
      </c>
      <c r="D4" s="4" t="s">
        <v>56</v>
      </c>
      <c r="E4" t="s">
        <v>57</v>
      </c>
      <c r="F4" s="4">
        <v>40.299999999999997</v>
      </c>
      <c r="G4">
        <v>1</v>
      </c>
      <c r="H4">
        <v>31</v>
      </c>
      <c r="I4">
        <v>111</v>
      </c>
      <c r="J4" s="9">
        <v>21.69</v>
      </c>
      <c r="K4" s="12">
        <f t="shared" si="0"/>
        <v>30</v>
      </c>
      <c r="L4" s="9">
        <f t="shared" si="0"/>
        <v>80</v>
      </c>
      <c r="M4" s="9">
        <f t="shared" si="1"/>
        <v>110</v>
      </c>
      <c r="N4">
        <f t="shared" si="2"/>
        <v>69.7</v>
      </c>
    </row>
    <row r="5" spans="1:15" x14ac:dyDescent="0.3">
      <c r="A5" s="11">
        <v>3</v>
      </c>
      <c r="B5" s="9" t="s">
        <v>4</v>
      </c>
      <c r="C5" t="s">
        <v>81</v>
      </c>
      <c r="D5" t="s">
        <v>82</v>
      </c>
      <c r="E5" t="s">
        <v>83</v>
      </c>
      <c r="F5">
        <v>40.299999999999997</v>
      </c>
      <c r="G5">
        <v>1</v>
      </c>
      <c r="H5">
        <v>14</v>
      </c>
      <c r="I5">
        <v>60</v>
      </c>
      <c r="J5" s="9">
        <v>5.69</v>
      </c>
      <c r="K5" s="12">
        <f t="shared" si="0"/>
        <v>13</v>
      </c>
      <c r="L5" s="9">
        <f t="shared" si="0"/>
        <v>46</v>
      </c>
      <c r="M5" s="9">
        <f t="shared" si="1"/>
        <v>59</v>
      </c>
      <c r="N5">
        <f t="shared" si="2"/>
        <v>18.700000000000003</v>
      </c>
    </row>
    <row r="6" spans="1:15" x14ac:dyDescent="0.3">
      <c r="A6" s="11">
        <v>4</v>
      </c>
      <c r="B6" s="9" t="s">
        <v>5</v>
      </c>
      <c r="C6" t="s">
        <v>72</v>
      </c>
      <c r="D6" t="s">
        <v>70</v>
      </c>
      <c r="E6" t="s">
        <v>71</v>
      </c>
      <c r="F6">
        <v>40.299999999999997</v>
      </c>
      <c r="G6">
        <v>1</v>
      </c>
      <c r="H6">
        <v>56</v>
      </c>
      <c r="I6">
        <v>158</v>
      </c>
      <c r="J6" s="9">
        <v>5.69</v>
      </c>
      <c r="K6" s="12">
        <f t="shared" si="0"/>
        <v>55</v>
      </c>
      <c r="L6" s="9">
        <f t="shared" si="0"/>
        <v>102</v>
      </c>
      <c r="M6" s="9">
        <f t="shared" si="1"/>
        <v>157</v>
      </c>
      <c r="N6">
        <f t="shared" si="2"/>
        <v>116.7</v>
      </c>
    </row>
    <row r="7" spans="1:15" x14ac:dyDescent="0.3">
      <c r="A7" s="11">
        <v>5</v>
      </c>
      <c r="B7" s="9" t="s">
        <v>6</v>
      </c>
      <c r="C7" t="s">
        <v>103</v>
      </c>
      <c r="D7" t="s">
        <v>55</v>
      </c>
      <c r="E7" t="s">
        <v>68</v>
      </c>
      <c r="F7">
        <v>40.299999999999997</v>
      </c>
      <c r="G7">
        <v>1</v>
      </c>
      <c r="H7">
        <v>56</v>
      </c>
      <c r="I7">
        <v>118</v>
      </c>
      <c r="J7" s="9">
        <v>5.69</v>
      </c>
      <c r="K7" s="12">
        <f t="shared" si="0"/>
        <v>55</v>
      </c>
      <c r="L7" s="9">
        <f t="shared" si="0"/>
        <v>62</v>
      </c>
      <c r="M7" s="9">
        <f t="shared" si="1"/>
        <v>117</v>
      </c>
      <c r="N7">
        <f t="shared" si="2"/>
        <v>76.7</v>
      </c>
    </row>
    <row r="8" spans="1:15" x14ac:dyDescent="0.3">
      <c r="A8" s="7"/>
      <c r="B8" s="4"/>
      <c r="D8" s="4"/>
      <c r="E8" s="4"/>
      <c r="G8" s="4"/>
      <c r="I8" s="4"/>
      <c r="K8" s="4"/>
      <c r="M8" s="4"/>
    </row>
    <row r="9" spans="1:15" x14ac:dyDescent="0.3">
      <c r="A9" s="7"/>
      <c r="B9" s="4"/>
      <c r="D9" s="4"/>
      <c r="E9" s="4"/>
      <c r="G9" s="4"/>
      <c r="I9" s="4"/>
      <c r="K9" s="4"/>
      <c r="M9" s="4"/>
      <c r="O9" s="4"/>
    </row>
    <row r="10" spans="1:15" ht="15" thickBot="1" x14ac:dyDescent="0.35">
      <c r="A10" s="7"/>
      <c r="B10" s="4"/>
      <c r="D10" s="4"/>
      <c r="E10" s="4"/>
      <c r="G10" s="4"/>
      <c r="I10" s="4"/>
      <c r="K10" s="4"/>
      <c r="M10" s="4"/>
      <c r="O10" s="4"/>
    </row>
    <row r="11" spans="1:15" x14ac:dyDescent="0.3">
      <c r="A11" s="17" t="s">
        <v>190</v>
      </c>
      <c r="B11" s="29" t="s">
        <v>35</v>
      </c>
      <c r="C11" s="18" t="s">
        <v>36</v>
      </c>
      <c r="D11" s="18" t="s">
        <v>30</v>
      </c>
      <c r="E11" s="18" t="s">
        <v>128</v>
      </c>
      <c r="F11" s="19" t="s">
        <v>131</v>
      </c>
      <c r="G11" s="4"/>
      <c r="I11" s="4"/>
      <c r="K11" s="4"/>
      <c r="M11" s="4"/>
      <c r="O11" s="4"/>
    </row>
    <row r="12" spans="1:15" x14ac:dyDescent="0.3">
      <c r="A12" s="30" t="s">
        <v>31</v>
      </c>
      <c r="B12" s="20">
        <f>AVERAGE(F2:F7)</f>
        <v>40.300000000000004</v>
      </c>
      <c r="C12" s="20">
        <f>AVERAGE(L2:L7)</f>
        <v>72.333333333333329</v>
      </c>
      <c r="D12" s="20">
        <f>AVERAGE(J2:J7)</f>
        <v>19.356666666666666</v>
      </c>
      <c r="E12" s="23">
        <f>AVERAGE(M2:M7)</f>
        <v>107</v>
      </c>
      <c r="F12" s="21">
        <f>AVERAGE(N2:N7)</f>
        <v>66.7</v>
      </c>
      <c r="G12" s="4"/>
      <c r="I12" s="4"/>
      <c r="K12" s="4"/>
      <c r="M12" s="4"/>
      <c r="O12" s="4"/>
    </row>
    <row r="13" spans="1:15" x14ac:dyDescent="0.3">
      <c r="A13" s="31" t="s">
        <v>32</v>
      </c>
      <c r="B13" s="16">
        <f>AVEDEV(F2:F7)</f>
        <v>7.1054273576010019E-15</v>
      </c>
      <c r="C13" s="16">
        <f>AVEDEV(L2:L7)</f>
        <v>17.666666666666668</v>
      </c>
      <c r="D13" s="16">
        <f>AVEDEV(J2:J7)</f>
        <v>13.666666666666666</v>
      </c>
      <c r="E13" s="16">
        <f>AVEDEV(M2:M7)</f>
        <v>29.666666666666668</v>
      </c>
      <c r="F13" s="22">
        <f>AVEDEV(N2:N7)</f>
        <v>29.666666666666668</v>
      </c>
      <c r="G13" s="4"/>
      <c r="I13" s="4"/>
      <c r="K13" s="4"/>
      <c r="M13" s="4"/>
      <c r="O13" s="4"/>
    </row>
    <row r="14" spans="1:15" x14ac:dyDescent="0.3">
      <c r="A14" s="32" t="s">
        <v>33</v>
      </c>
      <c r="B14" s="23">
        <f>MAX(N2:N7)</f>
        <v>116.7</v>
      </c>
      <c r="C14" s="24"/>
      <c r="D14" s="24"/>
      <c r="E14" s="24"/>
      <c r="F14" s="25"/>
      <c r="G14" s="4"/>
      <c r="I14" s="4"/>
      <c r="K14" s="4"/>
      <c r="M14" s="4"/>
      <c r="O14" s="4"/>
    </row>
    <row r="15" spans="1:15" x14ac:dyDescent="0.3">
      <c r="A15" s="33" t="s">
        <v>34</v>
      </c>
      <c r="B15" s="23">
        <f>MAX(M2:M7)</f>
        <v>157</v>
      </c>
      <c r="C15" s="24"/>
      <c r="D15" s="24"/>
      <c r="E15" s="24"/>
      <c r="F15" s="25"/>
      <c r="G15" s="4"/>
      <c r="I15" s="4"/>
      <c r="K15" s="4"/>
      <c r="M15" s="4"/>
      <c r="O15" s="4"/>
    </row>
    <row r="16" spans="1:15" ht="15" thickBot="1" x14ac:dyDescent="0.35">
      <c r="A16" s="26" t="s">
        <v>121</v>
      </c>
      <c r="B16" s="27">
        <v>159</v>
      </c>
      <c r="C16" s="27"/>
      <c r="D16" s="27"/>
      <c r="E16" s="27"/>
      <c r="F16" s="28"/>
      <c r="G16" s="4"/>
      <c r="I16" s="4"/>
      <c r="K16" s="4"/>
      <c r="M16" s="4"/>
      <c r="O16" s="4"/>
    </row>
    <row r="17" spans="1:15" x14ac:dyDescent="0.3">
      <c r="A17" s="7"/>
      <c r="B17" s="4"/>
      <c r="D17" s="4"/>
      <c r="E17" s="4"/>
      <c r="G17" s="4"/>
      <c r="I17" s="4"/>
      <c r="K17" s="4"/>
      <c r="M17" s="4"/>
      <c r="O17" s="4"/>
    </row>
    <row r="18" spans="1:15" x14ac:dyDescent="0.3">
      <c r="A18" s="7"/>
      <c r="B18" s="4"/>
      <c r="D18" s="4"/>
      <c r="E18" s="4"/>
      <c r="G18" s="4"/>
      <c r="I18" s="4"/>
      <c r="K18" s="4"/>
      <c r="M18" s="4"/>
      <c r="O18" s="4"/>
    </row>
    <row r="19" spans="1:15" x14ac:dyDescent="0.3">
      <c r="A19" s="7"/>
      <c r="B19" s="4"/>
      <c r="D19" s="4"/>
      <c r="E19" s="4"/>
      <c r="G19" s="4"/>
      <c r="I19" s="4"/>
      <c r="K19" s="4"/>
      <c r="M19" s="4"/>
      <c r="O19" s="4"/>
    </row>
    <row r="20" spans="1:15" x14ac:dyDescent="0.3">
      <c r="A20" s="7"/>
      <c r="B20" s="4"/>
      <c r="D20" s="4"/>
      <c r="E20" s="4"/>
      <c r="G20" s="4"/>
      <c r="I20" s="4"/>
      <c r="K20" s="4"/>
      <c r="M20" s="4"/>
      <c r="O20" s="4"/>
    </row>
    <row r="21" spans="1:15" x14ac:dyDescent="0.3">
      <c r="A21" s="7"/>
      <c r="B21" s="7"/>
      <c r="D21" s="4"/>
      <c r="E21" s="4"/>
      <c r="G21" s="4"/>
      <c r="I21" s="4"/>
      <c r="K21" s="4"/>
      <c r="M21" s="4"/>
      <c r="O21" s="4"/>
    </row>
    <row r="22" spans="1:15" x14ac:dyDescent="0.3">
      <c r="A22" s="9"/>
      <c r="B22" s="10" t="s">
        <v>0</v>
      </c>
      <c r="C22" s="10" t="s">
        <v>65</v>
      </c>
      <c r="D22" s="10" t="s">
        <v>22</v>
      </c>
      <c r="E22" s="10" t="s">
        <v>23</v>
      </c>
      <c r="F22" s="10" t="s">
        <v>24</v>
      </c>
      <c r="G22" s="10" t="s">
        <v>25</v>
      </c>
      <c r="H22" s="10" t="s">
        <v>26</v>
      </c>
      <c r="I22" s="10" t="s">
        <v>27</v>
      </c>
      <c r="J22" s="10" t="s">
        <v>28</v>
      </c>
      <c r="K22" s="10" t="s">
        <v>30</v>
      </c>
      <c r="L22" s="10" t="s">
        <v>87</v>
      </c>
      <c r="M22" s="10" t="s">
        <v>29</v>
      </c>
      <c r="N22" s="10" t="s">
        <v>88</v>
      </c>
      <c r="O22" s="10" t="s">
        <v>130</v>
      </c>
    </row>
    <row r="23" spans="1:15" x14ac:dyDescent="0.3">
      <c r="A23" s="11">
        <v>0</v>
      </c>
      <c r="B23" s="9" t="s">
        <v>1</v>
      </c>
      <c r="C23" s="9" t="s">
        <v>90</v>
      </c>
      <c r="D23" s="9" t="s">
        <v>122</v>
      </c>
      <c r="E23" s="9" t="s">
        <v>49</v>
      </c>
      <c r="F23" s="10" t="s">
        <v>73</v>
      </c>
      <c r="G23" s="9">
        <v>40.299999999999997</v>
      </c>
      <c r="H23" s="10">
        <v>1</v>
      </c>
      <c r="I23" s="9">
        <v>11</v>
      </c>
      <c r="J23" s="10">
        <v>57</v>
      </c>
      <c r="K23" s="9">
        <v>5.69</v>
      </c>
      <c r="L23" s="12">
        <f t="shared" ref="L23:M28" si="3">I23-H23</f>
        <v>10</v>
      </c>
      <c r="M23" s="9">
        <f t="shared" si="3"/>
        <v>46</v>
      </c>
      <c r="N23" s="9">
        <f t="shared" ref="N23:N28" si="4">J23-H23</f>
        <v>56</v>
      </c>
      <c r="O23">
        <f t="shared" ref="O23:O28" si="5">N23-G23</f>
        <v>15.700000000000003</v>
      </c>
    </row>
    <row r="24" spans="1:15" x14ac:dyDescent="0.3">
      <c r="A24" s="11">
        <v>1</v>
      </c>
      <c r="B24" s="9" t="s">
        <v>2</v>
      </c>
      <c r="C24" s="9" t="s">
        <v>89</v>
      </c>
      <c r="D24" s="9" t="s">
        <v>123</v>
      </c>
      <c r="E24" s="9" t="s">
        <v>56</v>
      </c>
      <c r="F24" s="10" t="s">
        <v>57</v>
      </c>
      <c r="G24" s="9">
        <v>40.299999999999997</v>
      </c>
      <c r="H24" s="10">
        <v>1</v>
      </c>
      <c r="I24" s="9">
        <v>16</v>
      </c>
      <c r="J24" s="10">
        <v>62</v>
      </c>
      <c r="K24" s="9">
        <v>5.69</v>
      </c>
      <c r="L24" s="12">
        <f t="shared" si="3"/>
        <v>15</v>
      </c>
      <c r="M24" s="9">
        <f t="shared" si="3"/>
        <v>46</v>
      </c>
      <c r="N24" s="9">
        <f t="shared" si="4"/>
        <v>61</v>
      </c>
      <c r="O24">
        <f t="shared" si="5"/>
        <v>20.700000000000003</v>
      </c>
    </row>
    <row r="25" spans="1:15" x14ac:dyDescent="0.3">
      <c r="A25" s="11">
        <v>2</v>
      </c>
      <c r="B25" s="9" t="s">
        <v>3</v>
      </c>
      <c r="C25" s="9" t="s">
        <v>91</v>
      </c>
      <c r="D25" s="9" t="s">
        <v>124</v>
      </c>
      <c r="E25" s="9" t="s">
        <v>82</v>
      </c>
      <c r="F25" s="10" t="s">
        <v>83</v>
      </c>
      <c r="G25" s="9">
        <v>40.299999999999997</v>
      </c>
      <c r="H25" s="10">
        <v>1</v>
      </c>
      <c r="I25" s="9">
        <v>21</v>
      </c>
      <c r="J25" s="10">
        <v>67</v>
      </c>
      <c r="K25" s="9">
        <v>5.69</v>
      </c>
      <c r="L25" s="12">
        <f t="shared" si="3"/>
        <v>20</v>
      </c>
      <c r="M25" s="9">
        <f t="shared" si="3"/>
        <v>46</v>
      </c>
      <c r="N25" s="9">
        <f t="shared" si="4"/>
        <v>66</v>
      </c>
      <c r="O25">
        <f t="shared" si="5"/>
        <v>25.700000000000003</v>
      </c>
    </row>
    <row r="26" spans="1:15" x14ac:dyDescent="0.3">
      <c r="A26" s="11">
        <v>3</v>
      </c>
      <c r="B26" s="9" t="s">
        <v>4</v>
      </c>
      <c r="C26" s="9" t="s">
        <v>93</v>
      </c>
      <c r="D26" s="9" t="s">
        <v>125</v>
      </c>
      <c r="E26" s="9" t="s">
        <v>55</v>
      </c>
      <c r="F26" s="10" t="s">
        <v>68</v>
      </c>
      <c r="G26" s="9">
        <v>40.299999999999997</v>
      </c>
      <c r="H26" s="10">
        <v>1</v>
      </c>
      <c r="I26" s="9">
        <v>11</v>
      </c>
      <c r="J26" s="10">
        <v>57</v>
      </c>
      <c r="K26" s="9">
        <v>5.69</v>
      </c>
      <c r="L26" s="12">
        <f t="shared" si="3"/>
        <v>10</v>
      </c>
      <c r="M26" s="9">
        <f t="shared" si="3"/>
        <v>46</v>
      </c>
      <c r="N26" s="9">
        <f t="shared" si="4"/>
        <v>56</v>
      </c>
      <c r="O26">
        <f t="shared" si="5"/>
        <v>15.700000000000003</v>
      </c>
    </row>
    <row r="27" spans="1:15" x14ac:dyDescent="0.3">
      <c r="A27" s="11">
        <v>4</v>
      </c>
      <c r="B27" s="9" t="s">
        <v>5</v>
      </c>
      <c r="C27" s="9" t="s">
        <v>92</v>
      </c>
      <c r="D27" s="9" t="s">
        <v>126</v>
      </c>
      <c r="E27" s="9" t="s">
        <v>61</v>
      </c>
      <c r="F27" s="10" t="s">
        <v>62</v>
      </c>
      <c r="G27" s="9">
        <v>40.299999999999997</v>
      </c>
      <c r="H27" s="10">
        <v>1</v>
      </c>
      <c r="I27" s="9">
        <v>16</v>
      </c>
      <c r="J27" s="10">
        <v>62</v>
      </c>
      <c r="K27" s="9">
        <v>5.69</v>
      </c>
      <c r="L27" s="12">
        <f t="shared" si="3"/>
        <v>15</v>
      </c>
      <c r="M27" s="9">
        <f t="shared" si="3"/>
        <v>46</v>
      </c>
      <c r="N27" s="9">
        <f t="shared" si="4"/>
        <v>61</v>
      </c>
      <c r="O27">
        <f t="shared" si="5"/>
        <v>20.700000000000003</v>
      </c>
    </row>
    <row r="28" spans="1:15" x14ac:dyDescent="0.3">
      <c r="A28" s="11">
        <v>5</v>
      </c>
      <c r="B28" s="9" t="s">
        <v>6</v>
      </c>
      <c r="C28" s="9" t="s">
        <v>94</v>
      </c>
      <c r="D28" s="9" t="s">
        <v>127</v>
      </c>
      <c r="E28" s="9" t="s">
        <v>70</v>
      </c>
      <c r="F28" s="10" t="s">
        <v>71</v>
      </c>
      <c r="G28" s="9">
        <v>40.299999999999997</v>
      </c>
      <c r="H28" s="10">
        <v>1</v>
      </c>
      <c r="I28" s="9">
        <v>21</v>
      </c>
      <c r="J28" s="10">
        <v>67</v>
      </c>
      <c r="K28" s="9">
        <v>5.69</v>
      </c>
      <c r="L28" s="12">
        <f t="shared" si="3"/>
        <v>20</v>
      </c>
      <c r="M28" s="9">
        <f t="shared" si="3"/>
        <v>46</v>
      </c>
      <c r="N28" s="9">
        <f t="shared" si="4"/>
        <v>66</v>
      </c>
      <c r="O28">
        <f t="shared" si="5"/>
        <v>25.700000000000003</v>
      </c>
    </row>
    <row r="29" spans="1:15" x14ac:dyDescent="0.3">
      <c r="A29" s="7"/>
      <c r="B29" s="4"/>
      <c r="D29" s="4"/>
      <c r="E29" s="4"/>
      <c r="G29" s="4"/>
      <c r="I29" s="4"/>
      <c r="K29" s="4"/>
      <c r="M29" s="4"/>
    </row>
    <row r="30" spans="1:15" x14ac:dyDescent="0.3">
      <c r="A30" s="7"/>
      <c r="B30" s="4"/>
      <c r="D30" s="4"/>
      <c r="E30" s="4"/>
      <c r="G30" s="4"/>
      <c r="I30" s="4"/>
      <c r="K30" s="4"/>
      <c r="M30" s="4"/>
      <c r="O30" s="4"/>
    </row>
    <row r="31" spans="1:15" ht="15" thickBot="1" x14ac:dyDescent="0.35">
      <c r="A31" s="7"/>
      <c r="B31" s="4"/>
      <c r="D31" s="4"/>
      <c r="E31" s="4"/>
      <c r="G31" s="4"/>
      <c r="I31" s="4"/>
      <c r="K31" s="4"/>
      <c r="M31" s="4"/>
      <c r="O31" s="4"/>
    </row>
    <row r="32" spans="1:15" x14ac:dyDescent="0.3">
      <c r="A32" s="17" t="s">
        <v>139</v>
      </c>
      <c r="B32" s="29" t="s">
        <v>35</v>
      </c>
      <c r="C32" s="18" t="s">
        <v>36</v>
      </c>
      <c r="D32" s="18" t="s">
        <v>30</v>
      </c>
      <c r="E32" s="18" t="s">
        <v>128</v>
      </c>
      <c r="F32" s="19" t="s">
        <v>131</v>
      </c>
      <c r="G32" s="4"/>
      <c r="I32" s="4"/>
      <c r="K32" s="4"/>
      <c r="M32" s="4"/>
      <c r="O32" s="4"/>
    </row>
    <row r="33" spans="1:15" x14ac:dyDescent="0.3">
      <c r="A33" s="30" t="s">
        <v>31</v>
      </c>
      <c r="B33" s="20">
        <f>AVERAGE(G23:G28)</f>
        <v>40.300000000000004</v>
      </c>
      <c r="C33" s="20">
        <f>AVERAGE(M23:M28)</f>
        <v>46</v>
      </c>
      <c r="D33" s="20">
        <f>AVERAGE(K23:K28)</f>
        <v>5.69</v>
      </c>
      <c r="E33" s="23">
        <f>AVERAGE(N23:N28)</f>
        <v>61</v>
      </c>
      <c r="F33" s="21">
        <f>AVERAGE(O23:O28)</f>
        <v>20.700000000000003</v>
      </c>
      <c r="G33" s="4"/>
      <c r="I33" s="4"/>
      <c r="K33" s="4"/>
      <c r="M33" s="4"/>
      <c r="O33" s="4"/>
    </row>
    <row r="34" spans="1:15" x14ac:dyDescent="0.3">
      <c r="A34" s="31" t="s">
        <v>32</v>
      </c>
      <c r="B34" s="16">
        <f>AVEDEV(G23:G28)</f>
        <v>7.1054273576010019E-15</v>
      </c>
      <c r="C34" s="16">
        <f>AVEDEV(M23:M28)</f>
        <v>0</v>
      </c>
      <c r="D34" s="16">
        <f>AVEDEV(K23:K28)</f>
        <v>0</v>
      </c>
      <c r="E34" s="16">
        <f>AVEDEV(N23:N28)</f>
        <v>3.3333333333333335</v>
      </c>
      <c r="F34" s="22">
        <f>AVEDEV(O23:O28)</f>
        <v>3.3333333333333335</v>
      </c>
      <c r="G34" s="4"/>
      <c r="I34" s="4"/>
      <c r="K34" s="4"/>
      <c r="M34" s="4"/>
      <c r="O34" s="4"/>
    </row>
    <row r="35" spans="1:15" x14ac:dyDescent="0.3">
      <c r="A35" s="32" t="s">
        <v>33</v>
      </c>
      <c r="B35" s="23">
        <f>MAX(O23:O28)</f>
        <v>25.700000000000003</v>
      </c>
      <c r="C35" s="24"/>
      <c r="D35" s="24"/>
      <c r="E35" s="24"/>
      <c r="F35" s="25"/>
      <c r="G35" s="4"/>
      <c r="I35" s="4"/>
      <c r="K35" s="4"/>
      <c r="M35" s="4"/>
      <c r="O35" s="4"/>
    </row>
    <row r="36" spans="1:15" x14ac:dyDescent="0.3">
      <c r="A36" s="33" t="s">
        <v>34</v>
      </c>
      <c r="B36" s="23">
        <f>MAX(N23:N28)</f>
        <v>66</v>
      </c>
      <c r="C36" s="24"/>
      <c r="D36" s="24"/>
      <c r="E36" s="24"/>
      <c r="F36" s="25"/>
      <c r="G36" s="4"/>
      <c r="I36" s="4"/>
      <c r="K36" s="4"/>
      <c r="M36" s="4"/>
      <c r="O36" s="4"/>
    </row>
    <row r="37" spans="1:15" ht="15" thickBot="1" x14ac:dyDescent="0.35">
      <c r="A37" s="26" t="s">
        <v>121</v>
      </c>
      <c r="B37" s="27">
        <v>63</v>
      </c>
      <c r="C37" s="27"/>
      <c r="D37" s="27"/>
      <c r="E37" s="27"/>
      <c r="F37" s="28"/>
      <c r="G37" s="4"/>
      <c r="I37" s="4"/>
      <c r="K37" s="4"/>
      <c r="M37" s="4"/>
      <c r="O37" s="4"/>
    </row>
    <row r="38" spans="1:15" x14ac:dyDescent="0.3">
      <c r="A38" s="7"/>
      <c r="B38" s="4"/>
      <c r="D38" s="4"/>
      <c r="E38" s="4"/>
      <c r="G38" s="4"/>
      <c r="I38" s="4"/>
      <c r="K38" s="4"/>
      <c r="M38" s="4"/>
      <c r="O38" s="4"/>
    </row>
    <row r="39" spans="1:15" x14ac:dyDescent="0.3">
      <c r="A39" s="7"/>
      <c r="B39" s="4"/>
      <c r="D39" s="4"/>
      <c r="E39" s="4"/>
      <c r="G39" s="4"/>
      <c r="I39" s="4"/>
      <c r="K39" s="4"/>
      <c r="M39" s="4"/>
      <c r="O39" s="4"/>
    </row>
    <row r="40" spans="1:15" x14ac:dyDescent="0.3">
      <c r="A40" s="7"/>
      <c r="B40" s="4"/>
      <c r="D40" s="4"/>
      <c r="E40" s="4"/>
      <c r="G40" s="4"/>
      <c r="I40" s="4"/>
      <c r="K40" s="4"/>
      <c r="M40" s="4"/>
      <c r="O40" s="4"/>
    </row>
    <row r="41" spans="1:15" x14ac:dyDescent="0.3">
      <c r="A41" s="7"/>
      <c r="B41" s="4"/>
      <c r="D41" s="4"/>
      <c r="E41" s="4"/>
      <c r="G41" s="4"/>
      <c r="I41" s="4"/>
      <c r="K41" s="4"/>
      <c r="M41" s="4"/>
      <c r="O41" s="4"/>
    </row>
    <row r="42" spans="1:15" x14ac:dyDescent="0.3">
      <c r="A42" s="7"/>
      <c r="B42" s="7"/>
      <c r="D42" s="4"/>
      <c r="E42" s="4"/>
      <c r="G42" s="4"/>
      <c r="I42" s="4"/>
      <c r="K42" s="4"/>
      <c r="M42" s="4"/>
      <c r="O42" s="4"/>
    </row>
    <row r="44" spans="1:15" x14ac:dyDescent="0.3">
      <c r="A44" s="6" t="s">
        <v>37</v>
      </c>
    </row>
    <row r="45" spans="1:15" x14ac:dyDescent="0.3">
      <c r="A45" s="1">
        <v>40.299999999999997</v>
      </c>
    </row>
    <row r="46" spans="1:15" x14ac:dyDescent="0.3">
      <c r="A46" s="6" t="s">
        <v>38</v>
      </c>
    </row>
    <row r="47" spans="1:15" x14ac:dyDescent="0.3">
      <c r="A47" s="1">
        <v>46</v>
      </c>
    </row>
    <row r="48" spans="1:15" x14ac:dyDescent="0.3">
      <c r="A48" s="6" t="s">
        <v>41</v>
      </c>
    </row>
    <row r="49" spans="1:14" x14ac:dyDescent="0.3">
      <c r="A49" s="1">
        <v>5.69</v>
      </c>
    </row>
    <row r="50" spans="1:14" x14ac:dyDescent="0.3">
      <c r="A50" s="6" t="s">
        <v>40</v>
      </c>
    </row>
    <row r="51" spans="1:14" x14ac:dyDescent="0.3">
      <c r="A51" s="1">
        <v>5.69</v>
      </c>
    </row>
    <row r="52" spans="1:14" x14ac:dyDescent="0.3">
      <c r="A52" s="6" t="s">
        <v>39</v>
      </c>
    </row>
    <row r="53" spans="1:14" x14ac:dyDescent="0.3">
      <c r="A53" s="1">
        <v>62</v>
      </c>
    </row>
    <row r="54" spans="1:14" x14ac:dyDescent="0.3">
      <c r="A54" s="6"/>
      <c r="E54" s="4"/>
      <c r="G54" s="4"/>
      <c r="H54" s="4"/>
      <c r="J54" s="4"/>
      <c r="L54" s="4"/>
      <c r="N54" s="4"/>
    </row>
    <row r="55" spans="1:14" x14ac:dyDescent="0.3">
      <c r="A55" s="1"/>
      <c r="E55" s="4"/>
      <c r="G55" s="4"/>
      <c r="H55" s="4"/>
      <c r="J55" s="4"/>
      <c r="L55" s="4"/>
      <c r="N55" s="4"/>
    </row>
    <row r="56" spans="1:14" x14ac:dyDescent="0.3">
      <c r="E56" s="4"/>
      <c r="G56" s="4"/>
      <c r="H56" s="4"/>
      <c r="J56" s="4"/>
      <c r="L56" s="4"/>
      <c r="N56" s="4"/>
    </row>
    <row r="57" spans="1:14" x14ac:dyDescent="0.3">
      <c r="E57" s="4"/>
      <c r="G57" s="4"/>
      <c r="H57" s="4"/>
      <c r="J57" s="4"/>
      <c r="L57" s="4"/>
      <c r="N57" s="4"/>
    </row>
    <row r="58" spans="1:14" x14ac:dyDescent="0.3">
      <c r="E58" s="4"/>
      <c r="G58" s="4"/>
      <c r="H58" s="4"/>
      <c r="J58" s="4"/>
      <c r="L58" s="4"/>
      <c r="N58" s="4"/>
    </row>
    <row r="59" spans="1:14" x14ac:dyDescent="0.3">
      <c r="A59" s="4" t="s">
        <v>141</v>
      </c>
      <c r="B59" s="4"/>
      <c r="C59" s="4"/>
      <c r="E59" s="4"/>
      <c r="G59" s="4"/>
      <c r="H59" s="4"/>
      <c r="J59" s="4"/>
      <c r="L59" s="4"/>
      <c r="N5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2866F-A1AF-4F24-8E08-E831A9AF8D5C}">
  <dimension ref="A1:W49"/>
  <sheetViews>
    <sheetView zoomScale="64" zoomScaleNormal="64" workbookViewId="0">
      <selection activeCell="E29" sqref="E29"/>
    </sheetView>
  </sheetViews>
  <sheetFormatPr baseColWidth="10" defaultRowHeight="14.4" x14ac:dyDescent="0.3"/>
  <cols>
    <col min="1" max="1" width="25.109375" customWidth="1"/>
    <col min="2" max="2" width="11.5546875" customWidth="1"/>
    <col min="3" max="3" width="17.77734375" customWidth="1"/>
    <col min="4" max="4" width="13.44140625" customWidth="1"/>
    <col min="5" max="5" width="9.109375" customWidth="1"/>
    <col min="6" max="6" width="15.109375" customWidth="1"/>
    <col min="7" max="7" width="12.77734375" customWidth="1"/>
    <col min="8" max="9" width="9" customWidth="1"/>
    <col min="10" max="10" width="8.5546875" customWidth="1"/>
    <col min="11" max="11" width="17.5546875" customWidth="1"/>
    <col min="12" max="12" width="19.33203125" customWidth="1"/>
    <col min="14" max="14" width="11.77734375" customWidth="1"/>
    <col min="15" max="15" width="13.77734375" customWidth="1"/>
    <col min="16" max="16" width="4.88671875" customWidth="1"/>
    <col min="17" max="17" width="8.5546875" customWidth="1"/>
    <col min="18" max="18" width="10.21875" customWidth="1"/>
    <col min="20" max="20" width="8.21875" customWidth="1"/>
    <col min="21" max="21" width="6.44140625" customWidth="1"/>
    <col min="22" max="22" width="6.77734375" customWidth="1"/>
    <col min="24" max="24" width="8.109375" customWidth="1"/>
  </cols>
  <sheetData>
    <row r="1" spans="1:23" x14ac:dyDescent="0.3">
      <c r="A1" s="9"/>
      <c r="B1" s="10" t="s">
        <v>0</v>
      </c>
      <c r="C1" s="10" t="s">
        <v>65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30</v>
      </c>
      <c r="L1" s="10" t="s">
        <v>87</v>
      </c>
      <c r="M1" s="10" t="s">
        <v>29</v>
      </c>
      <c r="N1" s="10" t="s">
        <v>88</v>
      </c>
      <c r="O1" s="10" t="s">
        <v>130</v>
      </c>
      <c r="Q1" s="4"/>
      <c r="S1" s="4"/>
      <c r="U1" s="4"/>
      <c r="W1" s="4"/>
    </row>
    <row r="2" spans="1:23" x14ac:dyDescent="0.3">
      <c r="A2" s="11">
        <v>0</v>
      </c>
      <c r="B2" s="9" t="s">
        <v>1</v>
      </c>
      <c r="C2" s="9" t="s">
        <v>90</v>
      </c>
      <c r="D2" s="9" t="s">
        <v>122</v>
      </c>
      <c r="E2" s="9" t="s">
        <v>42</v>
      </c>
      <c r="F2" s="10" t="s">
        <v>55</v>
      </c>
      <c r="G2" s="9">
        <v>40.299999999999997</v>
      </c>
      <c r="H2" s="10">
        <v>1</v>
      </c>
      <c r="I2" s="9">
        <v>16</v>
      </c>
      <c r="J2" s="10">
        <v>62</v>
      </c>
      <c r="K2" s="9">
        <v>5.69</v>
      </c>
      <c r="L2" s="12">
        <f t="shared" ref="L2:L22" si="0">I2-H2</f>
        <v>15</v>
      </c>
      <c r="M2" s="9">
        <f t="shared" ref="M2:M22" si="1">J2-I2</f>
        <v>46</v>
      </c>
      <c r="N2" s="9">
        <f t="shared" ref="N2:N22" si="2">J2-H2</f>
        <v>61</v>
      </c>
      <c r="O2">
        <f>N2-G2</f>
        <v>20.700000000000003</v>
      </c>
      <c r="S2" s="4"/>
      <c r="U2" s="4"/>
      <c r="W2" s="4"/>
    </row>
    <row r="3" spans="1:23" x14ac:dyDescent="0.3">
      <c r="A3" s="11">
        <v>1</v>
      </c>
      <c r="B3" s="9" t="s">
        <v>2</v>
      </c>
      <c r="C3" s="9" t="s">
        <v>89</v>
      </c>
      <c r="D3" s="9" t="s">
        <v>123</v>
      </c>
      <c r="E3" s="9" t="s">
        <v>56</v>
      </c>
      <c r="F3" s="10" t="s">
        <v>57</v>
      </c>
      <c r="G3" s="9">
        <v>40.299999999999997</v>
      </c>
      <c r="H3" s="10">
        <v>1</v>
      </c>
      <c r="I3" s="9">
        <v>16</v>
      </c>
      <c r="J3" s="10">
        <v>62</v>
      </c>
      <c r="K3" s="9">
        <v>5.69</v>
      </c>
      <c r="L3" s="12">
        <f t="shared" si="0"/>
        <v>15</v>
      </c>
      <c r="M3" s="9">
        <f t="shared" si="1"/>
        <v>46</v>
      </c>
      <c r="N3" s="9">
        <f t="shared" si="2"/>
        <v>61</v>
      </c>
      <c r="O3">
        <f t="shared" ref="O3:O22" si="3">N3-G3</f>
        <v>20.700000000000003</v>
      </c>
      <c r="S3" s="4"/>
      <c r="U3" s="4"/>
      <c r="W3" s="4"/>
    </row>
    <row r="4" spans="1:23" x14ac:dyDescent="0.3">
      <c r="A4" s="11">
        <v>2</v>
      </c>
      <c r="B4" s="9" t="s">
        <v>3</v>
      </c>
      <c r="C4" s="9" t="s">
        <v>91</v>
      </c>
      <c r="D4" s="9" t="s">
        <v>124</v>
      </c>
      <c r="E4" s="9" t="s">
        <v>58</v>
      </c>
      <c r="F4" s="10" t="s">
        <v>59</v>
      </c>
      <c r="G4" s="9">
        <v>40.299999999999997</v>
      </c>
      <c r="H4" s="10">
        <v>1</v>
      </c>
      <c r="I4" s="9">
        <v>11</v>
      </c>
      <c r="J4" s="10">
        <v>57</v>
      </c>
      <c r="K4" s="9">
        <v>5.69</v>
      </c>
      <c r="L4" s="12">
        <f t="shared" si="0"/>
        <v>10</v>
      </c>
      <c r="M4" s="9">
        <f t="shared" si="1"/>
        <v>46</v>
      </c>
      <c r="N4" s="9">
        <f t="shared" si="2"/>
        <v>56</v>
      </c>
      <c r="O4">
        <f t="shared" si="3"/>
        <v>15.700000000000003</v>
      </c>
      <c r="S4" s="4"/>
      <c r="U4" s="4"/>
      <c r="W4" s="4"/>
    </row>
    <row r="5" spans="1:23" x14ac:dyDescent="0.3">
      <c r="A5" s="11">
        <v>3</v>
      </c>
      <c r="B5" s="9" t="s">
        <v>4</v>
      </c>
      <c r="C5" s="9" t="s">
        <v>93</v>
      </c>
      <c r="D5" s="9" t="s">
        <v>125</v>
      </c>
      <c r="E5" s="9" t="s">
        <v>60</v>
      </c>
      <c r="F5" s="10" t="s">
        <v>49</v>
      </c>
      <c r="G5" s="9">
        <v>40.299999999999997</v>
      </c>
      <c r="H5" s="10">
        <v>1</v>
      </c>
      <c r="I5" s="9">
        <v>16</v>
      </c>
      <c r="J5" s="10">
        <v>62</v>
      </c>
      <c r="K5" s="9">
        <v>5.69</v>
      </c>
      <c r="L5" s="12">
        <f t="shared" si="0"/>
        <v>15</v>
      </c>
      <c r="M5" s="9">
        <f t="shared" si="1"/>
        <v>46</v>
      </c>
      <c r="N5" s="9">
        <f t="shared" si="2"/>
        <v>61</v>
      </c>
      <c r="O5">
        <f t="shared" si="3"/>
        <v>20.700000000000003</v>
      </c>
      <c r="S5" s="4"/>
      <c r="U5" s="4"/>
      <c r="W5" s="4"/>
    </row>
    <row r="6" spans="1:23" x14ac:dyDescent="0.3">
      <c r="A6" s="11">
        <v>4</v>
      </c>
      <c r="B6" s="9" t="s">
        <v>5</v>
      </c>
      <c r="C6" s="9" t="s">
        <v>92</v>
      </c>
      <c r="D6" s="9" t="s">
        <v>126</v>
      </c>
      <c r="E6" s="9" t="s">
        <v>61</v>
      </c>
      <c r="F6" s="10" t="s">
        <v>62</v>
      </c>
      <c r="G6" s="9">
        <v>40.299999999999997</v>
      </c>
      <c r="H6" s="10">
        <v>1</v>
      </c>
      <c r="I6" s="9">
        <v>16</v>
      </c>
      <c r="J6" s="10">
        <v>62</v>
      </c>
      <c r="K6" s="9">
        <v>5.69</v>
      </c>
      <c r="L6" s="12">
        <f t="shared" si="0"/>
        <v>15</v>
      </c>
      <c r="M6" s="9">
        <f t="shared" si="1"/>
        <v>46</v>
      </c>
      <c r="N6" s="9">
        <f t="shared" si="2"/>
        <v>61</v>
      </c>
      <c r="O6">
        <f t="shared" si="3"/>
        <v>20.700000000000003</v>
      </c>
      <c r="S6" s="4"/>
      <c r="U6" s="4"/>
      <c r="W6" s="4"/>
    </row>
    <row r="7" spans="1:23" x14ac:dyDescent="0.3">
      <c r="A7" s="11">
        <v>5</v>
      </c>
      <c r="B7" s="9" t="s">
        <v>6</v>
      </c>
      <c r="C7" s="9" t="s">
        <v>94</v>
      </c>
      <c r="D7" s="9" t="s">
        <v>127</v>
      </c>
      <c r="E7" s="9" t="s">
        <v>63</v>
      </c>
      <c r="F7" s="10" t="s">
        <v>64</v>
      </c>
      <c r="G7" s="9">
        <v>40.299999999999997</v>
      </c>
      <c r="H7" s="10">
        <v>1</v>
      </c>
      <c r="I7" s="9">
        <v>11</v>
      </c>
      <c r="J7" s="10">
        <v>57</v>
      </c>
      <c r="K7" s="9">
        <v>5.69</v>
      </c>
      <c r="L7" s="12">
        <f t="shared" si="0"/>
        <v>10</v>
      </c>
      <c r="M7" s="9">
        <f t="shared" si="1"/>
        <v>46</v>
      </c>
      <c r="N7" s="9">
        <f t="shared" si="2"/>
        <v>56</v>
      </c>
      <c r="O7">
        <f t="shared" si="3"/>
        <v>15.700000000000003</v>
      </c>
      <c r="S7" s="4"/>
      <c r="U7" s="4"/>
      <c r="W7" s="4"/>
    </row>
    <row r="8" spans="1:23" x14ac:dyDescent="0.3">
      <c r="A8" s="11">
        <v>6</v>
      </c>
      <c r="B8" s="9" t="s">
        <v>7</v>
      </c>
      <c r="C8" s="9" t="s">
        <v>94</v>
      </c>
      <c r="D8" s="9" t="s">
        <v>64</v>
      </c>
      <c r="E8" s="9" t="s">
        <v>56</v>
      </c>
      <c r="F8" s="10" t="s">
        <v>64</v>
      </c>
      <c r="G8" s="9">
        <v>25</v>
      </c>
      <c r="H8" s="10">
        <v>15</v>
      </c>
      <c r="I8" s="9">
        <v>83</v>
      </c>
      <c r="J8" s="10">
        <v>109</v>
      </c>
      <c r="K8" s="9">
        <v>1</v>
      </c>
      <c r="L8" s="12">
        <f t="shared" si="0"/>
        <v>68</v>
      </c>
      <c r="M8" s="9">
        <f t="shared" si="1"/>
        <v>26</v>
      </c>
      <c r="N8" s="9">
        <f t="shared" si="2"/>
        <v>94</v>
      </c>
      <c r="O8">
        <f t="shared" si="3"/>
        <v>69</v>
      </c>
      <c r="S8" s="4"/>
      <c r="U8" s="4"/>
      <c r="W8" s="4"/>
    </row>
    <row r="9" spans="1:23" x14ac:dyDescent="0.3">
      <c r="A9" s="11">
        <v>7</v>
      </c>
      <c r="B9" s="9" t="s">
        <v>8</v>
      </c>
      <c r="C9" s="9" t="s">
        <v>91</v>
      </c>
      <c r="D9" s="9" t="s">
        <v>59</v>
      </c>
      <c r="E9" s="9" t="s">
        <v>60</v>
      </c>
      <c r="F9" s="10" t="s">
        <v>49</v>
      </c>
      <c r="G9" s="9">
        <v>40.299999999999997</v>
      </c>
      <c r="H9" s="10">
        <v>21</v>
      </c>
      <c r="I9" s="9">
        <v>98</v>
      </c>
      <c r="J9" s="10">
        <v>146</v>
      </c>
      <c r="K9" s="9">
        <v>7.69</v>
      </c>
      <c r="L9" s="12">
        <f t="shared" si="0"/>
        <v>77</v>
      </c>
      <c r="M9" s="9">
        <f t="shared" si="1"/>
        <v>48</v>
      </c>
      <c r="N9" s="9">
        <f t="shared" si="2"/>
        <v>125</v>
      </c>
      <c r="O9">
        <f t="shared" si="3"/>
        <v>84.7</v>
      </c>
      <c r="S9" s="4"/>
      <c r="U9" s="4"/>
      <c r="W9" s="4"/>
    </row>
    <row r="10" spans="1:23" x14ac:dyDescent="0.3">
      <c r="A10" s="11">
        <v>8</v>
      </c>
      <c r="B10" s="9" t="s">
        <v>9</v>
      </c>
      <c r="C10" s="9" t="s">
        <v>89</v>
      </c>
      <c r="D10" s="9" t="s">
        <v>57</v>
      </c>
      <c r="E10" s="9" t="s">
        <v>63</v>
      </c>
      <c r="F10" s="10" t="s">
        <v>62</v>
      </c>
      <c r="G10" s="9">
        <v>42.7</v>
      </c>
      <c r="H10" s="10">
        <v>25</v>
      </c>
      <c r="I10" s="9">
        <v>80</v>
      </c>
      <c r="J10" s="10">
        <v>138</v>
      </c>
      <c r="K10" s="9">
        <v>15.28</v>
      </c>
      <c r="L10" s="12">
        <f t="shared" si="0"/>
        <v>55</v>
      </c>
      <c r="M10" s="9">
        <f t="shared" si="1"/>
        <v>58</v>
      </c>
      <c r="N10" s="9">
        <f t="shared" si="2"/>
        <v>113</v>
      </c>
      <c r="O10">
        <f t="shared" si="3"/>
        <v>70.3</v>
      </c>
      <c r="S10" s="4"/>
      <c r="U10" s="4"/>
      <c r="W10" s="4"/>
    </row>
    <row r="11" spans="1:23" x14ac:dyDescent="0.3">
      <c r="A11" s="11">
        <v>9</v>
      </c>
      <c r="B11" s="9" t="s">
        <v>10</v>
      </c>
      <c r="C11" s="9" t="s">
        <v>93</v>
      </c>
      <c r="D11" s="9" t="s">
        <v>49</v>
      </c>
      <c r="E11" s="9" t="s">
        <v>42</v>
      </c>
      <c r="F11" s="10" t="s">
        <v>59</v>
      </c>
      <c r="G11" s="9">
        <v>56.6</v>
      </c>
      <c r="H11" s="10">
        <v>27</v>
      </c>
      <c r="I11" s="9">
        <v>68</v>
      </c>
      <c r="J11" s="10">
        <v>149</v>
      </c>
      <c r="K11" s="9">
        <v>24.43</v>
      </c>
      <c r="L11" s="12">
        <f t="shared" si="0"/>
        <v>41</v>
      </c>
      <c r="M11" s="9">
        <f t="shared" si="1"/>
        <v>81</v>
      </c>
      <c r="N11" s="9">
        <f t="shared" si="2"/>
        <v>122</v>
      </c>
      <c r="O11">
        <f t="shared" si="3"/>
        <v>65.400000000000006</v>
      </c>
      <c r="S11" s="4"/>
      <c r="U11" s="4"/>
      <c r="W11" s="4"/>
    </row>
    <row r="12" spans="1:23" x14ac:dyDescent="0.3">
      <c r="A12" s="11">
        <v>10</v>
      </c>
      <c r="B12" s="9" t="s">
        <v>11</v>
      </c>
      <c r="C12" s="9" t="s">
        <v>92</v>
      </c>
      <c r="D12" s="9" t="s">
        <v>62</v>
      </c>
      <c r="E12" s="9" t="s">
        <v>58</v>
      </c>
      <c r="F12" s="10" t="s">
        <v>55</v>
      </c>
      <c r="G12" s="9">
        <v>50</v>
      </c>
      <c r="H12" s="10">
        <v>30</v>
      </c>
      <c r="I12" s="9">
        <v>80</v>
      </c>
      <c r="J12" s="10">
        <v>153</v>
      </c>
      <c r="K12" s="9">
        <v>23</v>
      </c>
      <c r="L12" s="12">
        <f t="shared" si="0"/>
        <v>50</v>
      </c>
      <c r="M12" s="9">
        <f t="shared" si="1"/>
        <v>73</v>
      </c>
      <c r="N12" s="9">
        <f t="shared" si="2"/>
        <v>123</v>
      </c>
      <c r="O12">
        <f t="shared" si="3"/>
        <v>73</v>
      </c>
      <c r="S12" s="4"/>
      <c r="U12" s="4"/>
      <c r="W12" s="4"/>
    </row>
    <row r="13" spans="1:23" x14ac:dyDescent="0.3">
      <c r="A13" s="11">
        <v>11</v>
      </c>
      <c r="B13" s="9" t="s">
        <v>12</v>
      </c>
      <c r="C13" s="9" t="s">
        <v>90</v>
      </c>
      <c r="D13" s="9" t="s">
        <v>55</v>
      </c>
      <c r="E13" s="9" t="s">
        <v>61</v>
      </c>
      <c r="F13" s="10" t="s">
        <v>62</v>
      </c>
      <c r="G13" s="9">
        <v>40.299999999999997</v>
      </c>
      <c r="H13" s="10">
        <v>35</v>
      </c>
      <c r="I13" s="9">
        <v>73</v>
      </c>
      <c r="J13" s="10">
        <v>121</v>
      </c>
      <c r="K13" s="9">
        <v>7.69</v>
      </c>
      <c r="L13" s="12">
        <f t="shared" si="0"/>
        <v>38</v>
      </c>
      <c r="M13" s="9">
        <f t="shared" si="1"/>
        <v>48</v>
      </c>
      <c r="N13" s="9">
        <f t="shared" si="2"/>
        <v>86</v>
      </c>
      <c r="O13">
        <f t="shared" si="3"/>
        <v>45.7</v>
      </c>
      <c r="S13" s="4"/>
      <c r="U13" s="4"/>
      <c r="W13" s="4"/>
    </row>
    <row r="14" spans="1:23" x14ac:dyDescent="0.3">
      <c r="A14" s="11">
        <v>12</v>
      </c>
      <c r="B14" s="9" t="s">
        <v>13</v>
      </c>
      <c r="C14" s="9" t="s">
        <v>94</v>
      </c>
      <c r="D14" s="9" t="s">
        <v>64</v>
      </c>
      <c r="E14" s="9" t="s">
        <v>56</v>
      </c>
      <c r="F14" s="10" t="s">
        <v>57</v>
      </c>
      <c r="G14" s="9">
        <v>40.299999999999997</v>
      </c>
      <c r="H14" s="10">
        <v>42</v>
      </c>
      <c r="I14" s="9">
        <v>137</v>
      </c>
      <c r="J14" s="10">
        <v>185</v>
      </c>
      <c r="K14" s="9">
        <v>7.69</v>
      </c>
      <c r="L14" s="12">
        <f t="shared" si="0"/>
        <v>95</v>
      </c>
      <c r="M14" s="9">
        <f t="shared" si="1"/>
        <v>48</v>
      </c>
      <c r="N14" s="9">
        <f t="shared" si="2"/>
        <v>143</v>
      </c>
      <c r="O14">
        <f t="shared" si="3"/>
        <v>102.7</v>
      </c>
      <c r="S14" s="4"/>
      <c r="U14" s="4"/>
      <c r="W14" s="4"/>
    </row>
    <row r="15" spans="1:23" x14ac:dyDescent="0.3">
      <c r="A15" s="11">
        <v>13</v>
      </c>
      <c r="B15" s="9" t="s">
        <v>14</v>
      </c>
      <c r="C15" s="9" t="s">
        <v>90</v>
      </c>
      <c r="D15" s="9" t="s">
        <v>62</v>
      </c>
      <c r="E15" s="9" t="s">
        <v>42</v>
      </c>
      <c r="F15" s="10" t="s">
        <v>55</v>
      </c>
      <c r="G15" s="9">
        <v>40.299999999999997</v>
      </c>
      <c r="H15" s="10">
        <v>45</v>
      </c>
      <c r="I15" s="9">
        <v>142</v>
      </c>
      <c r="J15" s="10">
        <v>192</v>
      </c>
      <c r="K15" s="9">
        <v>9.69</v>
      </c>
      <c r="L15" s="12">
        <f t="shared" si="0"/>
        <v>97</v>
      </c>
      <c r="M15" s="9">
        <f t="shared" si="1"/>
        <v>50</v>
      </c>
      <c r="N15" s="9">
        <f t="shared" si="2"/>
        <v>147</v>
      </c>
      <c r="O15">
        <f t="shared" si="3"/>
        <v>106.7</v>
      </c>
      <c r="S15" s="4"/>
      <c r="U15" s="4"/>
      <c r="W15" s="4"/>
    </row>
    <row r="16" spans="1:23" x14ac:dyDescent="0.3">
      <c r="A16" s="11">
        <v>14</v>
      </c>
      <c r="B16" s="9" t="s">
        <v>15</v>
      </c>
      <c r="C16" s="9" t="s">
        <v>89</v>
      </c>
      <c r="D16" s="9" t="s">
        <v>62</v>
      </c>
      <c r="E16" s="9" t="s">
        <v>58</v>
      </c>
      <c r="F16" s="10" t="s">
        <v>49</v>
      </c>
      <c r="G16" s="9">
        <v>30</v>
      </c>
      <c r="H16" s="10">
        <v>55</v>
      </c>
      <c r="I16" s="9">
        <v>154</v>
      </c>
      <c r="J16" s="10">
        <v>185</v>
      </c>
      <c r="K16" s="9">
        <v>1</v>
      </c>
      <c r="L16" s="12">
        <f t="shared" si="0"/>
        <v>99</v>
      </c>
      <c r="M16" s="9">
        <f t="shared" si="1"/>
        <v>31</v>
      </c>
      <c r="N16" s="9">
        <f t="shared" si="2"/>
        <v>130</v>
      </c>
      <c r="O16">
        <f t="shared" si="3"/>
        <v>100</v>
      </c>
      <c r="S16" s="4"/>
      <c r="U16" s="4"/>
      <c r="W16" s="4"/>
    </row>
    <row r="17" spans="1:23" x14ac:dyDescent="0.3">
      <c r="A17" s="11">
        <v>15</v>
      </c>
      <c r="B17" s="9" t="s">
        <v>16</v>
      </c>
      <c r="C17" s="9" t="s">
        <v>91</v>
      </c>
      <c r="D17" s="9" t="s">
        <v>49</v>
      </c>
      <c r="E17" s="9" t="s">
        <v>60</v>
      </c>
      <c r="F17" s="10" t="s">
        <v>64</v>
      </c>
      <c r="G17" s="9">
        <v>56.6</v>
      </c>
      <c r="H17" s="10">
        <v>55</v>
      </c>
      <c r="I17" s="9">
        <v>192</v>
      </c>
      <c r="J17" s="10">
        <v>275</v>
      </c>
      <c r="K17" s="9">
        <v>26.43</v>
      </c>
      <c r="L17" s="12">
        <f t="shared" si="0"/>
        <v>137</v>
      </c>
      <c r="M17" s="9">
        <f t="shared" si="1"/>
        <v>83</v>
      </c>
      <c r="N17" s="9">
        <f t="shared" si="2"/>
        <v>220</v>
      </c>
      <c r="O17">
        <f t="shared" si="3"/>
        <v>163.4</v>
      </c>
      <c r="S17" s="4"/>
      <c r="U17" s="4"/>
      <c r="W17" s="4"/>
    </row>
    <row r="18" spans="1:23" x14ac:dyDescent="0.3">
      <c r="A18" s="11">
        <v>16</v>
      </c>
      <c r="B18" s="9" t="s">
        <v>17</v>
      </c>
      <c r="C18" s="9" t="s">
        <v>93</v>
      </c>
      <c r="D18" s="9" t="s">
        <v>59</v>
      </c>
      <c r="E18" s="9" t="s">
        <v>61</v>
      </c>
      <c r="F18" s="10" t="s">
        <v>59</v>
      </c>
      <c r="G18" s="9">
        <v>25</v>
      </c>
      <c r="H18" s="10">
        <v>57</v>
      </c>
      <c r="I18" s="9">
        <v>175</v>
      </c>
      <c r="J18" s="10">
        <v>201</v>
      </c>
      <c r="K18" s="9">
        <v>1</v>
      </c>
      <c r="L18" s="12">
        <f t="shared" si="0"/>
        <v>118</v>
      </c>
      <c r="M18" s="9">
        <f t="shared" si="1"/>
        <v>26</v>
      </c>
      <c r="N18" s="9">
        <f t="shared" si="2"/>
        <v>144</v>
      </c>
      <c r="O18">
        <f t="shared" si="3"/>
        <v>119</v>
      </c>
      <c r="S18" s="4"/>
      <c r="U18" s="4"/>
      <c r="W18" s="4"/>
    </row>
    <row r="19" spans="1:23" x14ac:dyDescent="0.3">
      <c r="A19" s="11">
        <v>17</v>
      </c>
      <c r="B19" s="9" t="s">
        <v>18</v>
      </c>
      <c r="C19" s="9" t="s">
        <v>92</v>
      </c>
      <c r="D19" s="9" t="s">
        <v>55</v>
      </c>
      <c r="E19" s="9" t="s">
        <v>63</v>
      </c>
      <c r="F19" s="10" t="s">
        <v>57</v>
      </c>
      <c r="G19" s="9">
        <v>15</v>
      </c>
      <c r="H19" s="10">
        <v>62</v>
      </c>
      <c r="I19" s="9">
        <v>186</v>
      </c>
      <c r="J19" s="10">
        <v>204</v>
      </c>
      <c r="K19" s="9">
        <v>3</v>
      </c>
      <c r="L19" s="12">
        <f t="shared" si="0"/>
        <v>124</v>
      </c>
      <c r="M19" s="9">
        <f t="shared" si="1"/>
        <v>18</v>
      </c>
      <c r="N19" s="9">
        <f t="shared" si="2"/>
        <v>142</v>
      </c>
      <c r="O19">
        <f t="shared" si="3"/>
        <v>127</v>
      </c>
      <c r="S19" s="4"/>
      <c r="U19" s="4"/>
      <c r="W19" s="4"/>
    </row>
    <row r="20" spans="1:23" x14ac:dyDescent="0.3">
      <c r="A20" s="11">
        <v>18</v>
      </c>
      <c r="B20" s="9" t="s">
        <v>19</v>
      </c>
      <c r="C20" s="9" t="s">
        <v>89</v>
      </c>
      <c r="D20" s="9" t="s">
        <v>49</v>
      </c>
      <c r="E20" s="9" t="s">
        <v>56</v>
      </c>
      <c r="F20" s="10" t="s">
        <v>57</v>
      </c>
      <c r="G20" s="9">
        <v>40.299999999999997</v>
      </c>
      <c r="H20" s="10">
        <v>64</v>
      </c>
      <c r="I20" s="9">
        <v>196</v>
      </c>
      <c r="J20" s="10">
        <v>246</v>
      </c>
      <c r="K20" s="9">
        <v>9.69</v>
      </c>
      <c r="L20" s="12">
        <f t="shared" si="0"/>
        <v>132</v>
      </c>
      <c r="M20" s="9">
        <f t="shared" si="1"/>
        <v>50</v>
      </c>
      <c r="N20" s="9">
        <f t="shared" si="2"/>
        <v>182</v>
      </c>
      <c r="O20">
        <f t="shared" si="3"/>
        <v>141.69999999999999</v>
      </c>
      <c r="S20" s="4"/>
      <c r="U20" s="4"/>
      <c r="W20" s="4"/>
    </row>
    <row r="21" spans="1:23" x14ac:dyDescent="0.3">
      <c r="A21" s="11">
        <v>19</v>
      </c>
      <c r="B21" s="9" t="s">
        <v>20</v>
      </c>
      <c r="C21" s="9" t="s">
        <v>94</v>
      </c>
      <c r="D21" s="9" t="s">
        <v>57</v>
      </c>
      <c r="E21" s="9" t="s">
        <v>60</v>
      </c>
      <c r="F21" s="10" t="s">
        <v>49</v>
      </c>
      <c r="G21" s="9">
        <v>40.299999999999997</v>
      </c>
      <c r="H21" s="10">
        <v>67</v>
      </c>
      <c r="I21" s="9">
        <v>210</v>
      </c>
      <c r="J21" s="10">
        <v>256</v>
      </c>
      <c r="K21" s="9">
        <v>5.69</v>
      </c>
      <c r="L21" s="12">
        <f t="shared" si="0"/>
        <v>143</v>
      </c>
      <c r="M21" s="9">
        <f t="shared" si="1"/>
        <v>46</v>
      </c>
      <c r="N21" s="9">
        <f t="shared" si="2"/>
        <v>189</v>
      </c>
      <c r="O21">
        <f t="shared" si="3"/>
        <v>148.69999999999999</v>
      </c>
      <c r="S21" s="4"/>
      <c r="U21" s="4"/>
      <c r="W21" s="4"/>
    </row>
    <row r="22" spans="1:23" x14ac:dyDescent="0.3">
      <c r="A22" s="11">
        <v>20</v>
      </c>
      <c r="B22" s="9" t="s">
        <v>21</v>
      </c>
      <c r="C22" s="9" t="s">
        <v>90</v>
      </c>
      <c r="D22" s="9" t="s">
        <v>55</v>
      </c>
      <c r="E22" s="9" t="s">
        <v>63</v>
      </c>
      <c r="F22" s="9" t="s">
        <v>64</v>
      </c>
      <c r="G22" s="9">
        <v>40.299999999999997</v>
      </c>
      <c r="H22" s="9">
        <v>70</v>
      </c>
      <c r="I22" s="9">
        <v>225</v>
      </c>
      <c r="J22" s="9">
        <v>271</v>
      </c>
      <c r="K22" s="9">
        <v>5.69</v>
      </c>
      <c r="L22" s="12">
        <f t="shared" si="0"/>
        <v>155</v>
      </c>
      <c r="M22" s="9">
        <f t="shared" si="1"/>
        <v>46</v>
      </c>
      <c r="N22" s="9">
        <f t="shared" si="2"/>
        <v>201</v>
      </c>
      <c r="O22">
        <f t="shared" si="3"/>
        <v>160.69999999999999</v>
      </c>
    </row>
    <row r="23" spans="1:23" x14ac:dyDescent="0.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6" spans="1:23" ht="15" thickBot="1" x14ac:dyDescent="0.35"/>
    <row r="27" spans="1:23" x14ac:dyDescent="0.3">
      <c r="A27" s="17" t="s">
        <v>129</v>
      </c>
      <c r="B27" s="29" t="s">
        <v>35</v>
      </c>
      <c r="C27" s="18" t="s">
        <v>36</v>
      </c>
      <c r="D27" s="18" t="s">
        <v>30</v>
      </c>
      <c r="E27" s="18" t="s">
        <v>128</v>
      </c>
      <c r="F27" s="19" t="s">
        <v>131</v>
      </c>
    </row>
    <row r="28" spans="1:23" x14ac:dyDescent="0.3">
      <c r="A28" s="30" t="s">
        <v>31</v>
      </c>
      <c r="B28" s="20">
        <f>AVERAGE(G2:G22)</f>
        <v>39.276190476190472</v>
      </c>
      <c r="C28" s="20">
        <f>AVERAGE(M2:M22)</f>
        <v>48</v>
      </c>
      <c r="D28" s="20">
        <f>AVERAGE(K2:K22)</f>
        <v>8.7195238095238086</v>
      </c>
      <c r="E28" s="23">
        <f>AVERAGE(N2:N22)</f>
        <v>119.85714285714286</v>
      </c>
      <c r="F28" s="21">
        <f>AVERAGE(O2:O22)</f>
        <v>80.580952380952397</v>
      </c>
    </row>
    <row r="29" spans="1:23" x14ac:dyDescent="0.3">
      <c r="A29" s="31" t="s">
        <v>32</v>
      </c>
      <c r="B29" s="16">
        <f>AVEDEV(G2:G22)</f>
        <v>5.914739229024943</v>
      </c>
      <c r="C29" s="16">
        <f>AVEDEV(M2:M22)</f>
        <v>10.19047619047619</v>
      </c>
      <c r="D29" s="16">
        <f>AVEDEV(K2:K22)</f>
        <v>5.3526530612244887</v>
      </c>
      <c r="E29" s="16">
        <f>AVEDEV(N2:N22)</f>
        <v>40.925170068027199</v>
      </c>
      <c r="F29" s="22">
        <f>AVEDEV(O2:O22)</f>
        <v>42.741950113378685</v>
      </c>
    </row>
    <row r="30" spans="1:23" x14ac:dyDescent="0.3">
      <c r="A30" s="32" t="s">
        <v>33</v>
      </c>
      <c r="B30" s="23">
        <f>MAX(O2:O22)</f>
        <v>163.4</v>
      </c>
      <c r="C30" s="24"/>
      <c r="D30" s="24"/>
      <c r="E30" s="24"/>
      <c r="F30" s="25"/>
    </row>
    <row r="31" spans="1:23" x14ac:dyDescent="0.3">
      <c r="A31" s="33" t="s">
        <v>34</v>
      </c>
      <c r="B31" s="23">
        <f>MAX(N2:N22)</f>
        <v>220</v>
      </c>
      <c r="C31" s="24"/>
      <c r="D31" s="24"/>
      <c r="E31" s="24"/>
      <c r="F31" s="25"/>
    </row>
    <row r="32" spans="1:23" ht="15" thickBot="1" x14ac:dyDescent="0.35">
      <c r="A32" s="26" t="s">
        <v>121</v>
      </c>
      <c r="B32" s="27">
        <v>276</v>
      </c>
      <c r="C32" s="27"/>
      <c r="D32" s="27"/>
      <c r="E32" s="27"/>
      <c r="F32" s="28"/>
    </row>
    <row r="34" spans="1:2" x14ac:dyDescent="0.3">
      <c r="A34" s="3" t="s">
        <v>37</v>
      </c>
    </row>
    <row r="35" spans="1:2" x14ac:dyDescent="0.3">
      <c r="A35" s="5">
        <v>39.276190476190401</v>
      </c>
    </row>
    <row r="36" spans="1:2" x14ac:dyDescent="0.3">
      <c r="A36" s="6" t="s">
        <v>38</v>
      </c>
      <c r="B36" s="1"/>
    </row>
    <row r="37" spans="1:2" x14ac:dyDescent="0.3">
      <c r="A37" s="1">
        <v>48</v>
      </c>
    </row>
    <row r="38" spans="1:2" x14ac:dyDescent="0.3">
      <c r="A38" s="6" t="s">
        <v>41</v>
      </c>
    </row>
    <row r="39" spans="1:2" x14ac:dyDescent="0.3">
      <c r="A39" s="1">
        <v>8.7195238095238103</v>
      </c>
    </row>
    <row r="40" spans="1:2" x14ac:dyDescent="0.3">
      <c r="A40" s="6" t="s">
        <v>40</v>
      </c>
    </row>
    <row r="41" spans="1:2" x14ac:dyDescent="0.3">
      <c r="A41" s="1">
        <v>26.43</v>
      </c>
    </row>
    <row r="42" spans="1:2" x14ac:dyDescent="0.3">
      <c r="A42" s="6" t="s">
        <v>39</v>
      </c>
    </row>
    <row r="43" spans="1:2" x14ac:dyDescent="0.3">
      <c r="A43" s="1">
        <v>275</v>
      </c>
    </row>
    <row r="44" spans="1:2" x14ac:dyDescent="0.3">
      <c r="A44" s="6"/>
    </row>
    <row r="45" spans="1:2" x14ac:dyDescent="0.3">
      <c r="A45" s="1"/>
    </row>
    <row r="49" spans="1:1" x14ac:dyDescent="0.3">
      <c r="A49" s="4" t="s">
        <v>66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FEF3-8130-4E7D-9D45-87E125EF63E7}">
  <dimension ref="A1:W50"/>
  <sheetViews>
    <sheetView zoomScale="55" zoomScaleNormal="55" workbookViewId="0">
      <selection activeCell="A27" sqref="A27:F32"/>
    </sheetView>
  </sheetViews>
  <sheetFormatPr baseColWidth="10" defaultRowHeight="14.4" x14ac:dyDescent="0.3"/>
  <cols>
    <col min="1" max="1" width="27.33203125" customWidth="1"/>
    <col min="3" max="3" width="14.88671875" customWidth="1"/>
    <col min="4" max="4" width="15.109375" customWidth="1"/>
    <col min="6" max="6" width="15.21875" customWidth="1"/>
    <col min="7" max="7" width="12.44140625" customWidth="1"/>
    <col min="9" max="9" width="8.109375" bestFit="1" customWidth="1"/>
    <col min="10" max="10" width="9" customWidth="1"/>
    <col min="12" max="12" width="16" customWidth="1"/>
    <col min="13" max="13" width="12.6640625" customWidth="1"/>
    <col min="14" max="14" width="12.88671875" customWidth="1"/>
    <col min="15" max="15" width="14.77734375" customWidth="1"/>
    <col min="16" max="16" width="8.33203125" customWidth="1"/>
    <col min="17" max="17" width="6.21875" bestFit="1" customWidth="1"/>
    <col min="18" max="18" width="9.77734375" customWidth="1"/>
    <col min="19" max="19" width="12.33203125" customWidth="1"/>
    <col min="20" max="20" width="7.77734375" customWidth="1"/>
    <col min="21" max="21" width="8.5546875" customWidth="1"/>
    <col min="22" max="22" width="7.6640625" customWidth="1"/>
    <col min="23" max="23" width="8.33203125" customWidth="1"/>
    <col min="24" max="24" width="8.44140625" customWidth="1"/>
  </cols>
  <sheetData>
    <row r="1" spans="1:23" x14ac:dyDescent="0.3">
      <c r="A1" s="9"/>
      <c r="B1" s="10" t="s">
        <v>0</v>
      </c>
      <c r="C1" s="10" t="s">
        <v>65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30</v>
      </c>
      <c r="L1" s="10" t="s">
        <v>87</v>
      </c>
      <c r="M1" s="10" t="s">
        <v>29</v>
      </c>
      <c r="N1" s="10" t="s">
        <v>88</v>
      </c>
      <c r="O1" s="10" t="s">
        <v>130</v>
      </c>
    </row>
    <row r="2" spans="1:23" x14ac:dyDescent="0.3">
      <c r="A2" s="11">
        <v>0</v>
      </c>
      <c r="B2" s="9" t="s">
        <v>1</v>
      </c>
      <c r="C2" s="9" t="s">
        <v>94</v>
      </c>
      <c r="D2" s="9" t="s">
        <v>132</v>
      </c>
      <c r="E2" s="9" t="s">
        <v>42</v>
      </c>
      <c r="F2" s="10" t="s">
        <v>43</v>
      </c>
      <c r="G2" s="9">
        <v>140.1</v>
      </c>
      <c r="H2" s="10">
        <v>1</v>
      </c>
      <c r="I2" s="9">
        <v>21</v>
      </c>
      <c r="J2" s="10">
        <v>167</v>
      </c>
      <c r="K2" s="9">
        <v>5.91</v>
      </c>
      <c r="L2" s="12">
        <f t="shared" ref="L2:L11" si="0">I2-H2</f>
        <v>20</v>
      </c>
      <c r="M2" s="9">
        <f t="shared" ref="M2:M11" si="1">J2-I2</f>
        <v>146</v>
      </c>
      <c r="N2" s="9">
        <f t="shared" ref="N2:N11" si="2">J2-H2</f>
        <v>166</v>
      </c>
      <c r="O2">
        <f>N2-G2</f>
        <v>25.900000000000006</v>
      </c>
      <c r="Q2" s="4"/>
      <c r="S2" s="4"/>
      <c r="U2" s="4"/>
      <c r="W2" s="4"/>
    </row>
    <row r="3" spans="1:23" x14ac:dyDescent="0.3">
      <c r="A3" s="11">
        <v>1</v>
      </c>
      <c r="B3" s="9" t="s">
        <v>2</v>
      </c>
      <c r="C3" s="9" t="s">
        <v>92</v>
      </c>
      <c r="D3" s="9" t="s">
        <v>133</v>
      </c>
      <c r="E3" s="9" t="s">
        <v>44</v>
      </c>
      <c r="F3" s="10" t="s">
        <v>45</v>
      </c>
      <c r="G3" s="9">
        <v>140.1</v>
      </c>
      <c r="H3" s="10">
        <v>1</v>
      </c>
      <c r="I3" s="9">
        <v>21</v>
      </c>
      <c r="J3" s="10">
        <v>167</v>
      </c>
      <c r="K3" s="9">
        <v>5.91</v>
      </c>
      <c r="L3" s="12">
        <f t="shared" si="0"/>
        <v>20</v>
      </c>
      <c r="M3" s="9">
        <f t="shared" si="1"/>
        <v>146</v>
      </c>
      <c r="N3" s="9">
        <f t="shared" si="2"/>
        <v>166</v>
      </c>
      <c r="O3">
        <f t="shared" ref="O3:O11" si="3">N3-G3</f>
        <v>25.900000000000006</v>
      </c>
      <c r="Q3" s="4"/>
      <c r="S3" s="4"/>
      <c r="U3" s="4"/>
      <c r="W3" s="4"/>
    </row>
    <row r="4" spans="1:23" x14ac:dyDescent="0.3">
      <c r="A4" s="11">
        <v>2</v>
      </c>
      <c r="B4" s="9" t="s">
        <v>3</v>
      </c>
      <c r="C4" s="9" t="s">
        <v>93</v>
      </c>
      <c r="D4" s="9" t="s">
        <v>134</v>
      </c>
      <c r="E4" s="9" t="s">
        <v>46</v>
      </c>
      <c r="F4" s="10" t="s">
        <v>47</v>
      </c>
      <c r="G4" s="9">
        <v>140.1</v>
      </c>
      <c r="H4" s="10">
        <v>1</v>
      </c>
      <c r="I4" s="9">
        <v>21</v>
      </c>
      <c r="J4" s="10">
        <v>167</v>
      </c>
      <c r="K4" s="9">
        <v>5.91</v>
      </c>
      <c r="L4" s="12">
        <f t="shared" si="0"/>
        <v>20</v>
      </c>
      <c r="M4" s="9">
        <f t="shared" si="1"/>
        <v>146</v>
      </c>
      <c r="N4" s="9">
        <f t="shared" si="2"/>
        <v>166</v>
      </c>
      <c r="O4">
        <f t="shared" si="3"/>
        <v>25.900000000000006</v>
      </c>
      <c r="Q4" s="4"/>
      <c r="S4" s="4"/>
      <c r="U4" s="4"/>
      <c r="W4" s="4"/>
    </row>
    <row r="5" spans="1:23" x14ac:dyDescent="0.3">
      <c r="A5" s="11">
        <v>3</v>
      </c>
      <c r="B5" s="9" t="s">
        <v>4</v>
      </c>
      <c r="C5" s="9" t="s">
        <v>90</v>
      </c>
      <c r="D5" s="9" t="s">
        <v>135</v>
      </c>
      <c r="E5" s="9" t="s">
        <v>48</v>
      </c>
      <c r="F5" s="10" t="s">
        <v>49</v>
      </c>
      <c r="G5" s="9">
        <v>140.1</v>
      </c>
      <c r="H5" s="10">
        <v>1</v>
      </c>
      <c r="I5" s="9">
        <v>9</v>
      </c>
      <c r="J5" s="10">
        <v>155</v>
      </c>
      <c r="K5" s="9">
        <v>5.91</v>
      </c>
      <c r="L5" s="12">
        <f t="shared" si="0"/>
        <v>8</v>
      </c>
      <c r="M5" s="9">
        <f t="shared" si="1"/>
        <v>146</v>
      </c>
      <c r="N5" s="9">
        <f t="shared" si="2"/>
        <v>154</v>
      </c>
      <c r="O5">
        <f t="shared" si="3"/>
        <v>13.900000000000006</v>
      </c>
      <c r="Q5" s="4"/>
      <c r="S5" s="4"/>
      <c r="U5" s="4"/>
      <c r="W5" s="4"/>
    </row>
    <row r="6" spans="1:23" x14ac:dyDescent="0.3">
      <c r="A6" s="11">
        <v>4</v>
      </c>
      <c r="B6" s="9" t="s">
        <v>5</v>
      </c>
      <c r="C6" s="9" t="s">
        <v>89</v>
      </c>
      <c r="D6" s="9" t="s">
        <v>136</v>
      </c>
      <c r="E6" s="9" t="s">
        <v>50</v>
      </c>
      <c r="F6" s="10" t="s">
        <v>51</v>
      </c>
      <c r="G6" s="9">
        <v>140.1</v>
      </c>
      <c r="H6" s="10">
        <v>1</v>
      </c>
      <c r="I6" s="9">
        <v>9</v>
      </c>
      <c r="J6" s="10">
        <v>155</v>
      </c>
      <c r="K6" s="9">
        <v>5.91</v>
      </c>
      <c r="L6" s="12">
        <f t="shared" si="0"/>
        <v>8</v>
      </c>
      <c r="M6" s="9">
        <f t="shared" si="1"/>
        <v>146</v>
      </c>
      <c r="N6" s="9">
        <f t="shared" si="2"/>
        <v>154</v>
      </c>
      <c r="O6">
        <f t="shared" si="3"/>
        <v>13.900000000000006</v>
      </c>
      <c r="Q6" s="4"/>
      <c r="S6" s="4"/>
      <c r="U6" s="4"/>
      <c r="W6" s="4"/>
    </row>
    <row r="7" spans="1:23" x14ac:dyDescent="0.3">
      <c r="A7" s="11">
        <v>5</v>
      </c>
      <c r="B7" s="9" t="s">
        <v>6</v>
      </c>
      <c r="C7" s="9" t="s">
        <v>91</v>
      </c>
      <c r="D7" s="9" t="s">
        <v>137</v>
      </c>
      <c r="E7" s="9" t="s">
        <v>52</v>
      </c>
      <c r="F7" s="10" t="s">
        <v>53</v>
      </c>
      <c r="G7" s="9">
        <v>140.1</v>
      </c>
      <c r="H7" s="10">
        <v>1</v>
      </c>
      <c r="I7" s="9">
        <v>9</v>
      </c>
      <c r="J7" s="10">
        <v>155</v>
      </c>
      <c r="K7" s="9">
        <v>5.91</v>
      </c>
      <c r="L7" s="12">
        <f t="shared" si="0"/>
        <v>8</v>
      </c>
      <c r="M7" s="9">
        <f t="shared" si="1"/>
        <v>146</v>
      </c>
      <c r="N7" s="9">
        <f t="shared" si="2"/>
        <v>154</v>
      </c>
      <c r="O7">
        <f t="shared" si="3"/>
        <v>13.900000000000006</v>
      </c>
      <c r="Q7" s="4"/>
      <c r="S7" s="4"/>
      <c r="U7" s="4"/>
      <c r="W7" s="4"/>
    </row>
    <row r="8" spans="1:23" x14ac:dyDescent="0.3">
      <c r="A8" s="11">
        <v>6</v>
      </c>
      <c r="B8" s="9" t="s">
        <v>7</v>
      </c>
      <c r="C8" s="9" t="s">
        <v>90</v>
      </c>
      <c r="D8" s="9" t="s">
        <v>49</v>
      </c>
      <c r="E8" s="9" t="s">
        <v>54</v>
      </c>
      <c r="F8" s="10" t="s">
        <v>49</v>
      </c>
      <c r="G8" s="9">
        <v>140.4</v>
      </c>
      <c r="H8" s="10">
        <v>15</v>
      </c>
      <c r="I8" s="9">
        <v>306</v>
      </c>
      <c r="J8" s="10">
        <v>459</v>
      </c>
      <c r="K8" s="9">
        <v>12.64</v>
      </c>
      <c r="L8" s="12">
        <f t="shared" si="0"/>
        <v>291</v>
      </c>
      <c r="M8" s="9">
        <f t="shared" si="1"/>
        <v>153</v>
      </c>
      <c r="N8" s="9">
        <f t="shared" si="2"/>
        <v>444</v>
      </c>
      <c r="O8">
        <f t="shared" si="3"/>
        <v>303.60000000000002</v>
      </c>
      <c r="Q8" s="4"/>
      <c r="S8" s="4"/>
      <c r="U8" s="4"/>
      <c r="W8" s="4"/>
    </row>
    <row r="9" spans="1:23" x14ac:dyDescent="0.3">
      <c r="A9" s="11">
        <v>7</v>
      </c>
      <c r="B9" s="9" t="s">
        <v>8</v>
      </c>
      <c r="C9" s="9" t="s">
        <v>89</v>
      </c>
      <c r="D9" s="9" t="s">
        <v>51</v>
      </c>
      <c r="E9" s="9" t="s">
        <v>50</v>
      </c>
      <c r="F9" s="10" t="s">
        <v>51</v>
      </c>
      <c r="G9" s="9">
        <v>140.1</v>
      </c>
      <c r="H9" s="10">
        <v>21</v>
      </c>
      <c r="I9" s="9">
        <v>301</v>
      </c>
      <c r="J9" s="10">
        <v>449</v>
      </c>
      <c r="K9" s="9">
        <v>7.91</v>
      </c>
      <c r="L9" s="12">
        <f t="shared" si="0"/>
        <v>280</v>
      </c>
      <c r="M9" s="9">
        <f t="shared" si="1"/>
        <v>148</v>
      </c>
      <c r="N9" s="9">
        <f t="shared" si="2"/>
        <v>428</v>
      </c>
      <c r="O9">
        <f t="shared" si="3"/>
        <v>287.89999999999998</v>
      </c>
      <c r="Q9" s="4"/>
      <c r="S9" s="4"/>
      <c r="U9" s="4"/>
      <c r="W9" s="4"/>
    </row>
    <row r="10" spans="1:23" x14ac:dyDescent="0.3">
      <c r="A10" s="11">
        <v>8</v>
      </c>
      <c r="B10" s="9" t="s">
        <v>9</v>
      </c>
      <c r="C10" s="9" t="s">
        <v>91</v>
      </c>
      <c r="D10" s="9" t="s">
        <v>53</v>
      </c>
      <c r="E10" s="9" t="s">
        <v>52</v>
      </c>
      <c r="F10" s="10" t="s">
        <v>53</v>
      </c>
      <c r="G10" s="9">
        <v>140.1</v>
      </c>
      <c r="H10" s="10">
        <v>25</v>
      </c>
      <c r="I10" s="9">
        <v>301</v>
      </c>
      <c r="J10" s="10">
        <v>447</v>
      </c>
      <c r="K10" s="9">
        <v>5.91</v>
      </c>
      <c r="L10" s="12">
        <f t="shared" si="0"/>
        <v>276</v>
      </c>
      <c r="M10" s="9">
        <f t="shared" si="1"/>
        <v>146</v>
      </c>
      <c r="N10" s="9">
        <f t="shared" si="2"/>
        <v>422</v>
      </c>
      <c r="O10">
        <f t="shared" si="3"/>
        <v>281.89999999999998</v>
      </c>
      <c r="Q10" s="4"/>
      <c r="S10" s="4"/>
      <c r="U10" s="4"/>
      <c r="W10" s="4"/>
    </row>
    <row r="11" spans="1:23" x14ac:dyDescent="0.3">
      <c r="A11" s="11">
        <v>9</v>
      </c>
      <c r="B11" s="9" t="s">
        <v>10</v>
      </c>
      <c r="C11" s="9" t="s">
        <v>94</v>
      </c>
      <c r="D11" s="9" t="s">
        <v>43</v>
      </c>
      <c r="E11" s="9" t="s">
        <v>42</v>
      </c>
      <c r="F11" s="10" t="s">
        <v>53</v>
      </c>
      <c r="G11" s="9">
        <v>140</v>
      </c>
      <c r="H11" s="10">
        <v>27</v>
      </c>
      <c r="I11" s="9">
        <v>313</v>
      </c>
      <c r="J11" s="10">
        <v>460</v>
      </c>
      <c r="K11" s="9">
        <v>7</v>
      </c>
      <c r="L11" s="12">
        <f t="shared" si="0"/>
        <v>286</v>
      </c>
      <c r="M11" s="9">
        <f t="shared" si="1"/>
        <v>147</v>
      </c>
      <c r="N11" s="9">
        <f t="shared" si="2"/>
        <v>433</v>
      </c>
      <c r="O11">
        <f t="shared" si="3"/>
        <v>293</v>
      </c>
      <c r="Q11" s="4"/>
      <c r="S11" s="4"/>
      <c r="U11" s="4"/>
      <c r="W11" s="4"/>
    </row>
    <row r="12" spans="1:23" x14ac:dyDescent="0.3">
      <c r="A12" s="15"/>
      <c r="B12" s="9"/>
      <c r="C12" s="9"/>
      <c r="D12" s="9"/>
      <c r="E12" s="9"/>
      <c r="F12" s="10"/>
      <c r="G12" s="9"/>
      <c r="H12" s="10"/>
      <c r="I12" s="9"/>
      <c r="J12" s="10"/>
      <c r="K12" s="9"/>
      <c r="L12" s="12"/>
      <c r="M12" s="9"/>
      <c r="N12" s="9"/>
      <c r="Q12" s="4"/>
      <c r="S12" s="4"/>
      <c r="U12" s="4"/>
      <c r="W12" s="4"/>
    </row>
    <row r="13" spans="1:23" x14ac:dyDescent="0.3">
      <c r="A13" s="15"/>
      <c r="B13" s="9"/>
      <c r="C13" s="9"/>
      <c r="D13" s="9"/>
      <c r="E13" s="9"/>
      <c r="F13" s="10"/>
      <c r="G13" s="9"/>
      <c r="H13" s="10"/>
      <c r="I13" s="9"/>
      <c r="J13" s="10"/>
      <c r="K13" s="9"/>
      <c r="L13" s="12"/>
      <c r="M13" s="9"/>
      <c r="N13" s="9"/>
      <c r="Q13" s="4"/>
      <c r="S13" s="4"/>
      <c r="U13" s="4"/>
      <c r="W13" s="4"/>
    </row>
    <row r="14" spans="1:23" x14ac:dyDescent="0.3">
      <c r="A14" s="15"/>
      <c r="B14" s="9"/>
      <c r="C14" s="9"/>
      <c r="D14" s="9"/>
      <c r="E14" s="9"/>
      <c r="F14" s="10"/>
      <c r="G14" s="9"/>
      <c r="H14" s="10"/>
      <c r="I14" s="9"/>
      <c r="J14" s="10"/>
      <c r="K14" s="9"/>
      <c r="L14" s="12"/>
      <c r="M14" s="9"/>
      <c r="N14" s="9"/>
      <c r="Q14" s="4"/>
      <c r="S14" s="4"/>
      <c r="U14" s="4"/>
      <c r="W14" s="4"/>
    </row>
    <row r="15" spans="1:23" x14ac:dyDescent="0.3">
      <c r="A15" s="15"/>
      <c r="B15" s="9"/>
      <c r="C15" s="9"/>
      <c r="D15" s="9"/>
      <c r="E15" s="9"/>
      <c r="F15" s="10"/>
      <c r="G15" s="9"/>
      <c r="H15" s="10"/>
      <c r="I15" s="9"/>
      <c r="J15" s="10"/>
      <c r="K15" s="9"/>
      <c r="L15" s="12"/>
      <c r="M15" s="9"/>
      <c r="N15" s="9"/>
      <c r="Q15" s="4"/>
      <c r="S15" s="4"/>
      <c r="U15" s="4"/>
      <c r="W15" s="4"/>
    </row>
    <row r="16" spans="1:23" x14ac:dyDescent="0.3">
      <c r="A16" s="15"/>
      <c r="B16" s="9"/>
      <c r="C16" s="9"/>
      <c r="D16" s="9"/>
      <c r="E16" s="9"/>
      <c r="F16" s="10"/>
      <c r="G16" s="9"/>
      <c r="H16" s="10"/>
      <c r="I16" s="9"/>
      <c r="J16" s="10"/>
      <c r="K16" s="9"/>
      <c r="L16" s="12"/>
      <c r="M16" s="9"/>
      <c r="N16" s="9"/>
      <c r="Q16" s="4"/>
      <c r="S16" s="4"/>
      <c r="U16" s="4"/>
      <c r="W16" s="4"/>
    </row>
    <row r="17" spans="1:23" x14ac:dyDescent="0.3">
      <c r="A17" s="15"/>
      <c r="B17" s="9"/>
      <c r="C17" s="9"/>
      <c r="D17" s="9"/>
      <c r="E17" s="9"/>
      <c r="F17" s="10"/>
      <c r="G17" s="9"/>
      <c r="H17" s="10"/>
      <c r="I17" s="9"/>
      <c r="J17" s="10"/>
      <c r="K17" s="9"/>
      <c r="L17" s="12"/>
      <c r="M17" s="9"/>
      <c r="N17" s="9"/>
      <c r="Q17" s="4"/>
      <c r="S17" s="4"/>
      <c r="U17" s="4"/>
      <c r="W17" s="4"/>
    </row>
    <row r="18" spans="1:23" x14ac:dyDescent="0.3">
      <c r="A18" s="15"/>
      <c r="B18" s="9"/>
      <c r="C18" s="9"/>
      <c r="D18" s="9"/>
      <c r="E18" s="9"/>
      <c r="F18" s="10"/>
      <c r="G18" s="9"/>
      <c r="H18" s="10"/>
      <c r="I18" s="9"/>
      <c r="J18" s="10"/>
      <c r="K18" s="9"/>
      <c r="L18" s="12"/>
      <c r="M18" s="9"/>
      <c r="N18" s="9"/>
      <c r="Q18" s="4"/>
      <c r="S18" s="4"/>
      <c r="U18" s="4"/>
      <c r="W18" s="4"/>
    </row>
    <row r="19" spans="1:23" x14ac:dyDescent="0.3">
      <c r="A19" s="15"/>
      <c r="B19" s="9"/>
      <c r="C19" s="9"/>
      <c r="D19" s="9"/>
      <c r="E19" s="9"/>
      <c r="F19" s="10"/>
      <c r="G19" s="9"/>
      <c r="H19" s="10"/>
      <c r="I19" s="9"/>
      <c r="J19" s="10"/>
      <c r="K19" s="9"/>
      <c r="L19" s="12"/>
      <c r="M19" s="9"/>
      <c r="N19" s="9"/>
      <c r="Q19" s="4"/>
      <c r="S19" s="4"/>
      <c r="U19" s="4"/>
      <c r="W19" s="4"/>
    </row>
    <row r="20" spans="1:23" x14ac:dyDescent="0.3">
      <c r="A20" s="15"/>
      <c r="B20" s="9"/>
      <c r="C20" s="9"/>
      <c r="D20" s="9"/>
      <c r="E20" s="9"/>
      <c r="F20" s="10"/>
      <c r="G20" s="9"/>
      <c r="H20" s="10"/>
      <c r="I20" s="9"/>
      <c r="J20" s="10"/>
      <c r="K20" s="9"/>
      <c r="L20" s="12"/>
      <c r="M20" s="9"/>
      <c r="N20" s="9"/>
      <c r="Q20" s="4"/>
      <c r="S20" s="4"/>
      <c r="U20" s="4"/>
      <c r="W20" s="4"/>
    </row>
    <row r="21" spans="1:23" x14ac:dyDescent="0.3">
      <c r="A21" s="15"/>
      <c r="B21" s="9"/>
      <c r="C21" s="9"/>
      <c r="D21" s="9"/>
      <c r="E21" s="9"/>
      <c r="F21" s="10"/>
      <c r="G21" s="9"/>
      <c r="H21" s="10"/>
      <c r="I21" s="9"/>
      <c r="J21" s="10"/>
      <c r="K21" s="9"/>
      <c r="L21" s="12"/>
      <c r="M21" s="9"/>
      <c r="N21" s="9"/>
      <c r="Q21" s="4"/>
      <c r="S21" s="4"/>
      <c r="U21" s="4"/>
      <c r="W21" s="4"/>
    </row>
    <row r="22" spans="1:23" x14ac:dyDescent="0.3">
      <c r="A22" s="15"/>
      <c r="B22" s="9"/>
      <c r="C22" s="9"/>
      <c r="D22" s="9"/>
      <c r="E22" s="9"/>
      <c r="F22" s="9"/>
      <c r="G22" s="9"/>
      <c r="H22" s="9"/>
      <c r="I22" s="9"/>
      <c r="J22" s="9"/>
      <c r="K22" s="9"/>
      <c r="L22" s="12"/>
      <c r="M22" s="9"/>
      <c r="N22" s="9"/>
    </row>
    <row r="26" spans="1:23" ht="15" thickBot="1" x14ac:dyDescent="0.35"/>
    <row r="27" spans="1:23" x14ac:dyDescent="0.3">
      <c r="A27" s="17" t="s">
        <v>138</v>
      </c>
      <c r="B27" s="29" t="s">
        <v>35</v>
      </c>
      <c r="C27" s="18" t="s">
        <v>36</v>
      </c>
      <c r="D27" s="18" t="s">
        <v>30</v>
      </c>
      <c r="E27" s="18" t="s">
        <v>128</v>
      </c>
      <c r="F27" s="19" t="s">
        <v>131</v>
      </c>
    </row>
    <row r="28" spans="1:23" x14ac:dyDescent="0.3">
      <c r="A28" s="30" t="s">
        <v>31</v>
      </c>
      <c r="B28" s="20">
        <f>AVERAGE(G2:G11)</f>
        <v>140.11999999999998</v>
      </c>
      <c r="C28" s="20">
        <f>AVERAGE(M2:M22)</f>
        <v>147</v>
      </c>
      <c r="D28" s="20">
        <f>AVERAGE(K2:K22)</f>
        <v>6.8920000000000003</v>
      </c>
      <c r="E28" s="23">
        <f>AVERAGE(N2:N11)</f>
        <v>268.7</v>
      </c>
      <c r="F28" s="21">
        <f>AVERAGE(O2:O11)</f>
        <v>128.58000000000001</v>
      </c>
    </row>
    <row r="29" spans="1:23" x14ac:dyDescent="0.3">
      <c r="A29" s="31" t="s">
        <v>32</v>
      </c>
      <c r="B29" s="16">
        <f>AVEDEV(G2:G22)</f>
        <v>5.5999999999986019E-2</v>
      </c>
      <c r="C29" s="16">
        <f>AVEDEV(M2:M22)</f>
        <v>1.4</v>
      </c>
      <c r="D29" s="16">
        <f>AVEDEV(K2:K22)</f>
        <v>1.3748</v>
      </c>
      <c r="E29" s="16">
        <f>AVEDEV(N2:N11)</f>
        <v>130.44</v>
      </c>
      <c r="F29" s="22">
        <f>AVEDEV(O2:O11)</f>
        <v>130.416</v>
      </c>
    </row>
    <row r="30" spans="1:23" x14ac:dyDescent="0.3">
      <c r="A30" s="32" t="s">
        <v>33</v>
      </c>
      <c r="B30" s="23">
        <f>MAX(O2:O22)</f>
        <v>303.60000000000002</v>
      </c>
      <c r="C30" s="24"/>
      <c r="D30" s="24"/>
      <c r="E30" s="24"/>
      <c r="F30" s="25"/>
    </row>
    <row r="31" spans="1:23" x14ac:dyDescent="0.3">
      <c r="A31" s="33" t="s">
        <v>34</v>
      </c>
      <c r="B31" s="23">
        <f>MAX(N2:N22)</f>
        <v>444</v>
      </c>
      <c r="C31" s="24"/>
      <c r="D31" s="24"/>
      <c r="E31" s="24"/>
      <c r="F31" s="25"/>
    </row>
    <row r="32" spans="1:23" ht="15" thickBot="1" x14ac:dyDescent="0.35">
      <c r="A32" s="26" t="s">
        <v>121</v>
      </c>
      <c r="B32" s="27">
        <v>507</v>
      </c>
      <c r="C32" s="27"/>
      <c r="D32" s="27"/>
      <c r="E32" s="27"/>
      <c r="F32" s="28"/>
    </row>
    <row r="35" spans="1:1" x14ac:dyDescent="0.3">
      <c r="A35" s="6" t="s">
        <v>37</v>
      </c>
    </row>
    <row r="36" spans="1:1" x14ac:dyDescent="0.3">
      <c r="A36" s="1">
        <v>146.057142857142</v>
      </c>
    </row>
    <row r="37" spans="1:1" x14ac:dyDescent="0.3">
      <c r="A37" s="6" t="s">
        <v>38</v>
      </c>
    </row>
    <row r="38" spans="1:1" x14ac:dyDescent="0.3">
      <c r="A38" s="1">
        <v>175.142857142857</v>
      </c>
    </row>
    <row r="39" spans="1:1" x14ac:dyDescent="0.3">
      <c r="A39" s="6" t="s">
        <v>41</v>
      </c>
    </row>
    <row r="40" spans="1:1" x14ac:dyDescent="0.3">
      <c r="A40" s="1">
        <v>29.0814285714285</v>
      </c>
    </row>
    <row r="41" spans="1:1" x14ac:dyDescent="0.3">
      <c r="A41" s="6" t="s">
        <v>40</v>
      </c>
    </row>
    <row r="42" spans="1:1" x14ac:dyDescent="0.3">
      <c r="A42" s="8">
        <v>83.95</v>
      </c>
    </row>
    <row r="43" spans="1:1" x14ac:dyDescent="0.3">
      <c r="A43" s="6" t="s">
        <v>39</v>
      </c>
    </row>
    <row r="44" spans="1:1" x14ac:dyDescent="0.3">
      <c r="A44" s="1">
        <v>1220</v>
      </c>
    </row>
    <row r="45" spans="1:1" x14ac:dyDescent="0.3">
      <c r="A45" s="6"/>
    </row>
    <row r="46" spans="1:1" x14ac:dyDescent="0.3">
      <c r="A46" s="1"/>
    </row>
    <row r="50" spans="1:1" x14ac:dyDescent="0.3">
      <c r="A50" s="4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B03A-D3CC-43C1-96C5-A1D10EF55608}">
  <dimension ref="A1:AA40"/>
  <sheetViews>
    <sheetView zoomScale="55" zoomScaleNormal="55" workbookViewId="0">
      <selection sqref="A1:O43"/>
    </sheetView>
  </sheetViews>
  <sheetFormatPr baseColWidth="10" defaultRowHeight="14.4" x14ac:dyDescent="0.3"/>
  <cols>
    <col min="1" max="1" width="29.109375" customWidth="1"/>
    <col min="3" max="3" width="14" customWidth="1"/>
    <col min="6" max="6" width="16.109375" customWidth="1"/>
    <col min="7" max="7" width="15" customWidth="1"/>
    <col min="12" max="12" width="25.33203125" customWidth="1"/>
    <col min="13" max="13" width="15.5546875" customWidth="1"/>
  </cols>
  <sheetData>
    <row r="1" spans="1:23" x14ac:dyDescent="0.3">
      <c r="A1" s="9"/>
      <c r="B1" s="10" t="s">
        <v>0</v>
      </c>
      <c r="C1" s="10" t="s">
        <v>65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30</v>
      </c>
      <c r="L1" s="10" t="s">
        <v>87</v>
      </c>
      <c r="M1" s="10" t="s">
        <v>29</v>
      </c>
      <c r="N1" s="10" t="s">
        <v>88</v>
      </c>
      <c r="O1" s="10" t="s">
        <v>130</v>
      </c>
    </row>
    <row r="2" spans="1:23" x14ac:dyDescent="0.3">
      <c r="A2" s="11">
        <v>0</v>
      </c>
      <c r="B2" s="9" t="s">
        <v>1</v>
      </c>
      <c r="C2" s="9" t="s">
        <v>90</v>
      </c>
      <c r="D2" s="9" t="s">
        <v>122</v>
      </c>
      <c r="E2" s="9" t="s">
        <v>49</v>
      </c>
      <c r="F2" s="10" t="s">
        <v>73</v>
      </c>
      <c r="G2" s="9">
        <v>40.299999999999997</v>
      </c>
      <c r="H2" s="10">
        <v>1</v>
      </c>
      <c r="I2" s="9">
        <v>11</v>
      </c>
      <c r="J2" s="10">
        <v>57</v>
      </c>
      <c r="K2" s="9">
        <v>5.69</v>
      </c>
      <c r="L2" s="12">
        <f t="shared" ref="L2:M7" si="0">I2-H2</f>
        <v>10</v>
      </c>
      <c r="M2" s="9">
        <f t="shared" si="0"/>
        <v>46</v>
      </c>
      <c r="N2" s="9">
        <f t="shared" ref="N2:N7" si="1">J2-H2</f>
        <v>56</v>
      </c>
      <c r="O2">
        <f t="shared" ref="O2:O7" si="2">N2-G2</f>
        <v>15.700000000000003</v>
      </c>
    </row>
    <row r="3" spans="1:23" x14ac:dyDescent="0.3">
      <c r="A3" s="11">
        <v>1</v>
      </c>
      <c r="B3" s="9" t="s">
        <v>2</v>
      </c>
      <c r="C3" s="9" t="s">
        <v>89</v>
      </c>
      <c r="D3" s="9" t="s">
        <v>123</v>
      </c>
      <c r="E3" s="9" t="s">
        <v>56</v>
      </c>
      <c r="F3" s="10" t="s">
        <v>57</v>
      </c>
      <c r="G3" s="9">
        <v>40.299999999999997</v>
      </c>
      <c r="H3" s="10">
        <v>1</v>
      </c>
      <c r="I3" s="9">
        <v>16</v>
      </c>
      <c r="J3" s="10">
        <v>62</v>
      </c>
      <c r="K3" s="9">
        <v>5.69</v>
      </c>
      <c r="L3" s="12">
        <f t="shared" si="0"/>
        <v>15</v>
      </c>
      <c r="M3" s="9">
        <f t="shared" si="0"/>
        <v>46</v>
      </c>
      <c r="N3" s="9">
        <f t="shared" si="1"/>
        <v>61</v>
      </c>
      <c r="O3">
        <f t="shared" si="2"/>
        <v>20.700000000000003</v>
      </c>
    </row>
    <row r="4" spans="1:23" x14ac:dyDescent="0.3">
      <c r="A4" s="11">
        <v>2</v>
      </c>
      <c r="B4" s="9" t="s">
        <v>3</v>
      </c>
      <c r="C4" s="9" t="s">
        <v>91</v>
      </c>
      <c r="D4" s="9" t="s">
        <v>124</v>
      </c>
      <c r="E4" s="9" t="s">
        <v>82</v>
      </c>
      <c r="F4" s="10" t="s">
        <v>83</v>
      </c>
      <c r="G4" s="9">
        <v>40.299999999999997</v>
      </c>
      <c r="H4" s="10">
        <v>1</v>
      </c>
      <c r="I4" s="9">
        <v>21</v>
      </c>
      <c r="J4" s="10">
        <v>67</v>
      </c>
      <c r="K4" s="9">
        <v>5.69</v>
      </c>
      <c r="L4" s="12">
        <f t="shared" si="0"/>
        <v>20</v>
      </c>
      <c r="M4" s="9">
        <f t="shared" si="0"/>
        <v>46</v>
      </c>
      <c r="N4" s="9">
        <f t="shared" si="1"/>
        <v>66</v>
      </c>
      <c r="O4">
        <f t="shared" si="2"/>
        <v>25.700000000000003</v>
      </c>
    </row>
    <row r="5" spans="1:23" x14ac:dyDescent="0.3">
      <c r="A5" s="11">
        <v>3</v>
      </c>
      <c r="B5" s="9" t="s">
        <v>4</v>
      </c>
      <c r="C5" s="9" t="s">
        <v>93</v>
      </c>
      <c r="D5" s="9" t="s">
        <v>125</v>
      </c>
      <c r="E5" s="9" t="s">
        <v>55</v>
      </c>
      <c r="F5" s="10" t="s">
        <v>68</v>
      </c>
      <c r="G5" s="9">
        <v>40.299999999999997</v>
      </c>
      <c r="H5" s="10">
        <v>1</v>
      </c>
      <c r="I5" s="9">
        <v>11</v>
      </c>
      <c r="J5" s="10">
        <v>57</v>
      </c>
      <c r="K5" s="9">
        <v>5.69</v>
      </c>
      <c r="L5" s="12">
        <f t="shared" si="0"/>
        <v>10</v>
      </c>
      <c r="M5" s="9">
        <f t="shared" si="0"/>
        <v>46</v>
      </c>
      <c r="N5" s="9">
        <f t="shared" si="1"/>
        <v>56</v>
      </c>
      <c r="O5">
        <f t="shared" si="2"/>
        <v>15.700000000000003</v>
      </c>
    </row>
    <row r="6" spans="1:23" x14ac:dyDescent="0.3">
      <c r="A6" s="11">
        <v>4</v>
      </c>
      <c r="B6" s="9" t="s">
        <v>5</v>
      </c>
      <c r="C6" s="9" t="s">
        <v>92</v>
      </c>
      <c r="D6" s="9" t="s">
        <v>126</v>
      </c>
      <c r="E6" s="9" t="s">
        <v>61</v>
      </c>
      <c r="F6" s="10" t="s">
        <v>62</v>
      </c>
      <c r="G6" s="9">
        <v>40.299999999999997</v>
      </c>
      <c r="H6" s="10">
        <v>1</v>
      </c>
      <c r="I6" s="9">
        <v>16</v>
      </c>
      <c r="J6" s="10">
        <v>62</v>
      </c>
      <c r="K6" s="9">
        <v>5.69</v>
      </c>
      <c r="L6" s="12">
        <f t="shared" si="0"/>
        <v>15</v>
      </c>
      <c r="M6" s="9">
        <f t="shared" si="0"/>
        <v>46</v>
      </c>
      <c r="N6" s="9">
        <f t="shared" si="1"/>
        <v>61</v>
      </c>
      <c r="O6">
        <f t="shared" si="2"/>
        <v>20.700000000000003</v>
      </c>
    </row>
    <row r="7" spans="1:23" x14ac:dyDescent="0.3">
      <c r="A7" s="11">
        <v>5</v>
      </c>
      <c r="B7" s="9" t="s">
        <v>6</v>
      </c>
      <c r="C7" s="9" t="s">
        <v>94</v>
      </c>
      <c r="D7" s="9" t="s">
        <v>127</v>
      </c>
      <c r="E7" s="9" t="s">
        <v>70</v>
      </c>
      <c r="F7" s="10" t="s">
        <v>71</v>
      </c>
      <c r="G7" s="9">
        <v>40.299999999999997</v>
      </c>
      <c r="H7" s="10">
        <v>1</v>
      </c>
      <c r="I7" s="9">
        <v>21</v>
      </c>
      <c r="J7" s="10">
        <v>67</v>
      </c>
      <c r="K7" s="9">
        <v>5.69</v>
      </c>
      <c r="L7" s="12">
        <f t="shared" si="0"/>
        <v>20</v>
      </c>
      <c r="M7" s="9">
        <f t="shared" si="0"/>
        <v>46</v>
      </c>
      <c r="N7" s="9">
        <f t="shared" si="1"/>
        <v>66</v>
      </c>
      <c r="O7">
        <f t="shared" si="2"/>
        <v>25.700000000000003</v>
      </c>
      <c r="Q7" s="4"/>
      <c r="S7" s="4"/>
      <c r="U7" s="4"/>
      <c r="W7" s="4"/>
    </row>
    <row r="8" spans="1:23" x14ac:dyDescent="0.3">
      <c r="A8" s="7"/>
      <c r="B8" s="4"/>
      <c r="D8" s="4"/>
      <c r="E8" s="4"/>
      <c r="G8" s="4"/>
      <c r="I8" s="4"/>
      <c r="K8" s="4"/>
      <c r="M8" s="4"/>
      <c r="Q8" s="4"/>
      <c r="S8" s="4"/>
      <c r="U8" s="4"/>
      <c r="W8" s="4"/>
    </row>
    <row r="9" spans="1:23" x14ac:dyDescent="0.3">
      <c r="A9" s="7"/>
      <c r="B9" s="4"/>
      <c r="D9" s="4"/>
      <c r="E9" s="4"/>
      <c r="G9" s="4"/>
      <c r="I9" s="4"/>
      <c r="K9" s="4"/>
      <c r="M9" s="4"/>
      <c r="O9" s="4"/>
      <c r="Q9" s="4"/>
      <c r="S9" s="4"/>
      <c r="U9" s="4"/>
      <c r="W9" s="4"/>
    </row>
    <row r="10" spans="1:23" ht="15" thickBot="1" x14ac:dyDescent="0.35">
      <c r="A10" s="7"/>
      <c r="B10" s="4"/>
      <c r="D10" s="4"/>
      <c r="E10" s="4"/>
      <c r="G10" s="4"/>
      <c r="I10" s="4"/>
      <c r="K10" s="4"/>
      <c r="M10" s="4"/>
      <c r="O10" s="4"/>
      <c r="Q10" s="4"/>
      <c r="S10" s="4"/>
      <c r="U10" s="4"/>
      <c r="W10" s="4"/>
    </row>
    <row r="11" spans="1:23" x14ac:dyDescent="0.3">
      <c r="A11" s="17" t="s">
        <v>139</v>
      </c>
      <c r="B11" s="29" t="s">
        <v>35</v>
      </c>
      <c r="C11" s="18" t="s">
        <v>36</v>
      </c>
      <c r="D11" s="18" t="s">
        <v>30</v>
      </c>
      <c r="E11" s="18" t="s">
        <v>128</v>
      </c>
      <c r="F11" s="19" t="s">
        <v>131</v>
      </c>
      <c r="G11" s="4"/>
      <c r="I11" s="4"/>
      <c r="K11" s="4"/>
      <c r="M11" s="4"/>
      <c r="O11" s="4"/>
      <c r="Q11" s="4"/>
      <c r="S11" s="4"/>
      <c r="U11" s="4"/>
      <c r="W11" s="4"/>
    </row>
    <row r="12" spans="1:23" x14ac:dyDescent="0.3">
      <c r="A12" s="30" t="s">
        <v>31</v>
      </c>
      <c r="B12" s="20">
        <f>AVERAGE(G2:G7)</f>
        <v>40.300000000000004</v>
      </c>
      <c r="C12" s="20">
        <f>AVERAGE(M2:M7)</f>
        <v>46</v>
      </c>
      <c r="D12" s="20">
        <f>AVERAGE(K2:K7)</f>
        <v>5.69</v>
      </c>
      <c r="E12" s="23">
        <f>AVERAGE(N2:N7)</f>
        <v>61</v>
      </c>
      <c r="F12" s="21">
        <f>AVERAGE(O2:O7)</f>
        <v>20.700000000000003</v>
      </c>
      <c r="G12" s="4"/>
      <c r="I12" s="4"/>
      <c r="K12" s="4"/>
      <c r="M12" s="4"/>
      <c r="O12" s="4"/>
      <c r="Q12" s="4"/>
      <c r="S12" s="4"/>
      <c r="U12" s="4"/>
      <c r="W12" s="4"/>
    </row>
    <row r="13" spans="1:23" x14ac:dyDescent="0.3">
      <c r="A13" s="31" t="s">
        <v>32</v>
      </c>
      <c r="B13" s="16">
        <f>AVEDEV(G2:G7)</f>
        <v>7.1054273576010019E-15</v>
      </c>
      <c r="C13" s="16">
        <f>AVEDEV(M2:M7)</f>
        <v>0</v>
      </c>
      <c r="D13" s="16">
        <f>AVEDEV(K2:K7)</f>
        <v>0</v>
      </c>
      <c r="E13" s="16">
        <f>AVEDEV(N2:N7)</f>
        <v>3.3333333333333335</v>
      </c>
      <c r="F13" s="22">
        <f>AVEDEV(O2:O7)</f>
        <v>3.3333333333333335</v>
      </c>
      <c r="G13" s="4"/>
      <c r="I13" s="4"/>
      <c r="K13" s="4"/>
      <c r="M13" s="4"/>
      <c r="O13" s="4"/>
      <c r="Q13" s="4"/>
      <c r="S13" s="4"/>
      <c r="U13" s="4"/>
      <c r="W13" s="4"/>
    </row>
    <row r="14" spans="1:23" x14ac:dyDescent="0.3">
      <c r="A14" s="32" t="s">
        <v>33</v>
      </c>
      <c r="B14" s="23">
        <f>MAX(O2:O7)</f>
        <v>25.700000000000003</v>
      </c>
      <c r="C14" s="24"/>
      <c r="D14" s="24"/>
      <c r="E14" s="24"/>
      <c r="F14" s="25"/>
      <c r="G14" s="4"/>
      <c r="I14" s="4"/>
      <c r="K14" s="4"/>
      <c r="M14" s="4"/>
      <c r="O14" s="4"/>
      <c r="Q14" s="4"/>
      <c r="S14" s="4"/>
      <c r="U14" s="4"/>
      <c r="W14" s="4"/>
    </row>
    <row r="15" spans="1:23" x14ac:dyDescent="0.3">
      <c r="A15" s="33" t="s">
        <v>34</v>
      </c>
      <c r="B15" s="23">
        <f>MAX(N2:N7)</f>
        <v>66</v>
      </c>
      <c r="C15" s="24"/>
      <c r="D15" s="24"/>
      <c r="E15" s="24"/>
      <c r="F15" s="25"/>
      <c r="G15" s="4"/>
      <c r="I15" s="4"/>
      <c r="K15" s="4"/>
      <c r="M15" s="4"/>
      <c r="O15" s="4"/>
      <c r="Q15" s="4"/>
      <c r="S15" s="4"/>
      <c r="U15" s="4"/>
      <c r="W15" s="4"/>
    </row>
    <row r="16" spans="1:23" ht="15" thickBot="1" x14ac:dyDescent="0.35">
      <c r="A16" s="26" t="s">
        <v>121</v>
      </c>
      <c r="B16" s="27">
        <v>63</v>
      </c>
      <c r="C16" s="27"/>
      <c r="D16" s="27"/>
      <c r="E16" s="27"/>
      <c r="F16" s="28"/>
      <c r="G16" s="4"/>
      <c r="I16" s="4"/>
      <c r="K16" s="4"/>
      <c r="M16" s="4"/>
      <c r="O16" s="4"/>
      <c r="Q16" s="4"/>
      <c r="S16" s="4"/>
      <c r="U16" s="4"/>
      <c r="W16" s="4"/>
    </row>
    <row r="17" spans="1:27" x14ac:dyDescent="0.3">
      <c r="A17" s="7"/>
      <c r="B17" s="4"/>
      <c r="D17" s="4"/>
      <c r="E17" s="4"/>
      <c r="G17" s="4"/>
      <c r="I17" s="4"/>
      <c r="K17" s="4"/>
      <c r="M17" s="4"/>
      <c r="O17" s="4"/>
      <c r="Q17" s="4"/>
      <c r="S17" s="4"/>
      <c r="U17" s="4"/>
      <c r="W17" s="4"/>
    </row>
    <row r="18" spans="1:27" x14ac:dyDescent="0.3">
      <c r="A18" s="7"/>
      <c r="B18" s="4"/>
      <c r="D18" s="4"/>
      <c r="E18" s="4"/>
      <c r="G18" s="4"/>
      <c r="I18" s="4"/>
      <c r="K18" s="4"/>
      <c r="M18" s="4"/>
      <c r="O18" s="4"/>
      <c r="Q18" s="4"/>
      <c r="S18" s="4"/>
      <c r="U18" s="4"/>
      <c r="W18" s="4"/>
    </row>
    <row r="19" spans="1:27" x14ac:dyDescent="0.3">
      <c r="A19" s="7"/>
      <c r="B19" s="4"/>
      <c r="D19" s="4"/>
      <c r="E19" s="4"/>
      <c r="G19" s="4"/>
      <c r="I19" s="4"/>
      <c r="K19" s="4"/>
      <c r="M19" s="4"/>
      <c r="O19" s="4"/>
      <c r="Q19" s="4"/>
      <c r="S19" s="4"/>
      <c r="U19" s="4"/>
      <c r="W19" s="4"/>
    </row>
    <row r="20" spans="1:27" x14ac:dyDescent="0.3">
      <c r="A20" s="7"/>
      <c r="B20" s="4"/>
      <c r="D20" s="4"/>
      <c r="E20" s="4"/>
      <c r="G20" s="4"/>
      <c r="I20" s="4"/>
      <c r="K20" s="4"/>
      <c r="M20" s="4"/>
      <c r="O20" s="4"/>
      <c r="Q20" s="4"/>
      <c r="S20" s="4"/>
      <c r="U20" s="4"/>
      <c r="W20" s="4"/>
    </row>
    <row r="21" spans="1:27" x14ac:dyDescent="0.3">
      <c r="A21" s="7"/>
      <c r="B21" s="7"/>
      <c r="D21" s="4"/>
      <c r="E21" s="4"/>
      <c r="G21" s="4"/>
      <c r="I21" s="4"/>
      <c r="K21" s="4"/>
      <c r="M21" s="4"/>
      <c r="O21" s="4"/>
      <c r="Q21" s="4"/>
      <c r="S21" s="4"/>
      <c r="U21" s="4"/>
      <c r="W21" s="4"/>
    </row>
    <row r="23" spans="1:27" x14ac:dyDescent="0.3">
      <c r="A23" s="6" t="s">
        <v>37</v>
      </c>
    </row>
    <row r="24" spans="1:27" x14ac:dyDescent="0.3">
      <c r="A24" s="1">
        <v>40.299999999999997</v>
      </c>
    </row>
    <row r="25" spans="1:27" x14ac:dyDescent="0.3">
      <c r="A25" s="6" t="s">
        <v>38</v>
      </c>
    </row>
    <row r="26" spans="1:27" x14ac:dyDescent="0.3">
      <c r="A26" s="1">
        <v>46</v>
      </c>
    </row>
    <row r="27" spans="1:27" x14ac:dyDescent="0.3">
      <c r="A27" s="6" t="s">
        <v>41</v>
      </c>
      <c r="S27" t="s">
        <v>90</v>
      </c>
      <c r="T27" t="s">
        <v>122</v>
      </c>
      <c r="U27" t="s">
        <v>49</v>
      </c>
      <c r="V27" t="s">
        <v>73</v>
      </c>
      <c r="W27">
        <v>40.299999999999997</v>
      </c>
      <c r="X27">
        <v>1</v>
      </c>
      <c r="Y27">
        <v>11</v>
      </c>
      <c r="Z27">
        <v>57</v>
      </c>
      <c r="AA27">
        <v>5.69</v>
      </c>
    </row>
    <row r="28" spans="1:27" x14ac:dyDescent="0.3">
      <c r="A28" s="1">
        <v>5.69</v>
      </c>
      <c r="S28" t="s">
        <v>191</v>
      </c>
    </row>
    <row r="29" spans="1:27" x14ac:dyDescent="0.3">
      <c r="A29" s="6" t="s">
        <v>40</v>
      </c>
      <c r="S29" t="s">
        <v>192</v>
      </c>
    </row>
    <row r="30" spans="1:27" x14ac:dyDescent="0.3">
      <c r="A30" s="1">
        <v>5.69</v>
      </c>
      <c r="S30" t="s">
        <v>193</v>
      </c>
    </row>
    <row r="31" spans="1:27" x14ac:dyDescent="0.3">
      <c r="A31" s="6" t="s">
        <v>39</v>
      </c>
      <c r="S31" t="s">
        <v>194</v>
      </c>
    </row>
    <row r="32" spans="1:27" x14ac:dyDescent="0.3">
      <c r="A32" s="1">
        <v>62</v>
      </c>
      <c r="S32" t="s">
        <v>195</v>
      </c>
    </row>
    <row r="33" spans="1:27" x14ac:dyDescent="0.3">
      <c r="A33" s="6"/>
      <c r="E33" s="4"/>
      <c r="G33" s="4"/>
      <c r="H33" s="4"/>
      <c r="J33" s="4"/>
      <c r="L33" s="4"/>
      <c r="N33" s="4"/>
      <c r="P33" s="4"/>
      <c r="R33" s="4"/>
      <c r="T33" s="4"/>
      <c r="V33" s="4"/>
      <c r="X33" s="4"/>
      <c r="Z33" s="4"/>
    </row>
    <row r="34" spans="1:27" x14ac:dyDescent="0.3">
      <c r="A34" s="1"/>
      <c r="E34" s="4"/>
      <c r="G34" s="4"/>
      <c r="H34" s="4"/>
      <c r="J34" s="4"/>
      <c r="L34" s="4"/>
      <c r="N34" s="4"/>
      <c r="P34" s="4"/>
      <c r="R34" s="4"/>
      <c r="T34" s="4"/>
      <c r="V34" s="4"/>
      <c r="X34" s="4"/>
      <c r="Z34" s="4"/>
    </row>
    <row r="35" spans="1:27" x14ac:dyDescent="0.3">
      <c r="E35" s="4"/>
      <c r="G35" s="4"/>
      <c r="H35" s="4"/>
      <c r="J35" s="4"/>
      <c r="L35" s="4"/>
      <c r="N35" s="4"/>
      <c r="P35" s="4"/>
      <c r="R35" s="4"/>
      <c r="S35" t="s">
        <v>90</v>
      </c>
      <c r="T35" s="4" t="s">
        <v>122</v>
      </c>
      <c r="U35" t="s">
        <v>49</v>
      </c>
      <c r="V35" s="4" t="s">
        <v>73</v>
      </c>
      <c r="W35">
        <v>40.299999999999997</v>
      </c>
      <c r="X35" s="4">
        <v>1</v>
      </c>
      <c r="Y35">
        <v>11</v>
      </c>
      <c r="Z35" s="4">
        <v>57</v>
      </c>
      <c r="AA35">
        <v>5.69</v>
      </c>
    </row>
    <row r="36" spans="1:27" x14ac:dyDescent="0.3">
      <c r="E36" s="4"/>
      <c r="G36" s="4"/>
      <c r="H36" s="4"/>
      <c r="J36" s="4"/>
      <c r="L36" s="4"/>
      <c r="N36" s="4"/>
      <c r="P36" s="4"/>
      <c r="R36" s="4"/>
      <c r="S36" t="s">
        <v>89</v>
      </c>
      <c r="T36" s="4" t="s">
        <v>123</v>
      </c>
      <c r="U36" t="s">
        <v>56</v>
      </c>
      <c r="V36" s="4" t="s">
        <v>57</v>
      </c>
      <c r="W36">
        <v>40.299999999999997</v>
      </c>
      <c r="X36" s="4">
        <v>1</v>
      </c>
      <c r="Y36">
        <v>16</v>
      </c>
      <c r="Z36" s="4">
        <v>62</v>
      </c>
      <c r="AA36">
        <v>5.69</v>
      </c>
    </row>
    <row r="37" spans="1:27" x14ac:dyDescent="0.3">
      <c r="E37" s="4"/>
      <c r="G37" s="4"/>
      <c r="H37" s="4"/>
      <c r="J37" s="4"/>
      <c r="L37" s="4"/>
      <c r="N37" s="4"/>
      <c r="P37" s="4"/>
      <c r="R37" s="4"/>
      <c r="S37" t="s">
        <v>91</v>
      </c>
      <c r="T37" s="4" t="s">
        <v>124</v>
      </c>
      <c r="U37" t="s">
        <v>82</v>
      </c>
      <c r="V37" s="4" t="s">
        <v>83</v>
      </c>
      <c r="W37">
        <v>40.299999999999997</v>
      </c>
      <c r="X37" s="4">
        <v>1</v>
      </c>
      <c r="Y37">
        <v>21</v>
      </c>
      <c r="Z37" s="4">
        <v>67</v>
      </c>
      <c r="AA37">
        <v>5.69</v>
      </c>
    </row>
    <row r="38" spans="1:27" x14ac:dyDescent="0.3">
      <c r="A38" s="4" t="s">
        <v>141</v>
      </c>
      <c r="B38" s="4"/>
      <c r="C38" s="4"/>
      <c r="E38" s="4"/>
      <c r="G38" s="4"/>
      <c r="H38" s="4"/>
      <c r="J38" s="4"/>
      <c r="L38" s="4"/>
      <c r="N38" s="4"/>
      <c r="P38" s="4"/>
      <c r="R38" s="4"/>
      <c r="S38" t="s">
        <v>93</v>
      </c>
      <c r="T38" s="4" t="s">
        <v>125</v>
      </c>
      <c r="U38" t="s">
        <v>55</v>
      </c>
      <c r="V38" s="4" t="s">
        <v>68</v>
      </c>
      <c r="W38">
        <v>40.299999999999997</v>
      </c>
      <c r="X38" s="4">
        <v>1</v>
      </c>
      <c r="Y38">
        <v>11</v>
      </c>
      <c r="Z38" s="4">
        <v>57</v>
      </c>
      <c r="AA38">
        <v>5.69</v>
      </c>
    </row>
    <row r="39" spans="1:27" x14ac:dyDescent="0.3">
      <c r="S39" t="s">
        <v>92</v>
      </c>
      <c r="T39" t="s">
        <v>126</v>
      </c>
      <c r="U39" t="s">
        <v>61</v>
      </c>
      <c r="V39" t="s">
        <v>62</v>
      </c>
      <c r="W39">
        <v>40.299999999999997</v>
      </c>
      <c r="X39">
        <v>1</v>
      </c>
      <c r="Y39">
        <v>16</v>
      </c>
      <c r="Z39">
        <v>62</v>
      </c>
      <c r="AA39">
        <v>5.69</v>
      </c>
    </row>
    <row r="40" spans="1:27" x14ac:dyDescent="0.3">
      <c r="S40" t="s">
        <v>94</v>
      </c>
      <c r="T40" t="s">
        <v>127</v>
      </c>
      <c r="U40" t="s">
        <v>70</v>
      </c>
      <c r="V40" t="s">
        <v>71</v>
      </c>
      <c r="W40">
        <v>40.299999999999997</v>
      </c>
      <c r="X40">
        <v>1</v>
      </c>
      <c r="Y40">
        <v>21</v>
      </c>
      <c r="Z40">
        <v>67</v>
      </c>
      <c r="AA40">
        <v>5.69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E578-D4F8-410F-856B-D1021E3CD018}">
  <dimension ref="A1:W49"/>
  <sheetViews>
    <sheetView zoomScale="60" zoomScaleNormal="60" workbookViewId="0">
      <selection activeCell="H40" sqref="H40"/>
    </sheetView>
  </sheetViews>
  <sheetFormatPr baseColWidth="10" defaultRowHeight="14.4" x14ac:dyDescent="0.3"/>
  <cols>
    <col min="6" max="6" width="17.109375" customWidth="1"/>
  </cols>
  <sheetData>
    <row r="1" spans="1:23" x14ac:dyDescent="0.3">
      <c r="A1" s="9"/>
      <c r="B1" s="10" t="s">
        <v>0</v>
      </c>
      <c r="C1" s="10" t="s">
        <v>65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30</v>
      </c>
      <c r="L1" s="10" t="s">
        <v>87</v>
      </c>
      <c r="M1" s="10" t="s">
        <v>29</v>
      </c>
      <c r="N1" s="10" t="s">
        <v>88</v>
      </c>
      <c r="O1" s="10" t="s">
        <v>130</v>
      </c>
      <c r="Q1" s="4"/>
      <c r="S1" s="4"/>
      <c r="U1" s="4"/>
      <c r="W1" s="4"/>
    </row>
    <row r="2" spans="1:23" x14ac:dyDescent="0.3">
      <c r="A2" s="11">
        <v>0</v>
      </c>
      <c r="B2" s="9" t="s">
        <v>1</v>
      </c>
      <c r="C2" s="9" t="s">
        <v>90</v>
      </c>
      <c r="D2" s="9" t="s">
        <v>122</v>
      </c>
      <c r="E2" s="9" t="s">
        <v>42</v>
      </c>
      <c r="F2" s="10" t="s">
        <v>55</v>
      </c>
      <c r="G2" s="9">
        <v>40.299999999999997</v>
      </c>
      <c r="H2" s="10">
        <v>1</v>
      </c>
      <c r="I2" s="9">
        <v>16</v>
      </c>
      <c r="J2" s="10">
        <v>62</v>
      </c>
      <c r="K2" s="9">
        <v>5.69</v>
      </c>
      <c r="L2" s="12">
        <f t="shared" ref="L2:L22" si="0">I2-H2</f>
        <v>15</v>
      </c>
      <c r="M2" s="9">
        <f t="shared" ref="M2:M22" si="1">J2-I2</f>
        <v>46</v>
      </c>
      <c r="N2" s="9">
        <f t="shared" ref="N2:N22" si="2">J2-H2</f>
        <v>61</v>
      </c>
      <c r="O2">
        <f>N2-G2</f>
        <v>20.700000000000003</v>
      </c>
      <c r="S2" s="4"/>
      <c r="U2" s="4"/>
      <c r="W2" s="4"/>
    </row>
    <row r="3" spans="1:23" x14ac:dyDescent="0.3">
      <c r="A3" s="11">
        <v>1</v>
      </c>
      <c r="B3" s="9" t="s">
        <v>2</v>
      </c>
      <c r="C3" s="9" t="s">
        <v>89</v>
      </c>
      <c r="D3" s="9" t="s">
        <v>123</v>
      </c>
      <c r="E3" s="9" t="s">
        <v>56</v>
      </c>
      <c r="F3" s="10" t="s">
        <v>57</v>
      </c>
      <c r="G3" s="9">
        <v>40.299999999999997</v>
      </c>
      <c r="H3" s="10">
        <v>1</v>
      </c>
      <c r="I3" s="9">
        <v>16</v>
      </c>
      <c r="J3" s="10">
        <v>62</v>
      </c>
      <c r="K3" s="9">
        <v>5.69</v>
      </c>
      <c r="L3" s="12">
        <f t="shared" si="0"/>
        <v>15</v>
      </c>
      <c r="M3" s="9">
        <f t="shared" si="1"/>
        <v>46</v>
      </c>
      <c r="N3" s="9">
        <f t="shared" si="2"/>
        <v>61</v>
      </c>
      <c r="O3">
        <f t="shared" ref="O3:O22" si="3">N3-G3</f>
        <v>20.700000000000003</v>
      </c>
      <c r="S3" s="4"/>
      <c r="U3" s="4"/>
      <c r="W3" s="4"/>
    </row>
    <row r="4" spans="1:23" x14ac:dyDescent="0.3">
      <c r="A4" s="11">
        <v>2</v>
      </c>
      <c r="B4" s="9" t="s">
        <v>3</v>
      </c>
      <c r="C4" s="9" t="s">
        <v>91</v>
      </c>
      <c r="D4" s="9" t="s">
        <v>124</v>
      </c>
      <c r="E4" s="9" t="s">
        <v>58</v>
      </c>
      <c r="F4" s="10" t="s">
        <v>59</v>
      </c>
      <c r="G4" s="9">
        <v>40.299999999999997</v>
      </c>
      <c r="H4" s="10">
        <v>1</v>
      </c>
      <c r="I4" s="9">
        <v>11</v>
      </c>
      <c r="J4" s="10">
        <v>57</v>
      </c>
      <c r="K4" s="9">
        <v>5.69</v>
      </c>
      <c r="L4" s="12">
        <f t="shared" si="0"/>
        <v>10</v>
      </c>
      <c r="M4" s="9">
        <f t="shared" si="1"/>
        <v>46</v>
      </c>
      <c r="N4" s="9">
        <f t="shared" si="2"/>
        <v>56</v>
      </c>
      <c r="O4">
        <f t="shared" si="3"/>
        <v>15.700000000000003</v>
      </c>
      <c r="S4" s="4"/>
      <c r="U4" s="4"/>
      <c r="W4" s="4"/>
    </row>
    <row r="5" spans="1:23" x14ac:dyDescent="0.3">
      <c r="A5" s="11">
        <v>3</v>
      </c>
      <c r="B5" s="9" t="s">
        <v>4</v>
      </c>
      <c r="C5" s="9" t="s">
        <v>93</v>
      </c>
      <c r="D5" s="9" t="s">
        <v>125</v>
      </c>
      <c r="E5" s="9" t="s">
        <v>60</v>
      </c>
      <c r="F5" s="10" t="s">
        <v>49</v>
      </c>
      <c r="G5" s="9">
        <v>40.299999999999997</v>
      </c>
      <c r="H5" s="10">
        <v>1</v>
      </c>
      <c r="I5" s="9">
        <v>16</v>
      </c>
      <c r="J5" s="10">
        <v>62</v>
      </c>
      <c r="K5" s="9">
        <v>5.69</v>
      </c>
      <c r="L5" s="12">
        <f t="shared" si="0"/>
        <v>15</v>
      </c>
      <c r="M5" s="9">
        <f t="shared" si="1"/>
        <v>46</v>
      </c>
      <c r="N5" s="9">
        <f t="shared" si="2"/>
        <v>61</v>
      </c>
      <c r="O5">
        <f t="shared" si="3"/>
        <v>20.700000000000003</v>
      </c>
      <c r="S5" s="4"/>
      <c r="U5" s="4"/>
      <c r="W5" s="4"/>
    </row>
    <row r="6" spans="1:23" x14ac:dyDescent="0.3">
      <c r="A6" s="11">
        <v>4</v>
      </c>
      <c r="B6" s="9" t="s">
        <v>5</v>
      </c>
      <c r="C6" s="9" t="s">
        <v>92</v>
      </c>
      <c r="D6" s="9" t="s">
        <v>126</v>
      </c>
      <c r="E6" s="9" t="s">
        <v>61</v>
      </c>
      <c r="F6" s="10" t="s">
        <v>62</v>
      </c>
      <c r="G6" s="9">
        <v>40.299999999999997</v>
      </c>
      <c r="H6" s="10">
        <v>1</v>
      </c>
      <c r="I6" s="9">
        <v>16</v>
      </c>
      <c r="J6" s="10">
        <v>62</v>
      </c>
      <c r="K6" s="9">
        <v>5.69</v>
      </c>
      <c r="L6" s="12">
        <f t="shared" si="0"/>
        <v>15</v>
      </c>
      <c r="M6" s="9">
        <f t="shared" si="1"/>
        <v>46</v>
      </c>
      <c r="N6" s="9">
        <f t="shared" si="2"/>
        <v>61</v>
      </c>
      <c r="O6">
        <f t="shared" si="3"/>
        <v>20.700000000000003</v>
      </c>
      <c r="S6" s="4"/>
      <c r="U6" s="4"/>
      <c r="W6" s="4"/>
    </row>
    <row r="7" spans="1:23" x14ac:dyDescent="0.3">
      <c r="A7" s="11">
        <v>5</v>
      </c>
      <c r="B7" s="9" t="s">
        <v>6</v>
      </c>
      <c r="C7" s="9" t="s">
        <v>94</v>
      </c>
      <c r="D7" s="9" t="s">
        <v>127</v>
      </c>
      <c r="E7" s="9" t="s">
        <v>63</v>
      </c>
      <c r="F7" s="10" t="s">
        <v>64</v>
      </c>
      <c r="G7" s="9">
        <v>40.299999999999997</v>
      </c>
      <c r="H7" s="10">
        <v>1</v>
      </c>
      <c r="I7" s="9">
        <v>11</v>
      </c>
      <c r="J7" s="10">
        <v>57</v>
      </c>
      <c r="K7" s="9">
        <v>5.69</v>
      </c>
      <c r="L7" s="12">
        <f t="shared" si="0"/>
        <v>10</v>
      </c>
      <c r="M7" s="9">
        <f t="shared" si="1"/>
        <v>46</v>
      </c>
      <c r="N7" s="9">
        <f t="shared" si="2"/>
        <v>56</v>
      </c>
      <c r="O7">
        <f t="shared" si="3"/>
        <v>15.700000000000003</v>
      </c>
      <c r="S7" s="4"/>
      <c r="U7" s="4"/>
      <c r="W7" s="4"/>
    </row>
    <row r="8" spans="1:23" x14ac:dyDescent="0.3">
      <c r="A8" s="11">
        <v>6</v>
      </c>
      <c r="B8" s="9" t="s">
        <v>7</v>
      </c>
      <c r="C8" s="9" t="s">
        <v>96</v>
      </c>
      <c r="D8" s="9" t="s">
        <v>143</v>
      </c>
      <c r="E8" s="9" t="s">
        <v>56</v>
      </c>
      <c r="F8" s="10" t="s">
        <v>64</v>
      </c>
      <c r="G8" s="9">
        <v>25</v>
      </c>
      <c r="H8" s="10">
        <v>15</v>
      </c>
      <c r="I8" s="9">
        <v>40</v>
      </c>
      <c r="J8" s="10">
        <v>70</v>
      </c>
      <c r="K8" s="9">
        <v>5</v>
      </c>
      <c r="L8" s="12">
        <f t="shared" si="0"/>
        <v>25</v>
      </c>
      <c r="M8" s="9">
        <f t="shared" si="1"/>
        <v>30</v>
      </c>
      <c r="N8" s="9">
        <f t="shared" si="2"/>
        <v>55</v>
      </c>
      <c r="O8">
        <f t="shared" si="3"/>
        <v>30</v>
      </c>
      <c r="S8" s="4"/>
      <c r="U8" s="4"/>
      <c r="W8" s="4"/>
    </row>
    <row r="9" spans="1:23" x14ac:dyDescent="0.3">
      <c r="A9" s="11">
        <v>7</v>
      </c>
      <c r="B9" s="9" t="s">
        <v>8</v>
      </c>
      <c r="C9" s="9" t="s">
        <v>97</v>
      </c>
      <c r="D9" s="9" t="s">
        <v>144</v>
      </c>
      <c r="E9" s="9" t="s">
        <v>60</v>
      </c>
      <c r="F9" s="10" t="s">
        <v>49</v>
      </c>
      <c r="G9" s="9">
        <v>40.299999999999997</v>
      </c>
      <c r="H9" s="10">
        <v>21</v>
      </c>
      <c r="I9" s="9">
        <v>81</v>
      </c>
      <c r="J9" s="10">
        <v>131</v>
      </c>
      <c r="K9" s="9">
        <v>9.69</v>
      </c>
      <c r="L9" s="12">
        <f t="shared" si="0"/>
        <v>60</v>
      </c>
      <c r="M9" s="9">
        <f t="shared" si="1"/>
        <v>50</v>
      </c>
      <c r="N9" s="9">
        <f t="shared" si="2"/>
        <v>110</v>
      </c>
      <c r="O9">
        <f t="shared" si="3"/>
        <v>69.7</v>
      </c>
      <c r="S9" s="4"/>
      <c r="U9" s="4"/>
      <c r="W9" s="4"/>
    </row>
    <row r="10" spans="1:23" x14ac:dyDescent="0.3">
      <c r="A10" s="11">
        <v>8</v>
      </c>
      <c r="B10" s="9" t="s">
        <v>9</v>
      </c>
      <c r="C10" s="9" t="s">
        <v>91</v>
      </c>
      <c r="D10" s="9" t="s">
        <v>59</v>
      </c>
      <c r="E10" s="9" t="s">
        <v>63</v>
      </c>
      <c r="F10" s="10" t="s">
        <v>62</v>
      </c>
      <c r="G10" s="9">
        <v>42.7</v>
      </c>
      <c r="H10" s="10">
        <v>25</v>
      </c>
      <c r="I10" s="9">
        <v>63</v>
      </c>
      <c r="J10" s="10">
        <v>125</v>
      </c>
      <c r="K10" s="9">
        <v>19.28</v>
      </c>
      <c r="L10" s="12">
        <f t="shared" si="0"/>
        <v>38</v>
      </c>
      <c r="M10" s="9">
        <f t="shared" si="1"/>
        <v>62</v>
      </c>
      <c r="N10" s="9">
        <f t="shared" si="2"/>
        <v>100</v>
      </c>
      <c r="O10">
        <f t="shared" si="3"/>
        <v>57.3</v>
      </c>
      <c r="S10" s="4"/>
      <c r="U10" s="4"/>
      <c r="W10" s="4"/>
    </row>
    <row r="11" spans="1:23" x14ac:dyDescent="0.3">
      <c r="A11" s="11">
        <v>9</v>
      </c>
      <c r="B11" s="9" t="s">
        <v>10</v>
      </c>
      <c r="C11" s="9" t="s">
        <v>94</v>
      </c>
      <c r="D11" s="9" t="s">
        <v>64</v>
      </c>
      <c r="E11" s="9" t="s">
        <v>42</v>
      </c>
      <c r="F11" s="10" t="s">
        <v>59</v>
      </c>
      <c r="G11" s="9">
        <v>56.6</v>
      </c>
      <c r="H11" s="10">
        <v>27</v>
      </c>
      <c r="I11" s="9">
        <v>100</v>
      </c>
      <c r="J11" s="10">
        <v>181</v>
      </c>
      <c r="K11" s="9">
        <v>24.43</v>
      </c>
      <c r="L11" s="12">
        <f t="shared" si="0"/>
        <v>73</v>
      </c>
      <c r="M11" s="9">
        <f t="shared" si="1"/>
        <v>81</v>
      </c>
      <c r="N11" s="9">
        <f t="shared" si="2"/>
        <v>154</v>
      </c>
      <c r="O11">
        <f t="shared" si="3"/>
        <v>97.4</v>
      </c>
      <c r="S11" s="4"/>
      <c r="U11" s="4"/>
      <c r="W11" s="4"/>
    </row>
    <row r="12" spans="1:23" x14ac:dyDescent="0.3">
      <c r="A12" s="11">
        <v>10</v>
      </c>
      <c r="B12" s="9" t="s">
        <v>11</v>
      </c>
      <c r="C12" s="9" t="s">
        <v>92</v>
      </c>
      <c r="D12" s="9" t="s">
        <v>62</v>
      </c>
      <c r="E12" s="9" t="s">
        <v>58</v>
      </c>
      <c r="F12" s="10" t="s">
        <v>55</v>
      </c>
      <c r="G12" s="9">
        <v>50</v>
      </c>
      <c r="H12" s="10">
        <v>30</v>
      </c>
      <c r="I12" s="9">
        <v>84</v>
      </c>
      <c r="J12" s="10">
        <v>155</v>
      </c>
      <c r="K12" s="9">
        <v>21</v>
      </c>
      <c r="L12" s="12">
        <f t="shared" si="0"/>
        <v>54</v>
      </c>
      <c r="M12" s="9">
        <f t="shared" si="1"/>
        <v>71</v>
      </c>
      <c r="N12" s="9">
        <f t="shared" si="2"/>
        <v>125</v>
      </c>
      <c r="O12">
        <f t="shared" si="3"/>
        <v>75</v>
      </c>
      <c r="S12" s="4"/>
      <c r="U12" s="4"/>
      <c r="W12" s="4"/>
    </row>
    <row r="13" spans="1:23" x14ac:dyDescent="0.3">
      <c r="A13" s="11">
        <v>11</v>
      </c>
      <c r="B13" s="9" t="s">
        <v>12</v>
      </c>
      <c r="C13" s="9" t="s">
        <v>89</v>
      </c>
      <c r="D13" s="9" t="s">
        <v>57</v>
      </c>
      <c r="E13" s="9" t="s">
        <v>61</v>
      </c>
      <c r="F13" s="10" t="s">
        <v>62</v>
      </c>
      <c r="G13" s="9">
        <v>40.299999999999997</v>
      </c>
      <c r="H13" s="10">
        <v>35</v>
      </c>
      <c r="I13" s="9">
        <v>68</v>
      </c>
      <c r="J13" s="10">
        <v>114</v>
      </c>
      <c r="K13" s="9">
        <v>5.69</v>
      </c>
      <c r="L13" s="12">
        <f t="shared" si="0"/>
        <v>33</v>
      </c>
      <c r="M13" s="9">
        <f t="shared" si="1"/>
        <v>46</v>
      </c>
      <c r="N13" s="9">
        <f t="shared" si="2"/>
        <v>79</v>
      </c>
      <c r="O13">
        <f t="shared" si="3"/>
        <v>38.700000000000003</v>
      </c>
      <c r="S13" s="4"/>
      <c r="U13" s="4"/>
      <c r="W13" s="4"/>
    </row>
    <row r="14" spans="1:23" x14ac:dyDescent="0.3">
      <c r="A14" s="11">
        <v>12</v>
      </c>
      <c r="B14" s="9" t="s">
        <v>13</v>
      </c>
      <c r="C14" s="9" t="s">
        <v>93</v>
      </c>
      <c r="D14" s="9" t="s">
        <v>49</v>
      </c>
      <c r="E14" s="9" t="s">
        <v>56</v>
      </c>
      <c r="F14" s="10" t="s">
        <v>57</v>
      </c>
      <c r="G14" s="9">
        <v>40.299999999999997</v>
      </c>
      <c r="H14" s="10">
        <v>42</v>
      </c>
      <c r="I14" s="9">
        <v>73</v>
      </c>
      <c r="J14" s="10">
        <v>119</v>
      </c>
      <c r="K14" s="9">
        <v>5.69</v>
      </c>
      <c r="L14" s="12">
        <f t="shared" si="0"/>
        <v>31</v>
      </c>
      <c r="M14" s="9">
        <f t="shared" si="1"/>
        <v>46</v>
      </c>
      <c r="N14" s="9">
        <f t="shared" si="2"/>
        <v>77</v>
      </c>
      <c r="O14">
        <f t="shared" si="3"/>
        <v>36.700000000000003</v>
      </c>
      <c r="S14" s="4"/>
      <c r="U14" s="4"/>
      <c r="W14" s="4"/>
    </row>
    <row r="15" spans="1:23" x14ac:dyDescent="0.3">
      <c r="A15" s="11">
        <v>13</v>
      </c>
      <c r="B15" s="9" t="s">
        <v>14</v>
      </c>
      <c r="C15" s="9" t="s">
        <v>90</v>
      </c>
      <c r="D15" s="9" t="s">
        <v>55</v>
      </c>
      <c r="E15" s="9" t="s">
        <v>42</v>
      </c>
      <c r="F15" s="10" t="s">
        <v>55</v>
      </c>
      <c r="G15" s="9">
        <v>40.299999999999997</v>
      </c>
      <c r="H15" s="10">
        <v>45</v>
      </c>
      <c r="I15" s="9">
        <v>110</v>
      </c>
      <c r="J15" s="10">
        <v>160</v>
      </c>
      <c r="K15" s="9">
        <v>9.69</v>
      </c>
      <c r="L15" s="12">
        <f t="shared" si="0"/>
        <v>65</v>
      </c>
      <c r="M15" s="9">
        <f t="shared" si="1"/>
        <v>50</v>
      </c>
      <c r="N15" s="9">
        <f t="shared" si="2"/>
        <v>115</v>
      </c>
      <c r="O15">
        <f t="shared" si="3"/>
        <v>74.7</v>
      </c>
      <c r="S15" s="4"/>
      <c r="U15" s="4"/>
      <c r="W15" s="4"/>
    </row>
    <row r="16" spans="1:23" x14ac:dyDescent="0.3">
      <c r="A16" s="11">
        <v>14</v>
      </c>
      <c r="B16" s="9" t="s">
        <v>15</v>
      </c>
      <c r="C16" s="9" t="s">
        <v>96</v>
      </c>
      <c r="D16" s="9" t="s">
        <v>64</v>
      </c>
      <c r="E16" s="9" t="s">
        <v>58</v>
      </c>
      <c r="F16" s="10" t="s">
        <v>49</v>
      </c>
      <c r="G16" s="9">
        <v>30</v>
      </c>
      <c r="H16" s="10">
        <v>55</v>
      </c>
      <c r="I16" s="9">
        <v>76</v>
      </c>
      <c r="J16" s="10">
        <v>107</v>
      </c>
      <c r="K16" s="9">
        <v>1</v>
      </c>
      <c r="L16" s="12">
        <f t="shared" si="0"/>
        <v>21</v>
      </c>
      <c r="M16" s="9">
        <f t="shared" si="1"/>
        <v>31</v>
      </c>
      <c r="N16" s="9">
        <f t="shared" si="2"/>
        <v>52</v>
      </c>
      <c r="O16">
        <f t="shared" si="3"/>
        <v>22</v>
      </c>
      <c r="S16" s="4"/>
      <c r="U16" s="4"/>
      <c r="W16" s="4"/>
    </row>
    <row r="17" spans="1:23" x14ac:dyDescent="0.3">
      <c r="A17" s="11">
        <v>15</v>
      </c>
      <c r="B17" s="9" t="s">
        <v>16</v>
      </c>
      <c r="C17" s="9" t="s">
        <v>96</v>
      </c>
      <c r="D17" s="9" t="s">
        <v>49</v>
      </c>
      <c r="E17" s="9" t="s">
        <v>60</v>
      </c>
      <c r="F17" s="10" t="s">
        <v>64</v>
      </c>
      <c r="G17" s="9">
        <v>56.6</v>
      </c>
      <c r="H17" s="10">
        <v>55</v>
      </c>
      <c r="I17" s="9">
        <v>153</v>
      </c>
      <c r="J17" s="10">
        <v>236</v>
      </c>
      <c r="K17" s="9">
        <v>26.43</v>
      </c>
      <c r="L17" s="12">
        <f t="shared" si="0"/>
        <v>98</v>
      </c>
      <c r="M17" s="9">
        <f t="shared" si="1"/>
        <v>83</v>
      </c>
      <c r="N17" s="9">
        <f t="shared" si="2"/>
        <v>181</v>
      </c>
      <c r="O17">
        <f t="shared" si="3"/>
        <v>124.4</v>
      </c>
      <c r="S17" s="4"/>
      <c r="U17" s="4"/>
      <c r="W17" s="4"/>
    </row>
    <row r="18" spans="1:23" x14ac:dyDescent="0.3">
      <c r="A18" s="11">
        <v>16</v>
      </c>
      <c r="B18" s="9" t="s">
        <v>17</v>
      </c>
      <c r="C18" s="9" t="s">
        <v>89</v>
      </c>
      <c r="D18" s="9" t="s">
        <v>62</v>
      </c>
      <c r="E18" s="9" t="s">
        <v>61</v>
      </c>
      <c r="F18" s="10" t="s">
        <v>59</v>
      </c>
      <c r="G18" s="9">
        <v>25</v>
      </c>
      <c r="H18" s="10">
        <v>57</v>
      </c>
      <c r="I18" s="9">
        <v>160</v>
      </c>
      <c r="J18" s="10">
        <v>190</v>
      </c>
      <c r="K18" s="9">
        <v>5</v>
      </c>
      <c r="L18" s="12">
        <f t="shared" si="0"/>
        <v>103</v>
      </c>
      <c r="M18" s="9">
        <f t="shared" si="1"/>
        <v>30</v>
      </c>
      <c r="N18" s="9">
        <f t="shared" si="2"/>
        <v>133</v>
      </c>
      <c r="O18">
        <f t="shared" si="3"/>
        <v>108</v>
      </c>
      <c r="S18" s="4"/>
      <c r="U18" s="4"/>
      <c r="W18" s="4"/>
    </row>
    <row r="19" spans="1:23" x14ac:dyDescent="0.3">
      <c r="A19" s="11">
        <v>17</v>
      </c>
      <c r="B19" s="9" t="s">
        <v>18</v>
      </c>
      <c r="C19" s="9" t="s">
        <v>93</v>
      </c>
      <c r="D19" s="9" t="s">
        <v>57</v>
      </c>
      <c r="E19" s="9" t="s">
        <v>63</v>
      </c>
      <c r="F19" s="10" t="s">
        <v>57</v>
      </c>
      <c r="G19" s="9">
        <v>15</v>
      </c>
      <c r="H19" s="10">
        <v>62</v>
      </c>
      <c r="I19" s="9">
        <v>135</v>
      </c>
      <c r="J19" s="10">
        <v>151</v>
      </c>
      <c r="K19" s="9">
        <v>1</v>
      </c>
      <c r="L19" s="12">
        <f t="shared" si="0"/>
        <v>73</v>
      </c>
      <c r="M19" s="9">
        <f t="shared" si="1"/>
        <v>16</v>
      </c>
      <c r="N19" s="9">
        <f t="shared" si="2"/>
        <v>89</v>
      </c>
      <c r="O19">
        <f t="shared" si="3"/>
        <v>74</v>
      </c>
      <c r="S19" s="4"/>
      <c r="U19" s="4"/>
      <c r="W19" s="4"/>
    </row>
    <row r="20" spans="1:23" x14ac:dyDescent="0.3">
      <c r="A20" s="11">
        <v>18</v>
      </c>
      <c r="B20" s="9" t="s">
        <v>19</v>
      </c>
      <c r="C20" s="9" t="s">
        <v>91</v>
      </c>
      <c r="D20" s="9" t="s">
        <v>62</v>
      </c>
      <c r="E20" s="9" t="s">
        <v>56</v>
      </c>
      <c r="F20" s="10" t="s">
        <v>57</v>
      </c>
      <c r="G20" s="9">
        <v>40.299999999999997</v>
      </c>
      <c r="H20" s="10">
        <v>64</v>
      </c>
      <c r="I20" s="9">
        <v>131</v>
      </c>
      <c r="J20" s="10">
        <v>179</v>
      </c>
      <c r="K20" s="9">
        <v>7.69</v>
      </c>
      <c r="L20" s="12">
        <f t="shared" si="0"/>
        <v>67</v>
      </c>
      <c r="M20" s="9">
        <f t="shared" si="1"/>
        <v>48</v>
      </c>
      <c r="N20" s="9">
        <f t="shared" si="2"/>
        <v>115</v>
      </c>
      <c r="O20">
        <f t="shared" si="3"/>
        <v>74.7</v>
      </c>
      <c r="S20" s="4"/>
      <c r="U20" s="4"/>
      <c r="W20" s="4"/>
    </row>
    <row r="21" spans="1:23" x14ac:dyDescent="0.3">
      <c r="A21" s="11">
        <v>19</v>
      </c>
      <c r="B21" s="9" t="s">
        <v>20</v>
      </c>
      <c r="C21" s="9" t="s">
        <v>97</v>
      </c>
      <c r="D21" s="9" t="s">
        <v>49</v>
      </c>
      <c r="E21" s="9" t="s">
        <v>60</v>
      </c>
      <c r="F21" s="10" t="s">
        <v>49</v>
      </c>
      <c r="G21" s="9">
        <v>40.299999999999997</v>
      </c>
      <c r="H21" s="10">
        <v>67</v>
      </c>
      <c r="I21" s="9">
        <v>179</v>
      </c>
      <c r="J21" s="10">
        <v>225</v>
      </c>
      <c r="K21" s="9">
        <v>5.69</v>
      </c>
      <c r="L21" s="12">
        <f t="shared" si="0"/>
        <v>112</v>
      </c>
      <c r="M21" s="9">
        <f t="shared" si="1"/>
        <v>46</v>
      </c>
      <c r="N21" s="9">
        <f t="shared" si="2"/>
        <v>158</v>
      </c>
      <c r="O21">
        <f t="shared" si="3"/>
        <v>117.7</v>
      </c>
      <c r="S21" s="4"/>
      <c r="U21" s="4"/>
      <c r="W21" s="4"/>
    </row>
    <row r="22" spans="1:23" x14ac:dyDescent="0.3">
      <c r="A22" s="11">
        <v>20</v>
      </c>
      <c r="B22" s="9" t="s">
        <v>21</v>
      </c>
      <c r="C22" s="9" t="s">
        <v>93</v>
      </c>
      <c r="D22" s="9" t="s">
        <v>57</v>
      </c>
      <c r="E22" s="9" t="s">
        <v>63</v>
      </c>
      <c r="F22" s="9" t="s">
        <v>64</v>
      </c>
      <c r="G22" s="9">
        <v>40.299999999999997</v>
      </c>
      <c r="H22" s="9">
        <v>70</v>
      </c>
      <c r="I22" s="9">
        <v>167</v>
      </c>
      <c r="J22" s="9">
        <v>213</v>
      </c>
      <c r="K22" s="9">
        <v>5.69</v>
      </c>
      <c r="L22" s="12">
        <f t="shared" si="0"/>
        <v>97</v>
      </c>
      <c r="M22" s="9">
        <f t="shared" si="1"/>
        <v>46</v>
      </c>
      <c r="N22" s="9">
        <f t="shared" si="2"/>
        <v>143</v>
      </c>
      <c r="O22">
        <f t="shared" si="3"/>
        <v>102.7</v>
      </c>
    </row>
    <row r="23" spans="1:23" x14ac:dyDescent="0.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6" spans="1:23" ht="15" thickBot="1" x14ac:dyDescent="0.35"/>
    <row r="27" spans="1:23" x14ac:dyDescent="0.3">
      <c r="A27" s="17" t="s">
        <v>142</v>
      </c>
      <c r="B27" s="29" t="s">
        <v>35</v>
      </c>
      <c r="C27" s="18" t="s">
        <v>36</v>
      </c>
      <c r="D27" s="18" t="s">
        <v>30</v>
      </c>
      <c r="E27" s="18" t="s">
        <v>128</v>
      </c>
      <c r="F27" s="19" t="s">
        <v>131</v>
      </c>
    </row>
    <row r="28" spans="1:23" x14ac:dyDescent="0.3">
      <c r="A28" s="30" t="s">
        <v>31</v>
      </c>
      <c r="B28" s="20">
        <f>AVERAGE(S1Map3!G2:G7)</f>
        <v>40.300000000000004</v>
      </c>
      <c r="C28" s="20">
        <f>AVERAGE(M2:M22)</f>
        <v>48.19047619047619</v>
      </c>
      <c r="D28" s="20">
        <f>AVERAGE(K2:K22)</f>
        <v>8.91</v>
      </c>
      <c r="E28" s="23">
        <f>AVERAGE(N2:N22)</f>
        <v>97.238095238095241</v>
      </c>
      <c r="F28" s="21">
        <f>AVERAGE(O2:O22)</f>
        <v>57.961904761904762</v>
      </c>
    </row>
    <row r="29" spans="1:23" x14ac:dyDescent="0.3">
      <c r="A29" s="31" t="s">
        <v>32</v>
      </c>
      <c r="B29" s="16">
        <f>AVEDEV(G2:G22)</f>
        <v>5.914739229024943</v>
      </c>
      <c r="C29" s="16">
        <f>AVEDEV(M2:M22)</f>
        <v>10.272108843537419</v>
      </c>
      <c r="D29" s="16">
        <f>AVEDEV(K2:K22)</f>
        <v>5.4342857142857133</v>
      </c>
      <c r="E29" s="16">
        <f>AVEDEV(N2:N22)</f>
        <v>34.439909297052161</v>
      </c>
      <c r="F29" s="22">
        <f>AVEDEV(O2:O22)</f>
        <v>32.255328798185928</v>
      </c>
    </row>
    <row r="30" spans="1:23" x14ac:dyDescent="0.3">
      <c r="A30" s="32" t="s">
        <v>33</v>
      </c>
      <c r="B30" s="23">
        <f>MAX(O2:O22)</f>
        <v>124.4</v>
      </c>
      <c r="C30" s="24"/>
      <c r="D30" s="24"/>
      <c r="E30" s="24"/>
      <c r="F30" s="25"/>
    </row>
    <row r="31" spans="1:23" x14ac:dyDescent="0.3">
      <c r="A31" s="33" t="s">
        <v>34</v>
      </c>
      <c r="B31" s="23">
        <f>MAX(N2:N22)</f>
        <v>181</v>
      </c>
      <c r="C31" s="24"/>
      <c r="D31" s="24"/>
      <c r="E31" s="24"/>
      <c r="F31" s="25"/>
    </row>
    <row r="32" spans="1:23" ht="15" thickBot="1" x14ac:dyDescent="0.35">
      <c r="A32" s="26" t="s">
        <v>121</v>
      </c>
      <c r="B32" s="27">
        <v>237</v>
      </c>
      <c r="C32" s="27"/>
      <c r="D32" s="27"/>
      <c r="E32" s="27"/>
      <c r="F32" s="28"/>
    </row>
    <row r="34" spans="1:2" x14ac:dyDescent="0.3">
      <c r="A34" s="3" t="s">
        <v>37</v>
      </c>
    </row>
    <row r="35" spans="1:2" x14ac:dyDescent="0.3">
      <c r="A35" s="5">
        <v>39.276190476190401</v>
      </c>
    </row>
    <row r="36" spans="1:2" x14ac:dyDescent="0.3">
      <c r="A36" s="6" t="s">
        <v>38</v>
      </c>
      <c r="B36" s="1"/>
    </row>
    <row r="37" spans="1:2" x14ac:dyDescent="0.3">
      <c r="A37" s="1">
        <v>48.190476190476097</v>
      </c>
    </row>
    <row r="38" spans="1:2" x14ac:dyDescent="0.3">
      <c r="A38" s="6" t="s">
        <v>41</v>
      </c>
    </row>
    <row r="39" spans="1:2" x14ac:dyDescent="0.3">
      <c r="A39" s="1">
        <v>8.91</v>
      </c>
    </row>
    <row r="40" spans="1:2" x14ac:dyDescent="0.3">
      <c r="A40" s="6" t="s">
        <v>40</v>
      </c>
    </row>
    <row r="41" spans="1:2" x14ac:dyDescent="0.3">
      <c r="A41" s="1">
        <v>26.43</v>
      </c>
    </row>
    <row r="42" spans="1:2" x14ac:dyDescent="0.3">
      <c r="A42" s="6" t="s">
        <v>39</v>
      </c>
    </row>
    <row r="43" spans="1:2" x14ac:dyDescent="0.3">
      <c r="A43" s="1">
        <v>236</v>
      </c>
    </row>
    <row r="44" spans="1:2" x14ac:dyDescent="0.3">
      <c r="A44" s="6"/>
    </row>
    <row r="45" spans="1:2" x14ac:dyDescent="0.3">
      <c r="A45" s="1"/>
    </row>
    <row r="49" spans="1:1" x14ac:dyDescent="0.3">
      <c r="A49" s="4" t="s">
        <v>145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96F0-B662-43D1-9276-EA9FCF12EF1C}">
  <dimension ref="A1:W49"/>
  <sheetViews>
    <sheetView zoomScale="55" zoomScaleNormal="55" workbookViewId="0">
      <selection activeCell="Q48" sqref="Q48"/>
    </sheetView>
  </sheetViews>
  <sheetFormatPr baseColWidth="10" defaultRowHeight="14.4" x14ac:dyDescent="0.3"/>
  <cols>
    <col min="6" max="6" width="18.88671875" customWidth="1"/>
  </cols>
  <sheetData>
    <row r="1" spans="1:23" x14ac:dyDescent="0.3">
      <c r="A1" s="9"/>
      <c r="B1" s="10" t="s">
        <v>0</v>
      </c>
      <c r="C1" s="10" t="s">
        <v>65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30</v>
      </c>
      <c r="L1" s="10" t="s">
        <v>87</v>
      </c>
      <c r="M1" s="10" t="s">
        <v>29</v>
      </c>
      <c r="N1" s="10" t="s">
        <v>88</v>
      </c>
      <c r="O1" s="10" t="s">
        <v>130</v>
      </c>
      <c r="Q1" s="4"/>
      <c r="S1" s="4"/>
      <c r="U1" s="4"/>
      <c r="W1" s="4"/>
    </row>
    <row r="2" spans="1:23" x14ac:dyDescent="0.3">
      <c r="A2" s="11">
        <v>0</v>
      </c>
      <c r="B2" s="9" t="s">
        <v>1</v>
      </c>
      <c r="C2" s="9" t="s">
        <v>98</v>
      </c>
      <c r="D2" s="9" t="s">
        <v>68</v>
      </c>
      <c r="E2" s="9" t="s">
        <v>42</v>
      </c>
      <c r="F2" s="10" t="s">
        <v>55</v>
      </c>
      <c r="G2" s="9">
        <v>40.299999999999997</v>
      </c>
      <c r="H2" s="10">
        <v>1</v>
      </c>
      <c r="I2" s="9">
        <v>11</v>
      </c>
      <c r="J2" s="10">
        <v>57</v>
      </c>
      <c r="K2" s="9">
        <v>5.69</v>
      </c>
      <c r="L2" s="12">
        <f t="shared" ref="L2:L22" si="0">I2-H2</f>
        <v>10</v>
      </c>
      <c r="M2" s="9">
        <f t="shared" ref="M2:M22" si="1">J2-I2</f>
        <v>46</v>
      </c>
      <c r="N2" s="9">
        <f t="shared" ref="N2:N22" si="2">J2-H2</f>
        <v>56</v>
      </c>
      <c r="O2">
        <f>N2-G2</f>
        <v>15.700000000000003</v>
      </c>
      <c r="S2" s="4"/>
      <c r="U2" s="4"/>
      <c r="W2" s="4"/>
    </row>
    <row r="3" spans="1:23" x14ac:dyDescent="0.3">
      <c r="A3" s="11">
        <v>1</v>
      </c>
      <c r="B3" s="9" t="s">
        <v>2</v>
      </c>
      <c r="C3" s="9" t="s">
        <v>90</v>
      </c>
      <c r="D3" s="9" t="s">
        <v>122</v>
      </c>
      <c r="E3" s="9" t="s">
        <v>56</v>
      </c>
      <c r="F3" s="10" t="s">
        <v>57</v>
      </c>
      <c r="G3" s="9">
        <v>40.299999999999997</v>
      </c>
      <c r="H3" s="10">
        <v>1</v>
      </c>
      <c r="I3" s="9">
        <v>11</v>
      </c>
      <c r="J3" s="10">
        <v>57</v>
      </c>
      <c r="K3" s="9">
        <v>5.69</v>
      </c>
      <c r="L3" s="12">
        <f t="shared" si="0"/>
        <v>10</v>
      </c>
      <c r="M3" s="9">
        <f t="shared" si="1"/>
        <v>46</v>
      </c>
      <c r="N3" s="9">
        <f t="shared" si="2"/>
        <v>56</v>
      </c>
      <c r="O3">
        <f t="shared" ref="O3:O22" si="3">N3-G3</f>
        <v>15.700000000000003</v>
      </c>
      <c r="S3" s="4"/>
      <c r="U3" s="4"/>
      <c r="W3" s="4"/>
    </row>
    <row r="4" spans="1:23" x14ac:dyDescent="0.3">
      <c r="A4" s="11">
        <v>2</v>
      </c>
      <c r="B4" s="9" t="s">
        <v>3</v>
      </c>
      <c r="C4" s="9" t="s">
        <v>91</v>
      </c>
      <c r="D4" s="9" t="s">
        <v>124</v>
      </c>
      <c r="E4" s="9" t="s">
        <v>58</v>
      </c>
      <c r="F4" s="10" t="s">
        <v>59</v>
      </c>
      <c r="G4" s="9">
        <v>40.299999999999997</v>
      </c>
      <c r="H4" s="10">
        <v>1</v>
      </c>
      <c r="I4" s="9">
        <v>11</v>
      </c>
      <c r="J4" s="10">
        <v>57</v>
      </c>
      <c r="K4" s="9">
        <v>5.69</v>
      </c>
      <c r="L4" s="12">
        <f t="shared" si="0"/>
        <v>10</v>
      </c>
      <c r="M4" s="9">
        <f t="shared" si="1"/>
        <v>46</v>
      </c>
      <c r="N4" s="9">
        <f t="shared" si="2"/>
        <v>56</v>
      </c>
      <c r="O4">
        <f t="shared" si="3"/>
        <v>15.700000000000003</v>
      </c>
      <c r="S4" s="4"/>
      <c r="U4" s="4"/>
      <c r="W4" s="4"/>
    </row>
    <row r="5" spans="1:23" x14ac:dyDescent="0.3">
      <c r="A5" s="11">
        <v>3</v>
      </c>
      <c r="B5" s="9" t="s">
        <v>4</v>
      </c>
      <c r="C5" s="9" t="s">
        <v>93</v>
      </c>
      <c r="D5" s="9" t="s">
        <v>125</v>
      </c>
      <c r="E5" s="9" t="s">
        <v>60</v>
      </c>
      <c r="F5" s="10" t="s">
        <v>49</v>
      </c>
      <c r="G5" s="9">
        <v>40.299999999999997</v>
      </c>
      <c r="H5" s="10">
        <v>1</v>
      </c>
      <c r="I5" s="9">
        <v>16</v>
      </c>
      <c r="J5" s="10">
        <v>62</v>
      </c>
      <c r="K5" s="9">
        <v>5.69</v>
      </c>
      <c r="L5" s="12">
        <f t="shared" si="0"/>
        <v>15</v>
      </c>
      <c r="M5" s="9">
        <f t="shared" si="1"/>
        <v>46</v>
      </c>
      <c r="N5" s="9">
        <f t="shared" si="2"/>
        <v>61</v>
      </c>
      <c r="O5">
        <f t="shared" si="3"/>
        <v>20.700000000000003</v>
      </c>
      <c r="S5" s="4"/>
      <c r="U5" s="4"/>
      <c r="W5" s="4"/>
    </row>
    <row r="6" spans="1:23" x14ac:dyDescent="0.3">
      <c r="A6" s="11">
        <v>4</v>
      </c>
      <c r="B6" s="9" t="s">
        <v>5</v>
      </c>
      <c r="C6" s="9" t="s">
        <v>92</v>
      </c>
      <c r="D6" s="9" t="s">
        <v>126</v>
      </c>
      <c r="E6" s="9" t="s">
        <v>61</v>
      </c>
      <c r="F6" s="10" t="s">
        <v>62</v>
      </c>
      <c r="G6" s="9">
        <v>40.299999999999997</v>
      </c>
      <c r="H6" s="10">
        <v>1</v>
      </c>
      <c r="I6" s="9">
        <v>16</v>
      </c>
      <c r="J6" s="10">
        <v>62</v>
      </c>
      <c r="K6" s="9">
        <v>5.69</v>
      </c>
      <c r="L6" s="12">
        <f t="shared" si="0"/>
        <v>15</v>
      </c>
      <c r="M6" s="9">
        <f t="shared" si="1"/>
        <v>46</v>
      </c>
      <c r="N6" s="9">
        <f t="shared" si="2"/>
        <v>61</v>
      </c>
      <c r="O6">
        <f t="shared" si="3"/>
        <v>20.700000000000003</v>
      </c>
      <c r="S6" s="4"/>
      <c r="U6" s="4"/>
      <c r="W6" s="4"/>
    </row>
    <row r="7" spans="1:23" x14ac:dyDescent="0.3">
      <c r="A7" s="11">
        <v>5</v>
      </c>
      <c r="B7" s="9" t="s">
        <v>6</v>
      </c>
      <c r="C7" s="9" t="s">
        <v>94</v>
      </c>
      <c r="D7" s="9" t="s">
        <v>127</v>
      </c>
      <c r="E7" s="9" t="s">
        <v>63</v>
      </c>
      <c r="F7" s="10" t="s">
        <v>64</v>
      </c>
      <c r="G7" s="9">
        <v>40.299999999999997</v>
      </c>
      <c r="H7" s="10">
        <v>1</v>
      </c>
      <c r="I7" s="9">
        <v>11</v>
      </c>
      <c r="J7" s="10">
        <v>59</v>
      </c>
      <c r="K7" s="9">
        <v>7.69</v>
      </c>
      <c r="L7" s="12">
        <f t="shared" si="0"/>
        <v>10</v>
      </c>
      <c r="M7" s="9">
        <f t="shared" si="1"/>
        <v>48</v>
      </c>
      <c r="N7" s="9">
        <f t="shared" si="2"/>
        <v>58</v>
      </c>
      <c r="O7">
        <f t="shared" si="3"/>
        <v>17.700000000000003</v>
      </c>
      <c r="S7" s="4"/>
      <c r="U7" s="4"/>
      <c r="W7" s="4"/>
    </row>
    <row r="8" spans="1:23" x14ac:dyDescent="0.3">
      <c r="A8" s="11">
        <v>6</v>
      </c>
      <c r="B8" s="9" t="s">
        <v>7</v>
      </c>
      <c r="C8" s="9" t="s">
        <v>89</v>
      </c>
      <c r="D8" s="9" t="s">
        <v>123</v>
      </c>
      <c r="E8" s="9" t="s">
        <v>56</v>
      </c>
      <c r="F8" s="10" t="s">
        <v>64</v>
      </c>
      <c r="G8" s="9">
        <v>25</v>
      </c>
      <c r="H8" s="10">
        <v>15</v>
      </c>
      <c r="I8" s="9">
        <v>30</v>
      </c>
      <c r="J8" s="10">
        <v>56</v>
      </c>
      <c r="K8" s="9">
        <v>1</v>
      </c>
      <c r="L8" s="12">
        <f t="shared" si="0"/>
        <v>15</v>
      </c>
      <c r="M8" s="9">
        <f t="shared" si="1"/>
        <v>26</v>
      </c>
      <c r="N8" s="9">
        <f t="shared" si="2"/>
        <v>41</v>
      </c>
      <c r="O8">
        <f t="shared" si="3"/>
        <v>16</v>
      </c>
      <c r="S8" s="4"/>
      <c r="U8" s="4"/>
      <c r="W8" s="4"/>
    </row>
    <row r="9" spans="1:23" x14ac:dyDescent="0.3">
      <c r="A9" s="11">
        <v>7</v>
      </c>
      <c r="B9" s="9" t="s">
        <v>8</v>
      </c>
      <c r="C9" s="9" t="s">
        <v>101</v>
      </c>
      <c r="D9" s="9" t="s">
        <v>147</v>
      </c>
      <c r="E9" s="9" t="s">
        <v>60</v>
      </c>
      <c r="F9" s="10" t="s">
        <v>49</v>
      </c>
      <c r="G9" s="9">
        <v>40.299999999999997</v>
      </c>
      <c r="H9" s="10">
        <v>21</v>
      </c>
      <c r="I9" s="9">
        <v>51</v>
      </c>
      <c r="J9" s="10">
        <v>101</v>
      </c>
      <c r="K9" s="9">
        <v>9.69</v>
      </c>
      <c r="L9" s="12">
        <f t="shared" si="0"/>
        <v>30</v>
      </c>
      <c r="M9" s="9">
        <f t="shared" si="1"/>
        <v>50</v>
      </c>
      <c r="N9" s="9">
        <f t="shared" si="2"/>
        <v>80</v>
      </c>
      <c r="O9">
        <f t="shared" si="3"/>
        <v>39.700000000000003</v>
      </c>
      <c r="S9" s="4"/>
      <c r="U9" s="4"/>
      <c r="W9" s="4"/>
    </row>
    <row r="10" spans="1:23" x14ac:dyDescent="0.3">
      <c r="A10" s="11">
        <v>8</v>
      </c>
      <c r="B10" s="9" t="s">
        <v>9</v>
      </c>
      <c r="C10" s="9" t="s">
        <v>97</v>
      </c>
      <c r="D10" s="9" t="s">
        <v>144</v>
      </c>
      <c r="E10" s="9" t="s">
        <v>63</v>
      </c>
      <c r="F10" s="10" t="s">
        <v>62</v>
      </c>
      <c r="G10" s="9">
        <v>42.7</v>
      </c>
      <c r="H10" s="10">
        <v>25</v>
      </c>
      <c r="I10" s="9">
        <v>52</v>
      </c>
      <c r="J10" s="10">
        <v>112</v>
      </c>
      <c r="K10" s="9">
        <v>17.28</v>
      </c>
      <c r="L10" s="12">
        <f t="shared" si="0"/>
        <v>27</v>
      </c>
      <c r="M10" s="9">
        <f t="shared" si="1"/>
        <v>60</v>
      </c>
      <c r="N10" s="9">
        <f t="shared" si="2"/>
        <v>87</v>
      </c>
      <c r="O10">
        <f t="shared" si="3"/>
        <v>44.3</v>
      </c>
      <c r="S10" s="4"/>
      <c r="U10" s="4"/>
      <c r="W10" s="4"/>
    </row>
    <row r="11" spans="1:23" x14ac:dyDescent="0.3">
      <c r="A11" s="11">
        <v>9</v>
      </c>
      <c r="B11" s="9" t="s">
        <v>10</v>
      </c>
      <c r="C11" s="9" t="s">
        <v>100</v>
      </c>
      <c r="D11" s="9" t="s">
        <v>148</v>
      </c>
      <c r="E11" s="9" t="s">
        <v>42</v>
      </c>
      <c r="F11" s="10" t="s">
        <v>59</v>
      </c>
      <c r="G11" s="9">
        <v>56.6</v>
      </c>
      <c r="H11" s="10">
        <v>27</v>
      </c>
      <c r="I11" s="9">
        <v>63</v>
      </c>
      <c r="J11" s="10">
        <v>144</v>
      </c>
      <c r="K11" s="9">
        <v>24.43</v>
      </c>
      <c r="L11" s="12">
        <f t="shared" si="0"/>
        <v>36</v>
      </c>
      <c r="M11" s="9">
        <f t="shared" si="1"/>
        <v>81</v>
      </c>
      <c r="N11" s="9">
        <f t="shared" si="2"/>
        <v>117</v>
      </c>
      <c r="O11">
        <f t="shared" si="3"/>
        <v>60.4</v>
      </c>
      <c r="S11" s="4"/>
      <c r="U11" s="4"/>
      <c r="W11" s="4"/>
    </row>
    <row r="12" spans="1:23" x14ac:dyDescent="0.3">
      <c r="A12" s="11">
        <v>10</v>
      </c>
      <c r="B12" s="9" t="s">
        <v>11</v>
      </c>
      <c r="C12" s="9" t="s">
        <v>96</v>
      </c>
      <c r="D12" s="9" t="s">
        <v>143</v>
      </c>
      <c r="E12" s="9" t="s">
        <v>58</v>
      </c>
      <c r="F12" s="10" t="s">
        <v>55</v>
      </c>
      <c r="G12" s="9">
        <v>50</v>
      </c>
      <c r="H12" s="10">
        <v>30</v>
      </c>
      <c r="I12" s="9">
        <v>45</v>
      </c>
      <c r="J12" s="10">
        <v>120</v>
      </c>
      <c r="K12" s="9">
        <v>25</v>
      </c>
      <c r="L12" s="12">
        <f t="shared" si="0"/>
        <v>15</v>
      </c>
      <c r="M12" s="9">
        <f t="shared" si="1"/>
        <v>75</v>
      </c>
      <c r="N12" s="9">
        <f t="shared" si="2"/>
        <v>90</v>
      </c>
      <c r="O12">
        <f t="shared" si="3"/>
        <v>40</v>
      </c>
      <c r="S12" s="4"/>
      <c r="U12" s="4"/>
      <c r="W12" s="4"/>
    </row>
    <row r="13" spans="1:23" x14ac:dyDescent="0.3">
      <c r="A13" s="11">
        <v>11</v>
      </c>
      <c r="B13" s="9" t="s">
        <v>12</v>
      </c>
      <c r="C13" s="9" t="s">
        <v>99</v>
      </c>
      <c r="D13" s="9" t="s">
        <v>149</v>
      </c>
      <c r="E13" s="9" t="s">
        <v>61</v>
      </c>
      <c r="F13" s="10" t="s">
        <v>62</v>
      </c>
      <c r="G13" s="9">
        <v>40.299999999999997</v>
      </c>
      <c r="H13" s="10">
        <v>35</v>
      </c>
      <c r="I13" s="9">
        <v>72</v>
      </c>
      <c r="J13" s="10">
        <v>120</v>
      </c>
      <c r="K13" s="9">
        <v>7.69</v>
      </c>
      <c r="L13" s="12">
        <f t="shared" si="0"/>
        <v>37</v>
      </c>
      <c r="M13" s="9">
        <f t="shared" si="1"/>
        <v>48</v>
      </c>
      <c r="N13" s="9">
        <f t="shared" si="2"/>
        <v>85</v>
      </c>
      <c r="O13">
        <f t="shared" si="3"/>
        <v>44.7</v>
      </c>
      <c r="S13" s="4"/>
      <c r="U13" s="4"/>
      <c r="W13" s="4"/>
    </row>
    <row r="14" spans="1:23" x14ac:dyDescent="0.3">
      <c r="A14" s="11">
        <v>12</v>
      </c>
      <c r="B14" s="9" t="s">
        <v>13</v>
      </c>
      <c r="C14" s="9" t="s">
        <v>89</v>
      </c>
      <c r="D14" s="9" t="s">
        <v>64</v>
      </c>
      <c r="E14" s="9" t="s">
        <v>56</v>
      </c>
      <c r="F14" s="10" t="s">
        <v>57</v>
      </c>
      <c r="G14" s="9">
        <v>40.299999999999997</v>
      </c>
      <c r="H14" s="10">
        <v>42</v>
      </c>
      <c r="I14" s="9">
        <v>84</v>
      </c>
      <c r="J14" s="10">
        <v>130</v>
      </c>
      <c r="K14" s="9">
        <v>5.69</v>
      </c>
      <c r="L14" s="12">
        <f t="shared" si="0"/>
        <v>42</v>
      </c>
      <c r="M14" s="9">
        <f t="shared" si="1"/>
        <v>46</v>
      </c>
      <c r="N14" s="9">
        <f t="shared" si="2"/>
        <v>88</v>
      </c>
      <c r="O14">
        <f t="shared" si="3"/>
        <v>47.7</v>
      </c>
      <c r="S14" s="4"/>
      <c r="U14" s="4"/>
      <c r="W14" s="4"/>
    </row>
    <row r="15" spans="1:23" x14ac:dyDescent="0.3">
      <c r="A15" s="11">
        <v>13</v>
      </c>
      <c r="B15" s="9" t="s">
        <v>14</v>
      </c>
      <c r="C15" s="9" t="s">
        <v>98</v>
      </c>
      <c r="D15" s="9" t="s">
        <v>55</v>
      </c>
      <c r="E15" s="9" t="s">
        <v>42</v>
      </c>
      <c r="F15" s="10" t="s">
        <v>55</v>
      </c>
      <c r="G15" s="9">
        <v>40.299999999999997</v>
      </c>
      <c r="H15" s="10">
        <v>45</v>
      </c>
      <c r="I15" s="9">
        <v>105</v>
      </c>
      <c r="J15" s="10">
        <v>153</v>
      </c>
      <c r="K15" s="9">
        <v>7.69</v>
      </c>
      <c r="L15" s="12">
        <f t="shared" si="0"/>
        <v>60</v>
      </c>
      <c r="M15" s="9">
        <f t="shared" si="1"/>
        <v>48</v>
      </c>
      <c r="N15" s="9">
        <f t="shared" si="2"/>
        <v>108</v>
      </c>
      <c r="O15">
        <f t="shared" si="3"/>
        <v>67.7</v>
      </c>
      <c r="S15" s="4"/>
      <c r="U15" s="4"/>
      <c r="W15" s="4"/>
    </row>
    <row r="16" spans="1:23" x14ac:dyDescent="0.3">
      <c r="A16" s="11">
        <v>14</v>
      </c>
      <c r="B16" s="9" t="s">
        <v>15</v>
      </c>
      <c r="C16" s="9" t="s">
        <v>91</v>
      </c>
      <c r="D16" s="9" t="s">
        <v>59</v>
      </c>
      <c r="E16" s="9" t="s">
        <v>58</v>
      </c>
      <c r="F16" s="10" t="s">
        <v>49</v>
      </c>
      <c r="G16" s="9">
        <v>30</v>
      </c>
      <c r="H16" s="10">
        <v>55</v>
      </c>
      <c r="I16" s="9">
        <v>103</v>
      </c>
      <c r="J16" s="10">
        <v>136</v>
      </c>
      <c r="K16" s="9">
        <v>3</v>
      </c>
      <c r="L16" s="12">
        <f t="shared" si="0"/>
        <v>48</v>
      </c>
      <c r="M16" s="9">
        <f t="shared" si="1"/>
        <v>33</v>
      </c>
      <c r="N16" s="9">
        <f t="shared" si="2"/>
        <v>81</v>
      </c>
      <c r="O16">
        <f t="shared" si="3"/>
        <v>51</v>
      </c>
      <c r="S16" s="4"/>
      <c r="U16" s="4"/>
      <c r="W16" s="4"/>
    </row>
    <row r="17" spans="1:23" x14ac:dyDescent="0.3">
      <c r="A17" s="11">
        <v>15</v>
      </c>
      <c r="B17" s="9" t="s">
        <v>16</v>
      </c>
      <c r="C17" s="9" t="s">
        <v>90</v>
      </c>
      <c r="D17" s="9" t="s">
        <v>57</v>
      </c>
      <c r="E17" s="9" t="s">
        <v>60</v>
      </c>
      <c r="F17" s="10" t="s">
        <v>64</v>
      </c>
      <c r="G17" s="9">
        <v>56.6</v>
      </c>
      <c r="H17" s="10">
        <v>55</v>
      </c>
      <c r="I17" s="9">
        <v>78</v>
      </c>
      <c r="J17" s="10">
        <v>159</v>
      </c>
      <c r="K17" s="9">
        <v>24.43</v>
      </c>
      <c r="L17" s="12">
        <f t="shared" si="0"/>
        <v>23</v>
      </c>
      <c r="M17" s="9">
        <f t="shared" si="1"/>
        <v>81</v>
      </c>
      <c r="N17" s="9">
        <f t="shared" si="2"/>
        <v>104</v>
      </c>
      <c r="O17">
        <f t="shared" si="3"/>
        <v>47.4</v>
      </c>
      <c r="S17" s="4"/>
      <c r="U17" s="4"/>
      <c r="W17" s="4"/>
    </row>
    <row r="18" spans="1:23" x14ac:dyDescent="0.3">
      <c r="A18" s="11">
        <v>16</v>
      </c>
      <c r="B18" s="9" t="s">
        <v>17</v>
      </c>
      <c r="C18" s="9" t="s">
        <v>94</v>
      </c>
      <c r="D18" s="9" t="s">
        <v>64</v>
      </c>
      <c r="E18" s="9" t="s">
        <v>61</v>
      </c>
      <c r="F18" s="10" t="s">
        <v>59</v>
      </c>
      <c r="G18" s="9">
        <v>25</v>
      </c>
      <c r="H18" s="10">
        <v>57</v>
      </c>
      <c r="I18" s="9">
        <v>127</v>
      </c>
      <c r="J18" s="10">
        <v>157</v>
      </c>
      <c r="K18" s="9">
        <v>5</v>
      </c>
      <c r="L18" s="12">
        <f t="shared" si="0"/>
        <v>70</v>
      </c>
      <c r="M18" s="9">
        <f t="shared" si="1"/>
        <v>30</v>
      </c>
      <c r="N18" s="9">
        <f t="shared" si="2"/>
        <v>100</v>
      </c>
      <c r="O18">
        <f t="shared" si="3"/>
        <v>75</v>
      </c>
      <c r="S18" s="4"/>
      <c r="U18" s="4"/>
      <c r="W18" s="4"/>
    </row>
    <row r="19" spans="1:23" x14ac:dyDescent="0.3">
      <c r="A19" s="11">
        <v>17</v>
      </c>
      <c r="B19" s="9" t="s">
        <v>18</v>
      </c>
      <c r="C19" s="9" t="s">
        <v>92</v>
      </c>
      <c r="D19" s="9" t="s">
        <v>62</v>
      </c>
      <c r="E19" s="9" t="s">
        <v>63</v>
      </c>
      <c r="F19" s="10" t="s">
        <v>57</v>
      </c>
      <c r="G19" s="9">
        <v>15</v>
      </c>
      <c r="H19" s="10">
        <v>62</v>
      </c>
      <c r="I19" s="9">
        <v>118</v>
      </c>
      <c r="J19" s="10">
        <v>142</v>
      </c>
      <c r="K19" s="9">
        <v>9</v>
      </c>
      <c r="L19" s="12">
        <f t="shared" si="0"/>
        <v>56</v>
      </c>
      <c r="M19" s="9">
        <f t="shared" si="1"/>
        <v>24</v>
      </c>
      <c r="N19" s="9">
        <f t="shared" si="2"/>
        <v>80</v>
      </c>
      <c r="O19">
        <f t="shared" si="3"/>
        <v>65</v>
      </c>
      <c r="S19" s="4"/>
      <c r="U19" s="4"/>
      <c r="W19" s="4"/>
    </row>
    <row r="20" spans="1:23" x14ac:dyDescent="0.3">
      <c r="A20" s="11">
        <v>18</v>
      </c>
      <c r="B20" s="9" t="s">
        <v>19</v>
      </c>
      <c r="C20" s="9" t="s">
        <v>93</v>
      </c>
      <c r="D20" s="9" t="s">
        <v>150</v>
      </c>
      <c r="E20" s="9" t="s">
        <v>56</v>
      </c>
      <c r="F20" s="10" t="s">
        <v>57</v>
      </c>
      <c r="G20" s="9">
        <v>40.299999999999997</v>
      </c>
      <c r="H20" s="10">
        <v>64</v>
      </c>
      <c r="I20" s="9">
        <v>75</v>
      </c>
      <c r="J20" s="10">
        <v>121</v>
      </c>
      <c r="K20" s="9">
        <v>5.69</v>
      </c>
      <c r="L20" s="12">
        <f t="shared" si="0"/>
        <v>11</v>
      </c>
      <c r="M20" s="9">
        <f t="shared" si="1"/>
        <v>46</v>
      </c>
      <c r="N20" s="9">
        <f t="shared" si="2"/>
        <v>57</v>
      </c>
      <c r="O20">
        <f t="shared" si="3"/>
        <v>16.700000000000003</v>
      </c>
      <c r="S20" s="4"/>
      <c r="U20" s="4"/>
      <c r="W20" s="4"/>
    </row>
    <row r="21" spans="1:23" x14ac:dyDescent="0.3">
      <c r="A21" s="11">
        <v>19</v>
      </c>
      <c r="B21" s="9" t="s">
        <v>20</v>
      </c>
      <c r="C21" s="9" t="s">
        <v>101</v>
      </c>
      <c r="D21" s="9" t="s">
        <v>49</v>
      </c>
      <c r="E21" s="9" t="s">
        <v>60</v>
      </c>
      <c r="F21" s="10" t="s">
        <v>49</v>
      </c>
      <c r="G21" s="9">
        <v>40.299999999999997</v>
      </c>
      <c r="H21" s="10">
        <v>67</v>
      </c>
      <c r="I21" s="9">
        <v>147</v>
      </c>
      <c r="J21" s="10">
        <v>193</v>
      </c>
      <c r="K21" s="9">
        <v>5.69</v>
      </c>
      <c r="L21" s="12">
        <f t="shared" si="0"/>
        <v>80</v>
      </c>
      <c r="M21" s="9">
        <f t="shared" si="1"/>
        <v>46</v>
      </c>
      <c r="N21" s="9">
        <f t="shared" si="2"/>
        <v>126</v>
      </c>
      <c r="O21">
        <f t="shared" si="3"/>
        <v>85.7</v>
      </c>
      <c r="S21" s="4"/>
      <c r="U21" s="4"/>
      <c r="W21" s="4"/>
    </row>
    <row r="22" spans="1:23" x14ac:dyDescent="0.3">
      <c r="A22" s="11">
        <v>20</v>
      </c>
      <c r="B22" s="9" t="s">
        <v>21</v>
      </c>
      <c r="C22" s="9" t="s">
        <v>97</v>
      </c>
      <c r="D22" s="9" t="s">
        <v>62</v>
      </c>
      <c r="E22" s="9" t="s">
        <v>63</v>
      </c>
      <c r="F22" s="9" t="s">
        <v>64</v>
      </c>
      <c r="G22" s="9">
        <v>40.299999999999997</v>
      </c>
      <c r="H22" s="9">
        <v>70</v>
      </c>
      <c r="I22" s="9">
        <v>172</v>
      </c>
      <c r="J22" s="9">
        <v>218</v>
      </c>
      <c r="K22" s="9">
        <v>5.69</v>
      </c>
      <c r="L22" s="12">
        <f t="shared" si="0"/>
        <v>102</v>
      </c>
      <c r="M22" s="9">
        <f t="shared" si="1"/>
        <v>46</v>
      </c>
      <c r="N22" s="9">
        <f t="shared" si="2"/>
        <v>148</v>
      </c>
      <c r="O22">
        <f t="shared" si="3"/>
        <v>107.7</v>
      </c>
    </row>
    <row r="23" spans="1:23" x14ac:dyDescent="0.3"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6" spans="1:23" ht="15" thickBot="1" x14ac:dyDescent="0.35"/>
    <row r="27" spans="1:23" x14ac:dyDescent="0.3">
      <c r="A27" s="17" t="s">
        <v>151</v>
      </c>
      <c r="B27" s="29" t="s">
        <v>35</v>
      </c>
      <c r="C27" s="18" t="s">
        <v>36</v>
      </c>
      <c r="D27" s="18" t="s">
        <v>30</v>
      </c>
      <c r="E27" s="18" t="s">
        <v>128</v>
      </c>
      <c r="F27" s="19" t="s">
        <v>131</v>
      </c>
    </row>
    <row r="28" spans="1:23" x14ac:dyDescent="0.3">
      <c r="A28" s="30" t="s">
        <v>31</v>
      </c>
      <c r="B28" s="20">
        <f>AVERAGE(S1Map3!G2:G7)</f>
        <v>40.300000000000004</v>
      </c>
      <c r="C28" s="20">
        <f>AVERAGE(M2:M22)</f>
        <v>48.476190476190474</v>
      </c>
      <c r="D28" s="20">
        <f>AVERAGE(K2:K22)</f>
        <v>9.1957142857142848</v>
      </c>
      <c r="E28" s="23">
        <f>AVERAGE(N2:N22)</f>
        <v>82.857142857142861</v>
      </c>
      <c r="F28" s="21">
        <f>AVERAGE(O2:O22)</f>
        <v>43.58095238095239</v>
      </c>
    </row>
    <row r="29" spans="1:23" x14ac:dyDescent="0.3">
      <c r="A29" s="31" t="s">
        <v>32</v>
      </c>
      <c r="B29" s="16">
        <f>AVEDEV(G2:G22)</f>
        <v>5.914739229024943</v>
      </c>
      <c r="C29" s="16">
        <f>AVEDEV(M2:M22)</f>
        <v>9.9637188208616791</v>
      </c>
      <c r="D29" s="16">
        <f>AVEDEV(K2:K22)</f>
        <v>5.2239455782312945</v>
      </c>
      <c r="E29" s="16">
        <f>AVEDEV(N2:N22)</f>
        <v>21.374149659863942</v>
      </c>
      <c r="F29" s="22">
        <f>AVEDEV(O2:O22)</f>
        <v>20.686621315192745</v>
      </c>
    </row>
    <row r="30" spans="1:23" x14ac:dyDescent="0.3">
      <c r="A30" s="32" t="s">
        <v>33</v>
      </c>
      <c r="B30" s="23">
        <f>MAX(O2:O22)</f>
        <v>107.7</v>
      </c>
      <c r="C30" s="24"/>
      <c r="D30" s="24"/>
      <c r="E30" s="24"/>
      <c r="F30" s="25"/>
    </row>
    <row r="31" spans="1:23" x14ac:dyDescent="0.3">
      <c r="A31" s="33" t="s">
        <v>34</v>
      </c>
      <c r="B31" s="23">
        <f>MAX(N2:N22)</f>
        <v>148</v>
      </c>
      <c r="C31" s="24"/>
      <c r="D31" s="24"/>
      <c r="E31" s="24"/>
      <c r="F31" s="25"/>
    </row>
    <row r="32" spans="1:23" ht="15" thickBot="1" x14ac:dyDescent="0.35">
      <c r="A32" s="26" t="s">
        <v>121</v>
      </c>
      <c r="B32" s="27">
        <v>219</v>
      </c>
      <c r="C32" s="27"/>
      <c r="D32" s="27"/>
      <c r="E32" s="27"/>
      <c r="F32" s="28"/>
    </row>
    <row r="34" spans="1:2" x14ac:dyDescent="0.3">
      <c r="A34" s="3" t="s">
        <v>37</v>
      </c>
    </row>
    <row r="35" spans="1:2" x14ac:dyDescent="0.3">
      <c r="A35" s="5">
        <v>39.276190476190401</v>
      </c>
    </row>
    <row r="36" spans="1:2" x14ac:dyDescent="0.3">
      <c r="A36" s="6" t="s">
        <v>38</v>
      </c>
      <c r="B36" s="1"/>
    </row>
    <row r="37" spans="1:2" x14ac:dyDescent="0.3">
      <c r="A37" s="1">
        <v>48.476190476190403</v>
      </c>
    </row>
    <row r="38" spans="1:2" x14ac:dyDescent="0.3">
      <c r="A38" s="6" t="s">
        <v>41</v>
      </c>
    </row>
    <row r="39" spans="1:2" x14ac:dyDescent="0.3">
      <c r="A39" s="1">
        <v>9.1957142857142795</v>
      </c>
    </row>
    <row r="40" spans="1:2" x14ac:dyDescent="0.3">
      <c r="A40" s="6" t="s">
        <v>40</v>
      </c>
    </row>
    <row r="41" spans="1:2" x14ac:dyDescent="0.3">
      <c r="A41" s="1">
        <v>25</v>
      </c>
    </row>
    <row r="42" spans="1:2" x14ac:dyDescent="0.3">
      <c r="A42" s="6" t="s">
        <v>39</v>
      </c>
    </row>
    <row r="43" spans="1:2" x14ac:dyDescent="0.3">
      <c r="A43" s="1">
        <v>218</v>
      </c>
    </row>
    <row r="44" spans="1:2" x14ac:dyDescent="0.3">
      <c r="A44" s="6"/>
    </row>
    <row r="45" spans="1:2" x14ac:dyDescent="0.3">
      <c r="A45" s="1"/>
    </row>
    <row r="49" spans="1:1" x14ac:dyDescent="0.3">
      <c r="A49" s="4" t="s">
        <v>146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EA08-9095-4C53-8D31-5E0504032F56}">
  <dimension ref="A1:O85"/>
  <sheetViews>
    <sheetView topLeftCell="B52" zoomScale="85" zoomScaleNormal="85" workbookViewId="0">
      <selection activeCell="Q66" sqref="Q66"/>
    </sheetView>
  </sheetViews>
  <sheetFormatPr baseColWidth="10" defaultRowHeight="14.4" x14ac:dyDescent="0.3"/>
  <cols>
    <col min="1" max="1" width="22.33203125" customWidth="1"/>
    <col min="2" max="2" width="13.21875" bestFit="1" customWidth="1"/>
    <col min="3" max="3" width="12.109375" bestFit="1" customWidth="1"/>
    <col min="4" max="4" width="11.6640625" bestFit="1" customWidth="1"/>
    <col min="5" max="5" width="13.21875" bestFit="1" customWidth="1"/>
    <col min="6" max="6" width="19.33203125" customWidth="1"/>
    <col min="13" max="13" width="15.5546875" customWidth="1"/>
  </cols>
  <sheetData>
    <row r="1" spans="1:13" x14ac:dyDescent="0.3">
      <c r="A1" s="17" t="str">
        <f>S1Map1!A27</f>
        <v>s1m1</v>
      </c>
      <c r="B1" s="29" t="str">
        <f>S1Map1!B27</f>
        <v>d min</v>
      </c>
      <c r="C1" s="18" t="str">
        <f>S1Map1!C27</f>
        <v>d perform</v>
      </c>
      <c r="D1" s="18" t="str">
        <f>S1Map1!D27</f>
        <v>loss</v>
      </c>
      <c r="E1" s="18" t="str">
        <f>S1Map1!E27</f>
        <v>dtotal</v>
      </c>
      <c r="F1" s="19" t="str">
        <f>S1Map1!F27</f>
        <v>meanRealLoss</v>
      </c>
      <c r="H1" s="17" t="str">
        <f>S2Map1!A27</f>
        <v>s2m1</v>
      </c>
      <c r="I1" s="29" t="str">
        <f>S2Map1!B27</f>
        <v>d min</v>
      </c>
      <c r="J1" s="18" t="str">
        <f>S2Map1!C27</f>
        <v>d perform</v>
      </c>
      <c r="K1" s="18" t="str">
        <f>S2Map1!D27</f>
        <v>loss</v>
      </c>
      <c r="L1" s="18" t="str">
        <f>S2Map1!E27</f>
        <v>dtotal</v>
      </c>
      <c r="M1" s="19" t="str">
        <f>S2Map1!F27</f>
        <v>meanRealLoss</v>
      </c>
    </row>
    <row r="2" spans="1:13" x14ac:dyDescent="0.3">
      <c r="A2" s="30" t="str">
        <f>S1Map1!A28</f>
        <v>Mean:</v>
      </c>
      <c r="B2" s="20">
        <f>S1Map1!B28</f>
        <v>39.276190476190472</v>
      </c>
      <c r="C2" s="20">
        <f>S1Map1!C28</f>
        <v>48</v>
      </c>
      <c r="D2" s="20">
        <f>S1Map1!D28</f>
        <v>8.7195238095238086</v>
      </c>
      <c r="E2" s="23">
        <f>S1Map1!E28</f>
        <v>119.85714285714286</v>
      </c>
      <c r="F2" s="21">
        <f>S1Map1!F28</f>
        <v>80.580952380952397</v>
      </c>
      <c r="H2" s="30" t="str">
        <f>S2Map1!A28</f>
        <v>Mean:</v>
      </c>
      <c r="I2" s="20">
        <f>S2Map1!B28</f>
        <v>40.300000000000004</v>
      </c>
      <c r="J2" s="20">
        <f>S2Map1!C28</f>
        <v>48.238095238095241</v>
      </c>
      <c r="K2" s="20" t="e">
        <f>S2Map1!D28</f>
        <v>#REF!</v>
      </c>
      <c r="L2" s="23">
        <f>S2Map1!E28</f>
        <v>195.61904761904762</v>
      </c>
      <c r="M2" s="21">
        <f>S2Map1!F28</f>
        <v>155.31904761904758</v>
      </c>
    </row>
    <row r="3" spans="1:13" x14ac:dyDescent="0.3">
      <c r="A3" s="31" t="str">
        <f>S1Map1!A29</f>
        <v>Std dev:</v>
      </c>
      <c r="B3" s="16">
        <f>S1Map1!B29</f>
        <v>5.914739229024943</v>
      </c>
      <c r="C3" s="16">
        <f>S1Map1!C29</f>
        <v>10.19047619047619</v>
      </c>
      <c r="D3" s="16">
        <f>S1Map1!D29</f>
        <v>5.3526530612244887</v>
      </c>
      <c r="E3" s="16">
        <f>S1Map1!E29</f>
        <v>40.925170068027199</v>
      </c>
      <c r="F3" s="22">
        <f>S1Map1!F29</f>
        <v>42.741950113378685</v>
      </c>
      <c r="H3" s="31" t="str">
        <f>S2Map1!A29</f>
        <v>Std dev:</v>
      </c>
      <c r="I3" s="16">
        <f>S2Map1!B29</f>
        <v>7.1054273576010019E-15</v>
      </c>
      <c r="J3" s="16">
        <f>S2Map1!C29</f>
        <v>3.5736961451247189</v>
      </c>
      <c r="K3" s="16" t="e">
        <f>S2Map1!D29</f>
        <v>#REF!</v>
      </c>
      <c r="L3" s="16">
        <f>S2Map1!E29</f>
        <v>80.993197278911538</v>
      </c>
      <c r="M3" s="22">
        <f>S2Map1!F29</f>
        <v>80.993197278911538</v>
      </c>
    </row>
    <row r="4" spans="1:13" x14ac:dyDescent="0.3">
      <c r="A4" s="32" t="str">
        <f>S1Map1!A30</f>
        <v>Max loss:</v>
      </c>
      <c r="B4" s="23">
        <f>S1Map1!B30</f>
        <v>163.4</v>
      </c>
      <c r="C4" s="24">
        <f>S1Map1!C30</f>
        <v>0</v>
      </c>
      <c r="D4" s="24">
        <f>S1Map1!D30</f>
        <v>0</v>
      </c>
      <c r="E4" s="24">
        <f>S1Map1!E30</f>
        <v>0</v>
      </c>
      <c r="F4" s="25">
        <f>S1Map1!F30</f>
        <v>0</v>
      </c>
      <c r="H4" s="32" t="str">
        <f>S2Map1!A30</f>
        <v>Max loss:</v>
      </c>
      <c r="I4" s="23">
        <f>S2Map1!B30</f>
        <v>328.7</v>
      </c>
      <c r="J4" s="24">
        <f>S2Map1!C30</f>
        <v>0</v>
      </c>
      <c r="K4" s="24">
        <f>S2Map1!D30</f>
        <v>0</v>
      </c>
      <c r="L4" s="24">
        <f>S2Map1!E30</f>
        <v>0</v>
      </c>
      <c r="M4" s="25">
        <f>S2Map1!F30</f>
        <v>0</v>
      </c>
    </row>
    <row r="5" spans="1:13" x14ac:dyDescent="0.3">
      <c r="A5" s="33" t="str">
        <f>S1Map1!A31</f>
        <v>Max simulation Time:</v>
      </c>
      <c r="B5" s="23">
        <f>S1Map1!B31</f>
        <v>220</v>
      </c>
      <c r="C5" s="24">
        <f>S1Map1!C31</f>
        <v>0</v>
      </c>
      <c r="D5" s="24">
        <f>S1Map1!D31</f>
        <v>0</v>
      </c>
      <c r="E5" s="24">
        <f>S1Map1!E31</f>
        <v>0</v>
      </c>
      <c r="F5" s="25">
        <f>S1Map1!F31</f>
        <v>0</v>
      </c>
      <c r="H5" s="33" t="str">
        <f>S2Map1!A31</f>
        <v>Max simulation Time:</v>
      </c>
      <c r="I5" s="23">
        <f>S2Map1!B31</f>
        <v>369</v>
      </c>
      <c r="J5" s="24">
        <f>S2Map1!C31</f>
        <v>0</v>
      </c>
      <c r="K5" s="24">
        <f>S2Map1!D31</f>
        <v>0</v>
      </c>
      <c r="L5" s="24">
        <f>S2Map1!E31</f>
        <v>0</v>
      </c>
      <c r="M5" s="25">
        <f>S2Map1!F31</f>
        <v>0</v>
      </c>
    </row>
    <row r="6" spans="1:13" ht="15" thickBot="1" x14ac:dyDescent="0.35">
      <c r="A6" s="26" t="str">
        <f>S1Map1!A32</f>
        <v>Total timesteps</v>
      </c>
      <c r="B6" s="27">
        <f>S1Map1!B32</f>
        <v>276</v>
      </c>
      <c r="C6" s="27">
        <f>S1Map1!C32</f>
        <v>0</v>
      </c>
      <c r="D6" s="27">
        <f>S1Map1!D32</f>
        <v>0</v>
      </c>
      <c r="E6" s="27">
        <f>S1Map1!E32</f>
        <v>0</v>
      </c>
      <c r="F6" s="28">
        <f>S1Map1!F32</f>
        <v>0</v>
      </c>
      <c r="H6" s="26" t="str">
        <f>S2Map1!A32</f>
        <v>Total timesteps</v>
      </c>
      <c r="I6" s="27">
        <f>S2Map1!B32</f>
        <v>374</v>
      </c>
      <c r="J6" s="27">
        <f>S2Map1!C32</f>
        <v>0</v>
      </c>
      <c r="K6" s="27">
        <f>S2Map1!D32</f>
        <v>0</v>
      </c>
      <c r="L6" s="27">
        <f>S2Map1!E32</f>
        <v>0</v>
      </c>
      <c r="M6" s="28">
        <f>S2Map1!F32</f>
        <v>0</v>
      </c>
    </row>
    <row r="8" spans="1:13" ht="15" thickBot="1" x14ac:dyDescent="0.35"/>
    <row r="9" spans="1:13" x14ac:dyDescent="0.3">
      <c r="A9" s="17" t="s">
        <v>138</v>
      </c>
      <c r="B9" s="29" t="s">
        <v>35</v>
      </c>
      <c r="C9" s="18" t="s">
        <v>36</v>
      </c>
      <c r="D9" s="18" t="s">
        <v>30</v>
      </c>
      <c r="E9" s="18" t="s">
        <v>128</v>
      </c>
      <c r="F9" s="19" t="s">
        <v>131</v>
      </c>
      <c r="H9" t="str">
        <f>S2Map2NO!A27</f>
        <v>s2m2</v>
      </c>
      <c r="I9" t="str">
        <f>S2Map2NO!B27</f>
        <v>d min</v>
      </c>
      <c r="J9" t="str">
        <f>S2Map2NO!C27</f>
        <v>d perform</v>
      </c>
      <c r="K9" t="str">
        <f>S2Map2NO!D27</f>
        <v>loss</v>
      </c>
      <c r="L9" t="str">
        <f>S2Map2NO!E27</f>
        <v>dtotal</v>
      </c>
      <c r="M9" t="str">
        <f>S2Map2NO!F27</f>
        <v>meanRealLoss</v>
      </c>
    </row>
    <row r="10" spans="1:13" x14ac:dyDescent="0.3">
      <c r="A10" s="30" t="s">
        <v>31</v>
      </c>
      <c r="B10" s="20">
        <v>140.11999999999998</v>
      </c>
      <c r="C10" s="20">
        <v>147</v>
      </c>
      <c r="D10" s="20">
        <v>6.8920000000000003</v>
      </c>
      <c r="E10" s="23">
        <v>268.7</v>
      </c>
      <c r="F10" s="21">
        <v>128.58000000000001</v>
      </c>
      <c r="H10" t="str">
        <f>S2Map2NO!A28</f>
        <v>Mean:</v>
      </c>
      <c r="I10">
        <f>S2Map2NO!B28</f>
        <v>40.300000000000004</v>
      </c>
      <c r="J10">
        <f>S2Map2NO!C28</f>
        <v>151.63636363636363</v>
      </c>
      <c r="K10">
        <f>S2Map2NO!D28</f>
        <v>10.32181818181818</v>
      </c>
      <c r="L10">
        <f>S2Map2NO!E28</f>
        <v>350</v>
      </c>
      <c r="M10">
        <f>S2Map2NO!F28</f>
        <v>205.27272727272731</v>
      </c>
    </row>
    <row r="11" spans="1:13" x14ac:dyDescent="0.3">
      <c r="A11" s="31" t="s">
        <v>32</v>
      </c>
      <c r="B11" s="16">
        <v>5.5999999999986019E-2</v>
      </c>
      <c r="C11" s="16">
        <v>1.4</v>
      </c>
      <c r="D11" s="16">
        <v>1.3748</v>
      </c>
      <c r="E11" s="16">
        <v>130.44</v>
      </c>
      <c r="F11" s="22">
        <v>130.416</v>
      </c>
      <c r="H11" t="str">
        <f>S2Map2NO!A29</f>
        <v>Std dev:</v>
      </c>
      <c r="I11">
        <f>S2Map2NO!B29</f>
        <v>8.4132231404958429</v>
      </c>
      <c r="J11">
        <f>S2Map2NO!C29</f>
        <v>91.669421487603302</v>
      </c>
      <c r="K11">
        <f>S2Map2NO!D29</f>
        <v>6.499008264462808</v>
      </c>
      <c r="L11">
        <f>S2Map2NO!E29</f>
        <v>87.818181818181813</v>
      </c>
      <c r="M11">
        <f>S2Map2NO!F29</f>
        <v>92.86611570247932</v>
      </c>
    </row>
    <row r="12" spans="1:13" x14ac:dyDescent="0.3">
      <c r="A12" s="32" t="s">
        <v>33</v>
      </c>
      <c r="B12" s="23">
        <v>303.60000000000002</v>
      </c>
      <c r="C12" s="24"/>
      <c r="D12" s="24"/>
      <c r="E12" s="24"/>
      <c r="F12" s="25"/>
      <c r="H12" t="str">
        <f>S2Map2NO!A30</f>
        <v>Max loss:</v>
      </c>
      <c r="I12">
        <f>S2Map2NO!B30</f>
        <v>342.9</v>
      </c>
      <c r="J12">
        <f>S2Map2NO!C30</f>
        <v>0</v>
      </c>
      <c r="K12">
        <f>S2Map2NO!D30</f>
        <v>0</v>
      </c>
      <c r="L12">
        <f>S2Map2NO!E30</f>
        <v>0</v>
      </c>
      <c r="M12">
        <f>S2Map2NO!F30</f>
        <v>0</v>
      </c>
    </row>
    <row r="13" spans="1:13" x14ac:dyDescent="0.3">
      <c r="A13" s="33" t="s">
        <v>34</v>
      </c>
      <c r="B13" s="23">
        <v>444</v>
      </c>
      <c r="C13" s="24"/>
      <c r="D13" s="24"/>
      <c r="E13" s="24"/>
      <c r="F13" s="25"/>
      <c r="H13" t="str">
        <f>S2Map2NO!A31</f>
        <v>Max simulation Time:</v>
      </c>
      <c r="I13">
        <f>S2Map2NO!B31</f>
        <v>483</v>
      </c>
      <c r="J13">
        <f>S2Map2NO!C31</f>
        <v>0</v>
      </c>
      <c r="K13">
        <f>S2Map2NO!D31</f>
        <v>0</v>
      </c>
      <c r="L13">
        <f>S2Map2NO!E31</f>
        <v>0</v>
      </c>
      <c r="M13">
        <f>S2Map2NO!F31</f>
        <v>0</v>
      </c>
    </row>
    <row r="14" spans="1:13" ht="15" thickBot="1" x14ac:dyDescent="0.35">
      <c r="A14" s="26" t="s">
        <v>121</v>
      </c>
      <c r="B14" s="27">
        <v>507</v>
      </c>
      <c r="C14" s="27"/>
      <c r="D14" s="27"/>
      <c r="E14" s="27"/>
      <c r="F14" s="28"/>
      <c r="H14" t="str">
        <f>S2Map2NO!A32</f>
        <v>Total timesteps</v>
      </c>
      <c r="I14">
        <f>S2Map2NO!B32</f>
        <v>501</v>
      </c>
      <c r="J14">
        <f>S2Map2NO!C32</f>
        <v>0</v>
      </c>
      <c r="K14">
        <f>S2Map2NO!D32</f>
        <v>0</v>
      </c>
      <c r="L14">
        <f>S2Map2NO!E32</f>
        <v>0</v>
      </c>
      <c r="M14">
        <f>S2Map2NO!F32</f>
        <v>0</v>
      </c>
    </row>
    <row r="16" spans="1:13" ht="15" thickBot="1" x14ac:dyDescent="0.35"/>
    <row r="17" spans="1:13" x14ac:dyDescent="0.3">
      <c r="A17" s="17" t="str">
        <f>S1Map3!A11</f>
        <v>s1m3</v>
      </c>
      <c r="B17" s="29" t="str">
        <f>S1Map3!B11</f>
        <v>d min</v>
      </c>
      <c r="C17" s="18" t="str">
        <f>S1Map3!C11</f>
        <v>d perform</v>
      </c>
      <c r="D17" s="18" t="str">
        <f>S1Map3!D11</f>
        <v>loss</v>
      </c>
      <c r="E17" s="18" t="str">
        <f>S1Map3!E11</f>
        <v>dtotal</v>
      </c>
      <c r="F17" s="19" t="str">
        <f>S1Map3!F11</f>
        <v>meanRealLoss</v>
      </c>
      <c r="H17" s="17" t="str">
        <f>S2Map3!A11</f>
        <v>s2m3</v>
      </c>
      <c r="I17" s="29" t="str">
        <f>S2Map3!B11</f>
        <v>d min</v>
      </c>
      <c r="J17" s="18" t="str">
        <f>S2Map3!C11</f>
        <v>d perform</v>
      </c>
      <c r="K17" s="18" t="str">
        <f>S2Map3!D11</f>
        <v>loss</v>
      </c>
      <c r="L17" s="18" t="str">
        <f>S2Map3!E11</f>
        <v>dtotal</v>
      </c>
      <c r="M17" s="19" t="str">
        <f>S2Map3!F11</f>
        <v>meanRealLoss</v>
      </c>
    </row>
    <row r="18" spans="1:13" x14ac:dyDescent="0.3">
      <c r="A18" s="30" t="str">
        <f>S1Map3!A12</f>
        <v>Mean:</v>
      </c>
      <c r="B18" s="20">
        <f>S1Map3!B12</f>
        <v>40.300000000000004</v>
      </c>
      <c r="C18" s="20">
        <f>S1Map3!C12</f>
        <v>46</v>
      </c>
      <c r="D18" s="20">
        <f>S1Map3!D12</f>
        <v>5.69</v>
      </c>
      <c r="E18" s="23">
        <f>S1Map3!E12</f>
        <v>61</v>
      </c>
      <c r="F18" s="21">
        <f>S1Map3!F12</f>
        <v>20.700000000000003</v>
      </c>
      <c r="H18" s="30" t="str">
        <f>S2Map3!A12</f>
        <v>Mean:</v>
      </c>
      <c r="I18" s="20">
        <f>S2Map3!B12</f>
        <v>40.300000000000004</v>
      </c>
      <c r="J18" s="20">
        <f>S2Map3!C12</f>
        <v>59.666666666666664</v>
      </c>
      <c r="K18" s="20">
        <f>S2Map3!D12</f>
        <v>19.356666666666666</v>
      </c>
      <c r="L18" s="23">
        <f>S2Map3!E12</f>
        <v>141.16666666666666</v>
      </c>
      <c r="M18" s="21">
        <f>S2Map3!F12</f>
        <v>100.86666666666667</v>
      </c>
    </row>
    <row r="19" spans="1:13" x14ac:dyDescent="0.3">
      <c r="A19" s="31" t="str">
        <f>S1Map3!A13</f>
        <v>Std dev:</v>
      </c>
      <c r="B19" s="16">
        <f>S1Map3!B13</f>
        <v>7.1054273576010019E-15</v>
      </c>
      <c r="C19" s="16">
        <f>S1Map3!C13</f>
        <v>0</v>
      </c>
      <c r="D19" s="16">
        <f>S1Map3!D13</f>
        <v>0</v>
      </c>
      <c r="E19" s="16">
        <f>S1Map3!E13</f>
        <v>3.3333333333333335</v>
      </c>
      <c r="F19" s="22">
        <f>S1Map3!F13</f>
        <v>3.3333333333333335</v>
      </c>
      <c r="H19" s="31" t="str">
        <f>S2Map3!A13</f>
        <v>Std dev:</v>
      </c>
      <c r="I19" s="16">
        <f>S2Map3!B13</f>
        <v>7.1054273576010019E-15</v>
      </c>
      <c r="J19" s="16">
        <f>S2Map3!C13</f>
        <v>13.666666666666666</v>
      </c>
      <c r="K19" s="16">
        <f>S2Map3!D13</f>
        <v>13.666666666666666</v>
      </c>
      <c r="L19" s="16">
        <f>S2Map3!E13</f>
        <v>24.888888888888886</v>
      </c>
      <c r="M19" s="22">
        <f>S2Map3!F13</f>
        <v>24.888888888888886</v>
      </c>
    </row>
    <row r="20" spans="1:13" x14ac:dyDescent="0.3">
      <c r="A20" s="32" t="str">
        <f>S1Map3!A14</f>
        <v>Max loss:</v>
      </c>
      <c r="B20" s="23">
        <f>S1Map3!B14</f>
        <v>25.700000000000003</v>
      </c>
      <c r="C20" s="24">
        <f>S1Map3!C14</f>
        <v>0</v>
      </c>
      <c r="D20" s="24">
        <f>S1Map3!D14</f>
        <v>0</v>
      </c>
      <c r="E20" s="24">
        <f>S1Map3!E14</f>
        <v>0</v>
      </c>
      <c r="F20" s="25">
        <f>S1Map3!F14</f>
        <v>0</v>
      </c>
      <c r="H20" s="32" t="str">
        <f>S2Map3!A14</f>
        <v>Max loss:</v>
      </c>
      <c r="I20" s="23">
        <f>S2Map3!B14</f>
        <v>156.69999999999999</v>
      </c>
      <c r="J20" s="24">
        <f>S2Map3!C14</f>
        <v>0</v>
      </c>
      <c r="K20" s="24">
        <f>S2Map3!D14</f>
        <v>0</v>
      </c>
      <c r="L20" s="24">
        <f>S2Map3!E14</f>
        <v>0</v>
      </c>
      <c r="M20" s="25">
        <f>S2Map3!F14</f>
        <v>0</v>
      </c>
    </row>
    <row r="21" spans="1:13" x14ac:dyDescent="0.3">
      <c r="A21" s="33" t="str">
        <f>S1Map3!A15</f>
        <v>Max simulation Time:</v>
      </c>
      <c r="B21" s="23">
        <f>S1Map3!B15</f>
        <v>66</v>
      </c>
      <c r="C21" s="24">
        <f>S1Map3!C15</f>
        <v>0</v>
      </c>
      <c r="D21" s="24">
        <f>S1Map3!D15</f>
        <v>0</v>
      </c>
      <c r="E21" s="24">
        <f>S1Map3!E15</f>
        <v>0</v>
      </c>
      <c r="F21" s="25">
        <f>S1Map3!F15</f>
        <v>0</v>
      </c>
      <c r="H21" s="33" t="str">
        <f>S2Map3!A15</f>
        <v>Max simulation Time:</v>
      </c>
      <c r="I21" s="23">
        <f>S2Map3!B15</f>
        <v>197</v>
      </c>
      <c r="J21" s="24">
        <f>S2Map3!C15</f>
        <v>0</v>
      </c>
      <c r="K21" s="24">
        <f>S2Map3!D15</f>
        <v>0</v>
      </c>
      <c r="L21" s="24">
        <f>S2Map3!E15</f>
        <v>0</v>
      </c>
      <c r="M21" s="25">
        <f>S2Map3!F15</f>
        <v>0</v>
      </c>
    </row>
    <row r="22" spans="1:13" ht="15" thickBot="1" x14ac:dyDescent="0.35">
      <c r="A22" s="26" t="str">
        <f>S1Map3!A16</f>
        <v>Total timesteps</v>
      </c>
      <c r="B22" s="27">
        <f>S1Map3!B16</f>
        <v>63</v>
      </c>
      <c r="C22" s="27">
        <f>S1Map3!C16</f>
        <v>0</v>
      </c>
      <c r="D22" s="27">
        <f>S1Map3!D16</f>
        <v>0</v>
      </c>
      <c r="E22" s="27">
        <f>S1Map3!E16</f>
        <v>0</v>
      </c>
      <c r="F22" s="28">
        <f>S1Map3!F16</f>
        <v>0</v>
      </c>
      <c r="H22" s="26" t="str">
        <f>S2Map3!A16</f>
        <v>Total timesteps</v>
      </c>
      <c r="I22" s="27">
        <f>S2Map3!B16</f>
        <v>199</v>
      </c>
      <c r="J22" s="27">
        <f>S2Map3!C16</f>
        <v>0</v>
      </c>
      <c r="K22" s="27">
        <f>S2Map3!D16</f>
        <v>0</v>
      </c>
      <c r="L22" s="27">
        <f>S2Map3!E16</f>
        <v>0</v>
      </c>
      <c r="M22" s="28">
        <f>S2Map3!F16</f>
        <v>0</v>
      </c>
    </row>
    <row r="24" spans="1:13" ht="15" thickBot="1" x14ac:dyDescent="0.35"/>
    <row r="25" spans="1:13" x14ac:dyDescent="0.3">
      <c r="A25" s="17" t="str">
        <f>S1Map4!A27</f>
        <v>s1m4</v>
      </c>
      <c r="B25" s="29" t="str">
        <f>S1Map4!B27</f>
        <v>d min</v>
      </c>
      <c r="C25" s="18" t="str">
        <f>S1Map4!C27</f>
        <v>d perform</v>
      </c>
      <c r="D25" s="18" t="str">
        <f>S1Map4!D27</f>
        <v>loss</v>
      </c>
      <c r="E25" s="18" t="str">
        <f>S1Map4!E27</f>
        <v>dtotal</v>
      </c>
      <c r="F25" s="19" t="str">
        <f>S1Map4!F27</f>
        <v>meanRealLoss</v>
      </c>
      <c r="H25" s="17" t="str">
        <f>S2Map4!A27</f>
        <v>s2m4</v>
      </c>
      <c r="I25" s="29" t="str">
        <f>S2Map4!B27</f>
        <v>d min</v>
      </c>
      <c r="J25" s="18" t="str">
        <f>S2Map4!C27</f>
        <v>d perform</v>
      </c>
      <c r="K25" s="18" t="str">
        <f>S2Map4!D27</f>
        <v>loss</v>
      </c>
      <c r="L25" s="18" t="str">
        <f>S2Map4!E27</f>
        <v>dtotal</v>
      </c>
      <c r="M25" s="19" t="str">
        <f>S2Map4!F27</f>
        <v>meanRealLoss</v>
      </c>
    </row>
    <row r="26" spans="1:13" x14ac:dyDescent="0.3">
      <c r="A26" s="30" t="str">
        <f>S1Map4!A28</f>
        <v>Mean:</v>
      </c>
      <c r="B26" s="20">
        <f>S1Map4!B28</f>
        <v>40.300000000000004</v>
      </c>
      <c r="C26" s="20">
        <f>S1Map4!C28</f>
        <v>48.19047619047619</v>
      </c>
      <c r="D26" s="20">
        <f>S1Map4!D28</f>
        <v>8.91</v>
      </c>
      <c r="E26" s="23">
        <f>S1Map4!E28</f>
        <v>97.238095238095241</v>
      </c>
      <c r="F26" s="21">
        <f>S1Map4!F28</f>
        <v>57.961904761904762</v>
      </c>
      <c r="H26" s="30" t="str">
        <f>S2Map4!A28</f>
        <v>Mean:</v>
      </c>
      <c r="I26" s="20">
        <f>S2Map4!B28</f>
        <v>40.300000000000004</v>
      </c>
      <c r="J26" s="20">
        <f>S2Map4!C28</f>
        <v>49.142857142857146</v>
      </c>
      <c r="K26" s="20">
        <f>S2Map4!D28</f>
        <v>8.8328571428571419</v>
      </c>
      <c r="L26" s="23">
        <f>S2Map4!E28</f>
        <v>160</v>
      </c>
      <c r="M26" s="21">
        <f>S2Map4!F28</f>
        <v>119.69999999999999</v>
      </c>
    </row>
    <row r="27" spans="1:13" x14ac:dyDescent="0.3">
      <c r="A27" s="31" t="str">
        <f>S1Map4!A29</f>
        <v>Std dev:</v>
      </c>
      <c r="B27" s="16">
        <f>S1Map4!B29</f>
        <v>5.914739229024943</v>
      </c>
      <c r="C27" s="16">
        <f>S1Map4!C29</f>
        <v>10.272108843537419</v>
      </c>
      <c r="D27" s="16">
        <f>S1Map4!D29</f>
        <v>5.4342857142857133</v>
      </c>
      <c r="E27" s="16">
        <f>S1Map4!E29</f>
        <v>34.439909297052161</v>
      </c>
      <c r="F27" s="22">
        <f>S1Map4!F29</f>
        <v>32.255328798185928</v>
      </c>
      <c r="H27" s="31" t="str">
        <f>S2Map4!A29</f>
        <v>Std dev:</v>
      </c>
      <c r="I27" s="16">
        <f>S2Map4!B29</f>
        <v>7.1054273576010019E-15</v>
      </c>
      <c r="J27" s="16">
        <f>S2Map4!C29</f>
        <v>4.408163265306122</v>
      </c>
      <c r="K27" s="16">
        <f>S2Map4!D29</f>
        <v>4.4081632653061202</v>
      </c>
      <c r="L27" s="16">
        <f>S2Map4!E29</f>
        <v>48.476190476190474</v>
      </c>
      <c r="M27" s="22">
        <f>S2Map4!F29</f>
        <v>48.476190476190467</v>
      </c>
    </row>
    <row r="28" spans="1:13" x14ac:dyDescent="0.3">
      <c r="A28" s="32" t="str">
        <f>S1Map4!A30</f>
        <v>Max loss:</v>
      </c>
      <c r="B28" s="23">
        <f>S1Map4!B30</f>
        <v>124.4</v>
      </c>
      <c r="C28" s="24">
        <f>S1Map4!C30</f>
        <v>0</v>
      </c>
      <c r="D28" s="24">
        <f>S1Map4!D30</f>
        <v>0</v>
      </c>
      <c r="E28" s="24">
        <f>S1Map4!E30</f>
        <v>0</v>
      </c>
      <c r="F28" s="25">
        <f>S1Map4!F30</f>
        <v>0</v>
      </c>
      <c r="H28" s="32" t="str">
        <f>S2Map4!A30</f>
        <v>Max loss:</v>
      </c>
      <c r="I28" s="23">
        <f>S2Map4!B30</f>
        <v>258.7</v>
      </c>
      <c r="J28" s="24">
        <f>S2Map4!C30</f>
        <v>0</v>
      </c>
      <c r="K28" s="24">
        <f>S2Map4!D30</f>
        <v>0</v>
      </c>
      <c r="L28" s="24">
        <f>S2Map4!E30</f>
        <v>0</v>
      </c>
      <c r="M28" s="25">
        <f>S2Map4!F30</f>
        <v>0</v>
      </c>
    </row>
    <row r="29" spans="1:13" x14ac:dyDescent="0.3">
      <c r="A29" s="33" t="str">
        <f>S1Map4!A31</f>
        <v>Max simulation Time:</v>
      </c>
      <c r="B29" s="23">
        <f>S1Map4!B31</f>
        <v>181</v>
      </c>
      <c r="C29" s="24">
        <f>S1Map4!C31</f>
        <v>0</v>
      </c>
      <c r="D29" s="24">
        <f>S1Map4!D31</f>
        <v>0</v>
      </c>
      <c r="E29" s="24">
        <f>S1Map4!E31</f>
        <v>0</v>
      </c>
      <c r="F29" s="25">
        <f>S1Map4!F31</f>
        <v>0</v>
      </c>
      <c r="H29" s="33" t="str">
        <f>S2Map4!A31</f>
        <v>Max simulation Time:</v>
      </c>
      <c r="I29" s="23">
        <f>S2Map4!B31</f>
        <v>299</v>
      </c>
      <c r="J29" s="24">
        <f>S2Map4!C31</f>
        <v>0</v>
      </c>
      <c r="K29" s="24">
        <f>S2Map4!D31</f>
        <v>0</v>
      </c>
      <c r="L29" s="24">
        <f>S2Map4!E31</f>
        <v>0</v>
      </c>
      <c r="M29" s="25">
        <f>S2Map4!F31</f>
        <v>0</v>
      </c>
    </row>
    <row r="30" spans="1:13" ht="15" thickBot="1" x14ac:dyDescent="0.35">
      <c r="A30" s="26" t="str">
        <f>S1Map4!A32</f>
        <v>Total timesteps</v>
      </c>
      <c r="B30" s="27">
        <f>S1Map4!B32</f>
        <v>237</v>
      </c>
      <c r="C30" s="27">
        <f>S1Map4!C32</f>
        <v>0</v>
      </c>
      <c r="D30" s="27">
        <f>S1Map4!D32</f>
        <v>0</v>
      </c>
      <c r="E30" s="27">
        <f>S1Map4!E32</f>
        <v>0</v>
      </c>
      <c r="F30" s="28">
        <f>S1Map4!F32</f>
        <v>0</v>
      </c>
      <c r="H30" s="26" t="str">
        <f>S2Map4!A32</f>
        <v>Total timesteps</v>
      </c>
      <c r="I30" s="27">
        <f>S2Map4!B32</f>
        <v>301</v>
      </c>
      <c r="J30" s="27">
        <f>S2Map4!C32</f>
        <v>0</v>
      </c>
      <c r="K30" s="27">
        <f>S2Map4!D32</f>
        <v>0</v>
      </c>
      <c r="L30" s="27">
        <f>S2Map4!E32</f>
        <v>0</v>
      </c>
      <c r="M30" s="28">
        <f>S2Map4!F32</f>
        <v>0</v>
      </c>
    </row>
    <row r="32" spans="1:13" ht="15" thickBot="1" x14ac:dyDescent="0.35"/>
    <row r="33" spans="1:13" x14ac:dyDescent="0.3">
      <c r="A33" s="17" t="str">
        <f>S1Map5!A27</f>
        <v>s1m5</v>
      </c>
      <c r="B33" s="29" t="str">
        <f>S1Map5!B27</f>
        <v>d min</v>
      </c>
      <c r="C33" s="18" t="str">
        <f>S1Map5!C27</f>
        <v>d perform</v>
      </c>
      <c r="D33" s="18" t="str">
        <f>S1Map5!D27</f>
        <v>loss</v>
      </c>
      <c r="E33" s="18" t="str">
        <f>S1Map5!E27</f>
        <v>dtotal</v>
      </c>
      <c r="F33" s="19" t="str">
        <f>S1Map5!F27</f>
        <v>meanRealLoss</v>
      </c>
      <c r="H33" s="17" t="str">
        <f>S2Map5!A27</f>
        <v>s2m5</v>
      </c>
      <c r="I33" s="29" t="str">
        <f>S2Map5!B27</f>
        <v>d min</v>
      </c>
      <c r="J33" s="18" t="str">
        <f>S2Map5!C27</f>
        <v>d perform</v>
      </c>
      <c r="K33" s="18" t="str">
        <f>S2Map5!D27</f>
        <v>loss</v>
      </c>
      <c r="L33" s="18" t="str">
        <f>S2Map5!E27</f>
        <v>dtotal</v>
      </c>
      <c r="M33" s="19" t="str">
        <f>S2Map5!F27</f>
        <v>meanRealLoss</v>
      </c>
    </row>
    <row r="34" spans="1:13" x14ac:dyDescent="0.3">
      <c r="A34" s="30" t="str">
        <f>S1Map5!A28</f>
        <v>Mean:</v>
      </c>
      <c r="B34" s="20">
        <f>S1Map5!B28</f>
        <v>40.300000000000004</v>
      </c>
      <c r="C34" s="20">
        <f>S1Map5!C28</f>
        <v>48.476190476190474</v>
      </c>
      <c r="D34" s="20">
        <f>S1Map5!D28</f>
        <v>9.1957142857142848</v>
      </c>
      <c r="E34" s="23">
        <f>S1Map5!E28</f>
        <v>82.857142857142861</v>
      </c>
      <c r="F34" s="21">
        <f>S1Map5!F28</f>
        <v>43.58095238095239</v>
      </c>
      <c r="H34" s="30" t="str">
        <f>S2Map5!A28</f>
        <v>Mean:</v>
      </c>
      <c r="I34" s="20">
        <f>S2Map5!B28</f>
        <v>40.300000000000004</v>
      </c>
      <c r="J34" s="20">
        <f>S2Map5!C28</f>
        <v>52.571428571428569</v>
      </c>
      <c r="K34" s="20">
        <f>S2Map5!D28</f>
        <v>12.261428571428569</v>
      </c>
      <c r="L34" s="23">
        <f>S2Map5!E28</f>
        <v>126.28571428571429</v>
      </c>
      <c r="M34" s="21">
        <f>S2Map5!F28</f>
        <v>85.985714285714309</v>
      </c>
    </row>
    <row r="35" spans="1:13" x14ac:dyDescent="0.3">
      <c r="A35" s="31" t="str">
        <f>S1Map5!A29</f>
        <v>Std dev:</v>
      </c>
      <c r="B35" s="16">
        <f>S1Map5!B29</f>
        <v>5.914739229024943</v>
      </c>
      <c r="C35" s="16">
        <f>S1Map5!C29</f>
        <v>9.9637188208616791</v>
      </c>
      <c r="D35" s="16">
        <f>S1Map5!D29</f>
        <v>5.2239455782312945</v>
      </c>
      <c r="E35" s="16">
        <f>S1Map5!E29</f>
        <v>21.374149659863942</v>
      </c>
      <c r="F35" s="22">
        <f>S1Map5!F29</f>
        <v>20.686621315192745</v>
      </c>
      <c r="H35" s="31" t="str">
        <f>S2Map5!A29</f>
        <v>Std dev:</v>
      </c>
      <c r="I35" s="16">
        <f>S2Map5!B29</f>
        <v>7.1054273576010019E-15</v>
      </c>
      <c r="J35" s="16">
        <f>S2Map5!C29</f>
        <v>8.2585034013605423</v>
      </c>
      <c r="K35" s="16">
        <f>S2Map5!D29</f>
        <v>8.2585034013605423</v>
      </c>
      <c r="L35" s="16">
        <f>S2Map5!E29</f>
        <v>28.897959183673475</v>
      </c>
      <c r="M35" s="22">
        <f>S2Map5!F29</f>
        <v>28.897959183673471</v>
      </c>
    </row>
    <row r="36" spans="1:13" x14ac:dyDescent="0.3">
      <c r="A36" s="32" t="str">
        <f>S1Map5!A30</f>
        <v>Max loss:</v>
      </c>
      <c r="B36" s="23">
        <f>S1Map5!B30</f>
        <v>107.7</v>
      </c>
      <c r="C36" s="24">
        <f>S1Map5!C30</f>
        <v>0</v>
      </c>
      <c r="D36" s="24">
        <f>S1Map5!D30</f>
        <v>0</v>
      </c>
      <c r="E36" s="24">
        <f>S1Map5!E30</f>
        <v>0</v>
      </c>
      <c r="F36" s="25">
        <f>S1Map5!F30</f>
        <v>0</v>
      </c>
      <c r="H36" s="32" t="str">
        <f>S2Map5!A30</f>
        <v>Max loss:</v>
      </c>
      <c r="I36" s="23">
        <f>S2Map5!B30</f>
        <v>157.69999999999999</v>
      </c>
      <c r="J36" s="24">
        <f>S2Map5!C30</f>
        <v>0</v>
      </c>
      <c r="K36" s="24">
        <f>S2Map5!D30</f>
        <v>0</v>
      </c>
      <c r="L36" s="24">
        <f>S2Map5!E30</f>
        <v>0</v>
      </c>
      <c r="M36" s="25">
        <f>S2Map5!F30</f>
        <v>0</v>
      </c>
    </row>
    <row r="37" spans="1:13" x14ac:dyDescent="0.3">
      <c r="A37" s="33" t="str">
        <f>S1Map5!A31</f>
        <v>Max simulation Time:</v>
      </c>
      <c r="B37" s="23">
        <f>S1Map5!B31</f>
        <v>148</v>
      </c>
      <c r="C37" s="24">
        <f>S1Map5!C31</f>
        <v>0</v>
      </c>
      <c r="D37" s="24">
        <f>S1Map5!D31</f>
        <v>0</v>
      </c>
      <c r="E37" s="24">
        <f>S1Map5!E31</f>
        <v>0</v>
      </c>
      <c r="F37" s="25">
        <f>S1Map5!F31</f>
        <v>0</v>
      </c>
      <c r="H37" s="33" t="str">
        <f>S2Map5!A31</f>
        <v>Max simulation Time:</v>
      </c>
      <c r="I37" s="23">
        <f>S2Map5!B31</f>
        <v>198</v>
      </c>
      <c r="J37" s="24">
        <f>S2Map5!C31</f>
        <v>0</v>
      </c>
      <c r="K37" s="24">
        <f>S2Map5!D31</f>
        <v>0</v>
      </c>
      <c r="L37" s="24">
        <f>S2Map5!E31</f>
        <v>0</v>
      </c>
      <c r="M37" s="25">
        <f>S2Map5!F31</f>
        <v>0</v>
      </c>
    </row>
    <row r="38" spans="1:13" ht="15" thickBot="1" x14ac:dyDescent="0.35">
      <c r="A38" s="26" t="str">
        <f>S1Map5!A32</f>
        <v>Total timesteps</v>
      </c>
      <c r="B38" s="27">
        <f>S1Map5!B32</f>
        <v>219</v>
      </c>
      <c r="C38" s="27">
        <f>S1Map5!C32</f>
        <v>0</v>
      </c>
      <c r="D38" s="27">
        <f>S1Map5!D32</f>
        <v>0</v>
      </c>
      <c r="E38" s="27">
        <f>S1Map5!E32</f>
        <v>0</v>
      </c>
      <c r="F38" s="28">
        <f>S1Map5!F32</f>
        <v>0</v>
      </c>
      <c r="H38" s="26" t="str">
        <f>S2Map5!A32</f>
        <v>Total timesteps</v>
      </c>
      <c r="I38" s="27">
        <f>S2Map5!B32</f>
        <v>243</v>
      </c>
      <c r="J38" s="27">
        <f>S2Map5!C32</f>
        <v>0</v>
      </c>
      <c r="K38" s="27">
        <f>S2Map5!D32</f>
        <v>0</v>
      </c>
      <c r="L38" s="27">
        <f>S2Map5!E32</f>
        <v>0</v>
      </c>
      <c r="M38" s="28">
        <f>S2Map5!F32</f>
        <v>0</v>
      </c>
    </row>
    <row r="40" spans="1:13" ht="15" thickBot="1" x14ac:dyDescent="0.35"/>
    <row r="41" spans="1:13" x14ac:dyDescent="0.3">
      <c r="H41" s="17" t="s">
        <v>190</v>
      </c>
      <c r="I41" s="29" t="s">
        <v>35</v>
      </c>
      <c r="J41" s="18" t="s">
        <v>36</v>
      </c>
      <c r="K41" s="18" t="s">
        <v>30</v>
      </c>
      <c r="L41" s="18" t="s">
        <v>128</v>
      </c>
      <c r="M41" s="19" t="s">
        <v>131</v>
      </c>
    </row>
    <row r="42" spans="1:13" x14ac:dyDescent="0.3">
      <c r="H42" s="30" t="s">
        <v>31</v>
      </c>
      <c r="I42" s="20">
        <v>40.300000000000004</v>
      </c>
      <c r="J42" s="20">
        <v>72.333333333333329</v>
      </c>
      <c r="K42" s="20">
        <v>19.356666666666666</v>
      </c>
      <c r="L42" s="23">
        <v>107</v>
      </c>
      <c r="M42" s="21">
        <v>66.7</v>
      </c>
    </row>
    <row r="43" spans="1:13" x14ac:dyDescent="0.3">
      <c r="H43" s="31" t="s">
        <v>32</v>
      </c>
      <c r="I43" s="16">
        <v>7.1054273576010019E-15</v>
      </c>
      <c r="J43" s="16">
        <v>17.666666666666668</v>
      </c>
      <c r="K43" s="16">
        <v>13.666666666666666</v>
      </c>
      <c r="L43" s="16">
        <v>29.666666666666668</v>
      </c>
      <c r="M43" s="22">
        <v>29.666666666666668</v>
      </c>
    </row>
    <row r="44" spans="1:13" x14ac:dyDescent="0.3">
      <c r="H44" s="32" t="s">
        <v>33</v>
      </c>
      <c r="I44" s="23">
        <v>116.7</v>
      </c>
      <c r="J44" s="24"/>
      <c r="K44" s="24"/>
      <c r="L44" s="24"/>
      <c r="M44" s="25"/>
    </row>
    <row r="45" spans="1:13" x14ac:dyDescent="0.3">
      <c r="H45" s="33" t="s">
        <v>34</v>
      </c>
      <c r="I45" s="23">
        <v>157</v>
      </c>
      <c r="J45" s="24"/>
      <c r="K45" s="24"/>
      <c r="L45" s="24"/>
      <c r="M45" s="25"/>
    </row>
    <row r="46" spans="1:13" ht="15" thickBot="1" x14ac:dyDescent="0.35">
      <c r="H46" s="26" t="s">
        <v>121</v>
      </c>
      <c r="I46" s="27">
        <v>159</v>
      </c>
      <c r="J46" s="27"/>
      <c r="K46" s="27"/>
      <c r="L46" s="27"/>
      <c r="M46" s="28"/>
    </row>
    <row r="51" spans="1:4" x14ac:dyDescent="0.3">
      <c r="C51" t="s">
        <v>176</v>
      </c>
      <c r="D51" t="s">
        <v>177</v>
      </c>
    </row>
    <row r="52" spans="1:4" x14ac:dyDescent="0.3">
      <c r="A52">
        <v>1</v>
      </c>
      <c r="B52" s="2" t="s">
        <v>107</v>
      </c>
      <c r="C52">
        <v>276</v>
      </c>
      <c r="D52">
        <v>80.58</v>
      </c>
    </row>
    <row r="53" spans="1:4" x14ac:dyDescent="0.3">
      <c r="A53">
        <v>2</v>
      </c>
      <c r="B53" s="2" t="s">
        <v>108</v>
      </c>
      <c r="C53">
        <v>507</v>
      </c>
      <c r="D53">
        <v>128.58000000000001</v>
      </c>
    </row>
    <row r="54" spans="1:4" x14ac:dyDescent="0.3">
      <c r="A54">
        <v>3</v>
      </c>
      <c r="B54" s="2" t="s">
        <v>109</v>
      </c>
      <c r="C54" s="1">
        <v>63</v>
      </c>
      <c r="D54">
        <v>19.03</v>
      </c>
    </row>
    <row r="55" spans="1:4" x14ac:dyDescent="0.3">
      <c r="A55">
        <v>4</v>
      </c>
      <c r="B55" s="2" t="s">
        <v>110</v>
      </c>
      <c r="C55">
        <v>237</v>
      </c>
      <c r="D55">
        <v>57.96</v>
      </c>
    </row>
    <row r="56" spans="1:4" x14ac:dyDescent="0.3">
      <c r="A56">
        <v>5</v>
      </c>
      <c r="B56" s="2" t="s">
        <v>111</v>
      </c>
      <c r="C56">
        <v>219</v>
      </c>
      <c r="D56">
        <v>43.58</v>
      </c>
    </row>
    <row r="57" spans="1:4" x14ac:dyDescent="0.3">
      <c r="A57">
        <v>6</v>
      </c>
      <c r="B57" s="14" t="s">
        <v>114</v>
      </c>
      <c r="C57">
        <v>374</v>
      </c>
      <c r="D57">
        <v>155.32</v>
      </c>
    </row>
    <row r="58" spans="1:4" x14ac:dyDescent="0.3">
      <c r="A58">
        <v>7</v>
      </c>
      <c r="B58" s="14" t="s">
        <v>115</v>
      </c>
      <c r="C58">
        <v>501</v>
      </c>
      <c r="D58">
        <v>205</v>
      </c>
    </row>
    <row r="59" spans="1:4" x14ac:dyDescent="0.3">
      <c r="A59">
        <v>8</v>
      </c>
      <c r="B59" s="14" t="s">
        <v>116</v>
      </c>
      <c r="C59">
        <v>199.7</v>
      </c>
      <c r="D59">
        <v>100.87</v>
      </c>
    </row>
    <row r="60" spans="1:4" x14ac:dyDescent="0.3">
      <c r="A60">
        <v>9</v>
      </c>
      <c r="B60" s="14" t="s">
        <v>117</v>
      </c>
      <c r="C60">
        <v>301</v>
      </c>
      <c r="D60">
        <v>119.7</v>
      </c>
    </row>
    <row r="61" spans="1:4" x14ac:dyDescent="0.3">
      <c r="A61">
        <v>10</v>
      </c>
      <c r="B61" s="14" t="s">
        <v>118</v>
      </c>
      <c r="C61">
        <v>276</v>
      </c>
      <c r="D61">
        <v>85.99</v>
      </c>
    </row>
    <row r="62" spans="1:4" x14ac:dyDescent="0.3">
      <c r="A62">
        <v>11</v>
      </c>
      <c r="B62" s="14" t="s">
        <v>180</v>
      </c>
      <c r="C62">
        <v>159</v>
      </c>
      <c r="D62">
        <v>66.7</v>
      </c>
    </row>
    <row r="68" spans="1:15" x14ac:dyDescent="0.3">
      <c r="A68">
        <v>1</v>
      </c>
      <c r="B68" s="2" t="s">
        <v>107</v>
      </c>
      <c r="C68">
        <v>276</v>
      </c>
    </row>
    <row r="69" spans="1:15" x14ac:dyDescent="0.3">
      <c r="A69">
        <v>3</v>
      </c>
      <c r="B69" s="2" t="s">
        <v>109</v>
      </c>
      <c r="C69" s="1">
        <v>63</v>
      </c>
    </row>
    <row r="70" spans="1:15" x14ac:dyDescent="0.3">
      <c r="A70">
        <v>4</v>
      </c>
      <c r="B70" s="2" t="s">
        <v>110</v>
      </c>
      <c r="C70">
        <v>237</v>
      </c>
    </row>
    <row r="71" spans="1:15" x14ac:dyDescent="0.3">
      <c r="A71">
        <v>5</v>
      </c>
      <c r="B71" s="2" t="s">
        <v>111</v>
      </c>
      <c r="C71">
        <v>219</v>
      </c>
    </row>
    <row r="72" spans="1:15" x14ac:dyDescent="0.3">
      <c r="A72">
        <v>6</v>
      </c>
      <c r="B72" s="14" t="s">
        <v>114</v>
      </c>
      <c r="C72">
        <v>374</v>
      </c>
    </row>
    <row r="73" spans="1:15" x14ac:dyDescent="0.3">
      <c r="A73">
        <v>8</v>
      </c>
      <c r="B73" s="14" t="s">
        <v>116</v>
      </c>
      <c r="C73">
        <v>199.7</v>
      </c>
    </row>
    <row r="74" spans="1:15" x14ac:dyDescent="0.3">
      <c r="A74">
        <v>9</v>
      </c>
      <c r="B74" s="14" t="s">
        <v>117</v>
      </c>
      <c r="C74">
        <v>301</v>
      </c>
      <c r="M74" t="s">
        <v>128</v>
      </c>
      <c r="N74" t="s">
        <v>178</v>
      </c>
      <c r="O74" t="s">
        <v>179</v>
      </c>
    </row>
    <row r="75" spans="1:15" x14ac:dyDescent="0.3">
      <c r="A75">
        <v>10</v>
      </c>
      <c r="B75" s="14" t="s">
        <v>118</v>
      </c>
      <c r="C75">
        <v>276</v>
      </c>
      <c r="L75">
        <v>1</v>
      </c>
      <c r="M75">
        <v>119.86</v>
      </c>
      <c r="N75">
        <v>40.93</v>
      </c>
      <c r="O75" s="35">
        <f>(ABS(M75-N75)/M75)*100</f>
        <v>65.851827131653607</v>
      </c>
    </row>
    <row r="76" spans="1:15" x14ac:dyDescent="0.3">
      <c r="A76">
        <v>11</v>
      </c>
      <c r="B76" s="14" t="s">
        <v>180</v>
      </c>
      <c r="C76">
        <v>159</v>
      </c>
      <c r="L76">
        <v>2</v>
      </c>
      <c r="M76">
        <v>528.48</v>
      </c>
      <c r="N76">
        <v>256.88</v>
      </c>
      <c r="O76" s="35">
        <f>(ABS(M76-N76)/M76)*100</f>
        <v>51.392673327278239</v>
      </c>
    </row>
    <row r="77" spans="1:15" x14ac:dyDescent="0.3">
      <c r="L77">
        <v>3</v>
      </c>
      <c r="M77">
        <v>59.33</v>
      </c>
      <c r="N77">
        <v>2.2200000000000002</v>
      </c>
      <c r="O77" s="35">
        <f t="shared" ref="O77:O85" si="0">(ABS(M77-N77)/M77)*100</f>
        <v>96.258216753750219</v>
      </c>
    </row>
    <row r="78" spans="1:15" x14ac:dyDescent="0.3">
      <c r="L78">
        <v>4</v>
      </c>
      <c r="M78">
        <v>97.24</v>
      </c>
      <c r="N78">
        <v>34.44</v>
      </c>
      <c r="O78" s="35">
        <f t="shared" si="0"/>
        <v>64.582476347182222</v>
      </c>
    </row>
    <row r="79" spans="1:15" x14ac:dyDescent="0.3">
      <c r="L79">
        <v>5</v>
      </c>
      <c r="M79">
        <v>82.86</v>
      </c>
      <c r="N79">
        <v>21.37</v>
      </c>
      <c r="O79" s="35">
        <f t="shared" si="0"/>
        <v>74.209510016895962</v>
      </c>
    </row>
    <row r="80" spans="1:15" x14ac:dyDescent="0.3">
      <c r="B80" s="36"/>
      <c r="L80">
        <v>6</v>
      </c>
      <c r="M80">
        <v>195.62</v>
      </c>
      <c r="N80">
        <v>80.998999999999995</v>
      </c>
      <c r="O80" s="35">
        <f t="shared" si="0"/>
        <v>58.593702075452413</v>
      </c>
    </row>
    <row r="81" spans="2:15" x14ac:dyDescent="0.3">
      <c r="B81" s="36"/>
      <c r="L81">
        <v>7</v>
      </c>
      <c r="M81">
        <v>350</v>
      </c>
      <c r="N81">
        <v>97.81</v>
      </c>
      <c r="O81" s="35">
        <f t="shared" si="0"/>
        <v>72.054285714285712</v>
      </c>
    </row>
    <row r="82" spans="2:15" x14ac:dyDescent="0.3">
      <c r="B82" s="36"/>
      <c r="L82">
        <v>8</v>
      </c>
      <c r="M82">
        <v>141.16999999999999</v>
      </c>
      <c r="N82">
        <v>24.89</v>
      </c>
      <c r="O82" s="35">
        <f t="shared" si="0"/>
        <v>82.368775235531615</v>
      </c>
    </row>
    <row r="83" spans="2:15" x14ac:dyDescent="0.3">
      <c r="B83" s="36"/>
      <c r="L83">
        <v>9</v>
      </c>
      <c r="M83">
        <v>160</v>
      </c>
      <c r="N83">
        <v>48.89</v>
      </c>
      <c r="O83" s="35">
        <f t="shared" si="0"/>
        <v>69.443750000000009</v>
      </c>
    </row>
    <row r="84" spans="2:15" x14ac:dyDescent="0.3">
      <c r="B84" s="36"/>
      <c r="L84">
        <v>10</v>
      </c>
      <c r="M84">
        <v>126.29</v>
      </c>
      <c r="N84">
        <v>28.9</v>
      </c>
      <c r="O84" s="35">
        <f t="shared" si="0"/>
        <v>77.116161216248329</v>
      </c>
    </row>
    <row r="85" spans="2:15" x14ac:dyDescent="0.3">
      <c r="B85" s="36"/>
      <c r="L85">
        <v>11</v>
      </c>
      <c r="M85">
        <v>107</v>
      </c>
      <c r="N85">
        <v>29.67</v>
      </c>
      <c r="O85" s="35">
        <f t="shared" si="0"/>
        <v>72.271028037383175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670-305A-454B-B55C-52B8F47BCB21}">
  <dimension ref="A1:Z260"/>
  <sheetViews>
    <sheetView zoomScale="70" zoomScaleNormal="70" workbookViewId="0">
      <selection activeCell="B29" sqref="B29"/>
    </sheetView>
  </sheetViews>
  <sheetFormatPr baseColWidth="10" defaultRowHeight="14.4" x14ac:dyDescent="0.3"/>
  <cols>
    <col min="1" max="1" width="21.88671875" customWidth="1"/>
    <col min="3" max="3" width="14.109375" customWidth="1"/>
    <col min="6" max="6" width="14.77734375" customWidth="1"/>
    <col min="10" max="10" width="18.77734375" customWidth="1"/>
    <col min="11" max="11" width="16.5546875" customWidth="1"/>
    <col min="12" max="12" width="13.6640625" customWidth="1"/>
    <col min="25" max="25" width="27.77734375" customWidth="1"/>
    <col min="26" max="26" width="25.33203125" customWidth="1"/>
  </cols>
  <sheetData>
    <row r="1" spans="1:26" x14ac:dyDescent="0.3">
      <c r="A1" s="9"/>
      <c r="B1" s="10" t="s">
        <v>0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87</v>
      </c>
      <c r="K1" s="10" t="s">
        <v>29</v>
      </c>
      <c r="L1" s="10" t="s">
        <v>88</v>
      </c>
      <c r="M1" s="10" t="s">
        <v>130</v>
      </c>
      <c r="Q1" s="4"/>
      <c r="S1" s="4"/>
      <c r="U1" s="4"/>
      <c r="W1" s="4"/>
    </row>
    <row r="2" spans="1:26" x14ac:dyDescent="0.3">
      <c r="A2" s="11">
        <v>0</v>
      </c>
      <c r="B2" s="9" t="s">
        <v>1</v>
      </c>
      <c r="C2" t="s">
        <v>156</v>
      </c>
      <c r="D2" t="s">
        <v>49</v>
      </c>
      <c r="E2" t="s">
        <v>73</v>
      </c>
      <c r="F2">
        <v>40.299999999999997</v>
      </c>
      <c r="G2">
        <v>70</v>
      </c>
      <c r="H2">
        <v>130</v>
      </c>
      <c r="I2">
        <v>176</v>
      </c>
      <c r="J2" s="12">
        <f t="shared" ref="J2:J11" si="0">H2-G2</f>
        <v>60</v>
      </c>
      <c r="K2" s="9">
        <f t="shared" ref="K2:K11" si="1">I2-H2</f>
        <v>46</v>
      </c>
      <c r="L2" s="9">
        <f>I2-G2</f>
        <v>106</v>
      </c>
      <c r="M2">
        <f>L2-F2</f>
        <v>65.7</v>
      </c>
      <c r="S2" s="4"/>
      <c r="U2" s="4"/>
      <c r="W2" s="4"/>
    </row>
    <row r="3" spans="1:26" x14ac:dyDescent="0.3">
      <c r="A3" s="11">
        <v>1</v>
      </c>
      <c r="B3" s="9" t="s">
        <v>2</v>
      </c>
      <c r="C3" t="s">
        <v>69</v>
      </c>
      <c r="D3" t="s">
        <v>61</v>
      </c>
      <c r="E3" t="s">
        <v>62</v>
      </c>
      <c r="F3">
        <v>40.299999999999997</v>
      </c>
      <c r="G3">
        <v>35</v>
      </c>
      <c r="H3">
        <v>74</v>
      </c>
      <c r="I3">
        <v>122</v>
      </c>
      <c r="J3" s="12">
        <f t="shared" si="0"/>
        <v>39</v>
      </c>
      <c r="K3" s="9">
        <f t="shared" si="1"/>
        <v>48</v>
      </c>
      <c r="L3" s="9">
        <f t="shared" ref="L3:L22" si="2">I3-G3</f>
        <v>87</v>
      </c>
      <c r="M3">
        <f t="shared" ref="M3:M22" si="3">L3-F3</f>
        <v>46.7</v>
      </c>
      <c r="S3" s="4"/>
      <c r="U3" s="4"/>
      <c r="W3" s="4"/>
    </row>
    <row r="4" spans="1:26" x14ac:dyDescent="0.3">
      <c r="A4" s="11">
        <v>2</v>
      </c>
      <c r="B4" s="9" t="s">
        <v>3</v>
      </c>
      <c r="C4" t="s">
        <v>72</v>
      </c>
      <c r="D4" t="s">
        <v>49</v>
      </c>
      <c r="E4" t="s">
        <v>73</v>
      </c>
      <c r="F4">
        <v>40.299999999999997</v>
      </c>
      <c r="G4">
        <v>1</v>
      </c>
      <c r="H4">
        <v>41</v>
      </c>
      <c r="I4">
        <v>125</v>
      </c>
      <c r="J4" s="12">
        <f t="shared" si="0"/>
        <v>40</v>
      </c>
      <c r="K4" s="9">
        <f t="shared" si="1"/>
        <v>84</v>
      </c>
      <c r="L4" s="9">
        <f t="shared" si="2"/>
        <v>124</v>
      </c>
      <c r="M4">
        <f t="shared" si="3"/>
        <v>83.7</v>
      </c>
      <c r="S4" s="4"/>
      <c r="U4" s="4"/>
      <c r="W4" s="4"/>
    </row>
    <row r="5" spans="1:26" x14ac:dyDescent="0.3">
      <c r="A5" s="11">
        <v>3</v>
      </c>
      <c r="B5" s="9" t="s">
        <v>4</v>
      </c>
      <c r="C5" t="s">
        <v>74</v>
      </c>
      <c r="D5" t="s">
        <v>61</v>
      </c>
      <c r="E5" t="s">
        <v>62</v>
      </c>
      <c r="F5">
        <v>40.299999999999997</v>
      </c>
      <c r="G5">
        <v>62</v>
      </c>
      <c r="H5">
        <v>137</v>
      </c>
      <c r="I5">
        <v>183</v>
      </c>
      <c r="J5" s="12">
        <f t="shared" si="0"/>
        <v>75</v>
      </c>
      <c r="K5" s="9">
        <f t="shared" si="1"/>
        <v>46</v>
      </c>
      <c r="L5" s="9">
        <f t="shared" si="2"/>
        <v>121</v>
      </c>
      <c r="M5">
        <f t="shared" si="3"/>
        <v>80.7</v>
      </c>
      <c r="S5" s="4"/>
      <c r="U5" s="4"/>
      <c r="W5" s="4"/>
    </row>
    <row r="6" spans="1:26" x14ac:dyDescent="0.3">
      <c r="A6" s="11">
        <v>4</v>
      </c>
      <c r="B6" s="9" t="s">
        <v>5</v>
      </c>
      <c r="C6" t="s">
        <v>80</v>
      </c>
      <c r="D6" t="s">
        <v>56</v>
      </c>
      <c r="E6" t="s">
        <v>57</v>
      </c>
      <c r="F6">
        <v>40.299999999999997</v>
      </c>
      <c r="G6">
        <v>55</v>
      </c>
      <c r="H6">
        <v>120</v>
      </c>
      <c r="I6">
        <v>166</v>
      </c>
      <c r="J6" s="12">
        <f t="shared" si="0"/>
        <v>65</v>
      </c>
      <c r="K6" s="9">
        <f t="shared" si="1"/>
        <v>46</v>
      </c>
      <c r="L6" s="9">
        <f t="shared" si="2"/>
        <v>111</v>
      </c>
      <c r="M6">
        <f t="shared" si="3"/>
        <v>70.7</v>
      </c>
      <c r="S6" s="4"/>
      <c r="U6" s="4"/>
      <c r="W6" s="4"/>
    </row>
    <row r="7" spans="1:26" x14ac:dyDescent="0.3">
      <c r="A7" s="11">
        <v>5</v>
      </c>
      <c r="B7" s="9" t="s">
        <v>6</v>
      </c>
      <c r="C7" t="s">
        <v>80</v>
      </c>
      <c r="D7" t="s">
        <v>55</v>
      </c>
      <c r="E7" t="s">
        <v>68</v>
      </c>
      <c r="F7">
        <v>40.299999999999997</v>
      </c>
      <c r="G7">
        <v>57</v>
      </c>
      <c r="H7">
        <v>178</v>
      </c>
      <c r="I7">
        <v>224</v>
      </c>
      <c r="J7" s="12">
        <f t="shared" si="0"/>
        <v>121</v>
      </c>
      <c r="K7" s="9">
        <f t="shared" si="1"/>
        <v>46</v>
      </c>
      <c r="L7" s="9">
        <f t="shared" si="2"/>
        <v>167</v>
      </c>
      <c r="M7">
        <f t="shared" si="3"/>
        <v>126.7</v>
      </c>
      <c r="S7" s="4"/>
      <c r="U7" s="4"/>
      <c r="W7" s="4"/>
    </row>
    <row r="8" spans="1:26" x14ac:dyDescent="0.3">
      <c r="A8" s="11">
        <v>6</v>
      </c>
      <c r="B8" s="9" t="s">
        <v>7</v>
      </c>
      <c r="C8" t="s">
        <v>67</v>
      </c>
      <c r="D8" t="s">
        <v>61</v>
      </c>
      <c r="E8" t="s">
        <v>62</v>
      </c>
      <c r="F8">
        <v>40.299999999999997</v>
      </c>
      <c r="G8">
        <v>25</v>
      </c>
      <c r="H8">
        <v>68</v>
      </c>
      <c r="I8">
        <v>114</v>
      </c>
      <c r="J8" s="12">
        <f t="shared" si="0"/>
        <v>43</v>
      </c>
      <c r="K8" s="9">
        <f t="shared" si="1"/>
        <v>46</v>
      </c>
      <c r="L8" s="9">
        <f t="shared" si="2"/>
        <v>89</v>
      </c>
      <c r="M8">
        <f t="shared" si="3"/>
        <v>48.7</v>
      </c>
      <c r="S8" s="4"/>
      <c r="U8" s="4"/>
      <c r="W8" s="4"/>
    </row>
    <row r="9" spans="1:26" x14ac:dyDescent="0.3">
      <c r="A9" s="11">
        <v>7</v>
      </c>
      <c r="B9" s="9" t="s">
        <v>8</v>
      </c>
      <c r="C9" t="s">
        <v>76</v>
      </c>
      <c r="D9" t="s">
        <v>42</v>
      </c>
      <c r="E9" t="s">
        <v>55</v>
      </c>
      <c r="F9">
        <v>40.299999999999997</v>
      </c>
      <c r="G9">
        <v>67</v>
      </c>
      <c r="H9">
        <v>176</v>
      </c>
      <c r="I9">
        <v>226</v>
      </c>
      <c r="J9" s="12">
        <f t="shared" si="0"/>
        <v>109</v>
      </c>
      <c r="K9" s="9">
        <f t="shared" si="1"/>
        <v>50</v>
      </c>
      <c r="L9" s="9">
        <f t="shared" si="2"/>
        <v>159</v>
      </c>
      <c r="M9">
        <f t="shared" si="3"/>
        <v>118.7</v>
      </c>
      <c r="S9" s="4"/>
      <c r="U9" s="4"/>
      <c r="W9" s="4"/>
    </row>
    <row r="10" spans="1:26" x14ac:dyDescent="0.3">
      <c r="A10" s="11">
        <v>8</v>
      </c>
      <c r="B10" s="9" t="s">
        <v>9</v>
      </c>
      <c r="C10" t="s">
        <v>77</v>
      </c>
      <c r="D10" t="s">
        <v>82</v>
      </c>
      <c r="E10" t="s">
        <v>83</v>
      </c>
      <c r="F10">
        <v>40.299999999999997</v>
      </c>
      <c r="G10">
        <v>27</v>
      </c>
      <c r="H10">
        <v>158</v>
      </c>
      <c r="I10">
        <v>204</v>
      </c>
      <c r="J10" s="12">
        <f t="shared" si="0"/>
        <v>131</v>
      </c>
      <c r="K10" s="9">
        <f t="shared" si="1"/>
        <v>46</v>
      </c>
      <c r="L10" s="9">
        <f t="shared" si="2"/>
        <v>177</v>
      </c>
      <c r="M10">
        <f t="shared" si="3"/>
        <v>136.69999999999999</v>
      </c>
      <c r="S10" s="4"/>
      <c r="U10" s="4"/>
      <c r="W10" s="4"/>
    </row>
    <row r="11" spans="1:26" x14ac:dyDescent="0.3">
      <c r="A11" s="11">
        <v>9</v>
      </c>
      <c r="B11" s="9" t="s">
        <v>10</v>
      </c>
      <c r="C11" t="s">
        <v>78</v>
      </c>
      <c r="D11" t="s">
        <v>70</v>
      </c>
      <c r="E11" t="s">
        <v>71</v>
      </c>
      <c r="F11">
        <v>40.299999999999997</v>
      </c>
      <c r="G11">
        <v>64</v>
      </c>
      <c r="H11">
        <v>172</v>
      </c>
      <c r="I11">
        <v>218</v>
      </c>
      <c r="J11" s="12">
        <f t="shared" si="0"/>
        <v>108</v>
      </c>
      <c r="K11" s="9">
        <f t="shared" si="1"/>
        <v>46</v>
      </c>
      <c r="L11" s="9">
        <f t="shared" si="2"/>
        <v>154</v>
      </c>
      <c r="M11">
        <f t="shared" si="3"/>
        <v>113.7</v>
      </c>
      <c r="S11" s="4"/>
      <c r="U11" s="4"/>
      <c r="W11" s="4"/>
    </row>
    <row r="12" spans="1:26" x14ac:dyDescent="0.3">
      <c r="A12" s="11">
        <v>10</v>
      </c>
      <c r="B12" s="9" t="s">
        <v>11</v>
      </c>
      <c r="C12" t="s">
        <v>72</v>
      </c>
      <c r="D12" t="s">
        <v>70</v>
      </c>
      <c r="E12" t="s">
        <v>71</v>
      </c>
      <c r="F12">
        <v>40.299999999999997</v>
      </c>
      <c r="G12">
        <v>1</v>
      </c>
      <c r="H12">
        <v>51</v>
      </c>
      <c r="I12">
        <v>152</v>
      </c>
      <c r="J12" s="12">
        <f t="shared" ref="J12:J22" si="4">H12-G12</f>
        <v>50</v>
      </c>
      <c r="K12" s="9">
        <v>47</v>
      </c>
      <c r="L12" s="9">
        <f t="shared" si="2"/>
        <v>151</v>
      </c>
      <c r="M12">
        <f t="shared" si="3"/>
        <v>110.7</v>
      </c>
      <c r="S12" s="4"/>
      <c r="U12" s="4"/>
      <c r="W12" s="4"/>
    </row>
    <row r="13" spans="1:26" x14ac:dyDescent="0.3">
      <c r="A13" s="11">
        <v>11</v>
      </c>
      <c r="B13" s="9" t="s">
        <v>12</v>
      </c>
      <c r="C13" t="s">
        <v>76</v>
      </c>
      <c r="D13" t="s">
        <v>82</v>
      </c>
      <c r="E13" t="s">
        <v>83</v>
      </c>
      <c r="F13">
        <v>40.299999999999997</v>
      </c>
      <c r="G13">
        <v>55</v>
      </c>
      <c r="H13">
        <v>234</v>
      </c>
      <c r="I13">
        <v>280</v>
      </c>
      <c r="J13" s="12">
        <f t="shared" si="4"/>
        <v>179</v>
      </c>
      <c r="K13" s="9">
        <f t="shared" ref="K13:K22" si="5">I13-H13</f>
        <v>46</v>
      </c>
      <c r="L13" s="9">
        <f t="shared" si="2"/>
        <v>225</v>
      </c>
      <c r="M13">
        <f t="shared" si="3"/>
        <v>184.7</v>
      </c>
      <c r="S13" s="4"/>
      <c r="U13" s="4"/>
      <c r="W13" s="4"/>
      <c r="X13" t="s">
        <v>173</v>
      </c>
      <c r="Y13" t="s">
        <v>172</v>
      </c>
      <c r="Z13" t="s">
        <v>174</v>
      </c>
    </row>
    <row r="14" spans="1:26" x14ac:dyDescent="0.3">
      <c r="A14" s="11">
        <v>12</v>
      </c>
      <c r="B14" s="9" t="s">
        <v>13</v>
      </c>
      <c r="C14" t="s">
        <v>81</v>
      </c>
      <c r="D14" t="s">
        <v>82</v>
      </c>
      <c r="E14" t="s">
        <v>83</v>
      </c>
      <c r="F14">
        <v>40.299999999999997</v>
      </c>
      <c r="G14">
        <v>1</v>
      </c>
      <c r="H14">
        <v>6</v>
      </c>
      <c r="I14">
        <v>52</v>
      </c>
      <c r="J14" s="12">
        <f t="shared" si="4"/>
        <v>5</v>
      </c>
      <c r="K14" s="9">
        <f t="shared" si="5"/>
        <v>46</v>
      </c>
      <c r="L14" s="9">
        <f t="shared" si="2"/>
        <v>51</v>
      </c>
      <c r="M14">
        <f t="shared" si="3"/>
        <v>10.700000000000003</v>
      </c>
      <c r="S14" s="4"/>
      <c r="U14" s="4"/>
      <c r="W14" s="4"/>
      <c r="X14">
        <v>1</v>
      </c>
      <c r="Y14" s="1">
        <f>AVERAGE(K2:K22)</f>
        <v>48.238095238095241</v>
      </c>
      <c r="Z14" s="34">
        <f>ABS(Y19-Y14)/Y19</f>
        <v>4.7574276043625324E-2</v>
      </c>
    </row>
    <row r="15" spans="1:26" x14ac:dyDescent="0.3">
      <c r="A15" s="11">
        <v>13</v>
      </c>
      <c r="B15" s="9" t="s">
        <v>14</v>
      </c>
      <c r="C15" t="s">
        <v>80</v>
      </c>
      <c r="D15" t="s">
        <v>70</v>
      </c>
      <c r="E15" t="s">
        <v>71</v>
      </c>
      <c r="F15">
        <v>40.299999999999997</v>
      </c>
      <c r="G15">
        <v>42</v>
      </c>
      <c r="H15">
        <v>229</v>
      </c>
      <c r="I15">
        <v>275</v>
      </c>
      <c r="J15" s="12">
        <f t="shared" si="4"/>
        <v>187</v>
      </c>
      <c r="K15" s="9">
        <f t="shared" si="5"/>
        <v>46</v>
      </c>
      <c r="L15" s="9">
        <f t="shared" si="2"/>
        <v>233</v>
      </c>
      <c r="M15">
        <f t="shared" si="3"/>
        <v>192.7</v>
      </c>
      <c r="S15" s="4"/>
      <c r="U15" s="4"/>
      <c r="W15" s="4"/>
      <c r="X15">
        <v>2</v>
      </c>
      <c r="Y15" s="1">
        <f>AVERAGE(K55:K75)</f>
        <v>53.095238095238095</v>
      </c>
      <c r="Z15" s="34">
        <f>ABS(Y19-Y15)/Y19</f>
        <v>4.8326438510718356E-2</v>
      </c>
    </row>
    <row r="16" spans="1:26" x14ac:dyDescent="0.3">
      <c r="A16" s="11">
        <v>14</v>
      </c>
      <c r="B16" s="9" t="s">
        <v>15</v>
      </c>
      <c r="C16" t="s">
        <v>69</v>
      </c>
      <c r="D16" t="s">
        <v>61</v>
      </c>
      <c r="E16" t="s">
        <v>62</v>
      </c>
      <c r="F16">
        <v>40.299999999999997</v>
      </c>
      <c r="G16">
        <v>1</v>
      </c>
      <c r="H16">
        <v>220</v>
      </c>
      <c r="I16">
        <v>266</v>
      </c>
      <c r="J16" s="12">
        <f t="shared" si="4"/>
        <v>219</v>
      </c>
      <c r="K16" s="9">
        <f t="shared" si="5"/>
        <v>46</v>
      </c>
      <c r="L16" s="9">
        <f t="shared" si="2"/>
        <v>265</v>
      </c>
      <c r="M16">
        <f t="shared" si="3"/>
        <v>224.7</v>
      </c>
      <c r="S16" s="4"/>
      <c r="U16" s="4"/>
      <c r="W16" s="4"/>
      <c r="X16">
        <v>3</v>
      </c>
      <c r="Y16" s="1">
        <f>AVERAGE(K108:K128)</f>
        <v>50.476190476190474</v>
      </c>
      <c r="Z16" s="34">
        <f>ABS(Y19-Y16)/Y19</f>
        <v>3.3847311019180024E-3</v>
      </c>
    </row>
    <row r="17" spans="1:26" x14ac:dyDescent="0.3">
      <c r="A17" s="11">
        <v>15</v>
      </c>
      <c r="B17" s="9" t="s">
        <v>16</v>
      </c>
      <c r="C17" t="s">
        <v>77</v>
      </c>
      <c r="D17" t="s">
        <v>55</v>
      </c>
      <c r="E17" t="s">
        <v>68</v>
      </c>
      <c r="F17">
        <v>40.299999999999997</v>
      </c>
      <c r="G17">
        <v>30</v>
      </c>
      <c r="H17">
        <v>286</v>
      </c>
      <c r="I17">
        <v>332</v>
      </c>
      <c r="J17" s="12">
        <f t="shared" si="4"/>
        <v>256</v>
      </c>
      <c r="K17" s="9">
        <f t="shared" si="5"/>
        <v>46</v>
      </c>
      <c r="L17" s="9">
        <f t="shared" si="2"/>
        <v>302</v>
      </c>
      <c r="M17">
        <f t="shared" si="3"/>
        <v>261.7</v>
      </c>
      <c r="S17" s="4"/>
      <c r="U17" s="4"/>
      <c r="W17" s="4"/>
      <c r="X17">
        <v>4</v>
      </c>
      <c r="Y17" s="1">
        <f>AVERAGE(L161:L181)</f>
        <v>50</v>
      </c>
      <c r="Z17" s="34">
        <f>ABS(Y19-Y17)/Y19</f>
        <v>1.278676194057912E-2</v>
      </c>
    </row>
    <row r="18" spans="1:26" x14ac:dyDescent="0.3">
      <c r="A18" s="11">
        <v>16</v>
      </c>
      <c r="B18" s="9" t="s">
        <v>17</v>
      </c>
      <c r="C18" t="s">
        <v>79</v>
      </c>
      <c r="D18" t="s">
        <v>49</v>
      </c>
      <c r="E18" t="s">
        <v>73</v>
      </c>
      <c r="F18">
        <v>40.299999999999997</v>
      </c>
      <c r="G18">
        <v>45</v>
      </c>
      <c r="H18">
        <v>230</v>
      </c>
      <c r="I18">
        <v>276</v>
      </c>
      <c r="J18" s="12">
        <f t="shared" si="4"/>
        <v>185</v>
      </c>
      <c r="K18" s="9">
        <f t="shared" si="5"/>
        <v>46</v>
      </c>
      <c r="L18" s="9">
        <f t="shared" si="2"/>
        <v>231</v>
      </c>
      <c r="M18">
        <f t="shared" si="3"/>
        <v>190.7</v>
      </c>
      <c r="S18" s="4"/>
      <c r="U18" s="4"/>
      <c r="W18" s="4"/>
      <c r="X18">
        <v>5</v>
      </c>
      <c r="Y18" s="1">
        <f>AVERAGE(K213:K233)</f>
        <v>51.428571428571431</v>
      </c>
      <c r="Z18" s="34">
        <f>ABS(Y19-Y18)/Y19</f>
        <v>1.5419330575404374E-2</v>
      </c>
    </row>
    <row r="19" spans="1:26" x14ac:dyDescent="0.3">
      <c r="A19" s="11">
        <v>17</v>
      </c>
      <c r="B19" s="9" t="s">
        <v>18</v>
      </c>
      <c r="C19" t="s">
        <v>86</v>
      </c>
      <c r="D19" t="s">
        <v>56</v>
      </c>
      <c r="E19" t="s">
        <v>57</v>
      </c>
      <c r="F19">
        <v>40.299999999999997</v>
      </c>
      <c r="G19">
        <v>1</v>
      </c>
      <c r="H19">
        <v>277</v>
      </c>
      <c r="I19">
        <v>323</v>
      </c>
      <c r="J19" s="12">
        <f t="shared" si="4"/>
        <v>276</v>
      </c>
      <c r="K19" s="9">
        <f t="shared" si="5"/>
        <v>46</v>
      </c>
      <c r="L19" s="9">
        <f t="shared" si="2"/>
        <v>322</v>
      </c>
      <c r="M19">
        <f t="shared" si="3"/>
        <v>281.7</v>
      </c>
      <c r="S19" s="4"/>
      <c r="U19" s="4"/>
      <c r="W19" s="4"/>
      <c r="X19" t="s">
        <v>175</v>
      </c>
      <c r="Y19">
        <f>AVERAGE(Y14:Y18)</f>
        <v>50.647619047619045</v>
      </c>
    </row>
    <row r="20" spans="1:26" x14ac:dyDescent="0.3">
      <c r="A20" s="11">
        <v>18</v>
      </c>
      <c r="B20" s="9" t="s">
        <v>19</v>
      </c>
      <c r="C20" t="s">
        <v>80</v>
      </c>
      <c r="D20" t="s">
        <v>55</v>
      </c>
      <c r="E20" t="s">
        <v>68</v>
      </c>
      <c r="F20">
        <v>40.299999999999997</v>
      </c>
      <c r="G20">
        <v>1</v>
      </c>
      <c r="H20">
        <v>322</v>
      </c>
      <c r="I20">
        <v>370</v>
      </c>
      <c r="J20" s="12">
        <f t="shared" si="4"/>
        <v>321</v>
      </c>
      <c r="K20" s="9">
        <f t="shared" si="5"/>
        <v>48</v>
      </c>
      <c r="L20" s="9">
        <f t="shared" si="2"/>
        <v>369</v>
      </c>
      <c r="M20">
        <f t="shared" si="3"/>
        <v>328.7</v>
      </c>
      <c r="S20" s="4"/>
      <c r="U20" s="4"/>
      <c r="W20" s="4"/>
    </row>
    <row r="21" spans="1:26" x14ac:dyDescent="0.3">
      <c r="A21" s="11">
        <v>19</v>
      </c>
      <c r="B21" s="9" t="s">
        <v>20</v>
      </c>
      <c r="C21" t="s">
        <v>77</v>
      </c>
      <c r="D21" t="s">
        <v>58</v>
      </c>
      <c r="E21" t="s">
        <v>59</v>
      </c>
      <c r="F21">
        <v>40.299999999999997</v>
      </c>
      <c r="G21">
        <v>21</v>
      </c>
      <c r="H21">
        <v>281</v>
      </c>
      <c r="I21">
        <v>327</v>
      </c>
      <c r="J21" s="12">
        <f t="shared" si="4"/>
        <v>260</v>
      </c>
      <c r="K21" s="9">
        <f t="shared" si="5"/>
        <v>46</v>
      </c>
      <c r="L21" s="9">
        <f t="shared" si="2"/>
        <v>306</v>
      </c>
      <c r="M21">
        <f t="shared" si="3"/>
        <v>265.7</v>
      </c>
      <c r="S21" s="4"/>
      <c r="U21" s="4"/>
      <c r="W21" s="4"/>
    </row>
    <row r="22" spans="1:26" x14ac:dyDescent="0.3">
      <c r="A22" s="11">
        <v>20</v>
      </c>
      <c r="B22" s="9" t="s">
        <v>21</v>
      </c>
      <c r="C22" t="s">
        <v>76</v>
      </c>
      <c r="D22" t="s">
        <v>42</v>
      </c>
      <c r="E22" t="s">
        <v>55</v>
      </c>
      <c r="F22">
        <v>40.299999999999997</v>
      </c>
      <c r="G22">
        <v>15</v>
      </c>
      <c r="H22">
        <v>327</v>
      </c>
      <c r="I22">
        <v>373</v>
      </c>
      <c r="J22" s="12">
        <f t="shared" si="4"/>
        <v>312</v>
      </c>
      <c r="K22" s="9">
        <f t="shared" si="5"/>
        <v>46</v>
      </c>
      <c r="L22" s="9">
        <f t="shared" si="2"/>
        <v>358</v>
      </c>
      <c r="M22">
        <f t="shared" si="3"/>
        <v>317.7</v>
      </c>
    </row>
    <row r="23" spans="1:26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6" spans="1:26" ht="15" thickBot="1" x14ac:dyDescent="0.35"/>
    <row r="27" spans="1:26" x14ac:dyDescent="0.3">
      <c r="A27" s="17" t="s">
        <v>158</v>
      </c>
      <c r="B27" s="29" t="s">
        <v>35</v>
      </c>
      <c r="C27" s="18" t="s">
        <v>36</v>
      </c>
      <c r="D27" s="18" t="s">
        <v>30</v>
      </c>
      <c r="E27" s="18" t="s">
        <v>128</v>
      </c>
      <c r="F27" s="19" t="s">
        <v>131</v>
      </c>
      <c r="Y27" t="e">
        <f>STDEVA</f>
        <v>#NAME?</v>
      </c>
    </row>
    <row r="28" spans="1:26" x14ac:dyDescent="0.3">
      <c r="A28" s="30" t="s">
        <v>31</v>
      </c>
      <c r="B28" s="20">
        <f>AVERAGE(S1Map3!G2:G7)</f>
        <v>40.300000000000004</v>
      </c>
      <c r="C28" s="20">
        <f>AVERAGE(K2:K22)</f>
        <v>48.238095238095241</v>
      </c>
      <c r="D28" s="20" t="e">
        <f>AVERAGE(#REF!)</f>
        <v>#REF!</v>
      </c>
      <c r="E28" s="23">
        <f>AVERAGE(L2:L22)</f>
        <v>195.61904761904762</v>
      </c>
      <c r="F28" s="21">
        <f>AVERAGE(M2:M22)</f>
        <v>155.31904761904758</v>
      </c>
    </row>
    <row r="29" spans="1:26" x14ac:dyDescent="0.3">
      <c r="A29" s="31" t="s">
        <v>32</v>
      </c>
      <c r="B29" s="16">
        <f>AVEDEV(F2:F22)</f>
        <v>7.1054273576010019E-15</v>
      </c>
      <c r="C29" s="16">
        <f>AVEDEV(K2:K22)</f>
        <v>3.5736961451247189</v>
      </c>
      <c r="D29" s="16" t="e">
        <f>AVEDEV(#REF!)</f>
        <v>#REF!</v>
      </c>
      <c r="E29" s="16">
        <f>AVEDEV(L2:L22)</f>
        <v>80.993197278911538</v>
      </c>
      <c r="F29" s="22">
        <f>AVEDEV(M2:M22)</f>
        <v>80.993197278911538</v>
      </c>
    </row>
    <row r="30" spans="1:26" x14ac:dyDescent="0.3">
      <c r="A30" s="32" t="s">
        <v>33</v>
      </c>
      <c r="B30" s="23">
        <f>MAX(M2:M22)</f>
        <v>328.7</v>
      </c>
      <c r="C30" s="24"/>
      <c r="D30" s="24"/>
      <c r="E30" s="24"/>
      <c r="F30" s="25"/>
    </row>
    <row r="31" spans="1:26" x14ac:dyDescent="0.3">
      <c r="A31" s="33" t="s">
        <v>34</v>
      </c>
      <c r="B31" s="23">
        <f>MAX(L2:L22)</f>
        <v>369</v>
      </c>
      <c r="C31" s="24"/>
      <c r="D31" s="24"/>
      <c r="E31" s="24"/>
      <c r="F31" s="25"/>
    </row>
    <row r="32" spans="1:26" ht="15" thickBot="1" x14ac:dyDescent="0.35">
      <c r="A32" s="26" t="s">
        <v>121</v>
      </c>
      <c r="B32" s="27">
        <v>374</v>
      </c>
      <c r="C32" s="27"/>
      <c r="D32" s="27"/>
      <c r="E32" s="27"/>
      <c r="F32" s="28"/>
    </row>
    <row r="34" spans="1:2" x14ac:dyDescent="0.3">
      <c r="A34" s="3" t="s">
        <v>37</v>
      </c>
    </row>
    <row r="35" spans="1:2" x14ac:dyDescent="0.3">
      <c r="A35" s="5">
        <v>40.299999999999997</v>
      </c>
    </row>
    <row r="36" spans="1:2" x14ac:dyDescent="0.3">
      <c r="A36" s="6" t="s">
        <v>38</v>
      </c>
      <c r="B36" s="1"/>
    </row>
    <row r="37" spans="1:2" x14ac:dyDescent="0.3">
      <c r="A37" s="1">
        <v>50.809523809523803</v>
      </c>
    </row>
    <row r="38" spans="1:2" x14ac:dyDescent="0.3">
      <c r="A38" s="6" t="s">
        <v>95</v>
      </c>
    </row>
    <row r="39" spans="1:2" x14ac:dyDescent="0.3">
      <c r="A39" s="1">
        <v>10.499523809523801</v>
      </c>
    </row>
    <row r="40" spans="1:2" x14ac:dyDescent="0.3">
      <c r="A40" s="6" t="s">
        <v>40</v>
      </c>
    </row>
    <row r="41" spans="1:2" x14ac:dyDescent="0.3">
      <c r="A41" s="1">
        <v>60.69</v>
      </c>
    </row>
    <row r="42" spans="1:2" x14ac:dyDescent="0.3">
      <c r="A42" s="6" t="s">
        <v>39</v>
      </c>
    </row>
    <row r="43" spans="1:2" x14ac:dyDescent="0.3">
      <c r="A43" s="1">
        <v>373</v>
      </c>
    </row>
    <row r="44" spans="1:2" x14ac:dyDescent="0.3">
      <c r="A44" s="6"/>
    </row>
    <row r="45" spans="1:2" x14ac:dyDescent="0.3">
      <c r="A45" s="1"/>
    </row>
    <row r="49" spans="1:13" x14ac:dyDescent="0.3">
      <c r="A49" s="4" t="s">
        <v>157</v>
      </c>
    </row>
    <row r="54" spans="1:13" x14ac:dyDescent="0.3">
      <c r="A54" s="9"/>
      <c r="B54" s="10" t="s">
        <v>0</v>
      </c>
      <c r="C54" s="10" t="s">
        <v>22</v>
      </c>
      <c r="D54" s="10" t="s">
        <v>23</v>
      </c>
      <c r="E54" s="10" t="s">
        <v>24</v>
      </c>
      <c r="F54" s="10" t="s">
        <v>25</v>
      </c>
      <c r="G54" s="10" t="s">
        <v>26</v>
      </c>
      <c r="H54" s="10" t="s">
        <v>27</v>
      </c>
      <c r="I54" s="10" t="s">
        <v>28</v>
      </c>
      <c r="J54" s="10" t="s">
        <v>87</v>
      </c>
      <c r="K54" s="10" t="s">
        <v>29</v>
      </c>
      <c r="L54" s="10" t="s">
        <v>88</v>
      </c>
      <c r="M54" s="10" t="s">
        <v>130</v>
      </c>
    </row>
    <row r="55" spans="1:13" x14ac:dyDescent="0.3">
      <c r="A55" s="11">
        <v>0</v>
      </c>
      <c r="B55" s="9" t="s">
        <v>1</v>
      </c>
      <c r="C55" t="s">
        <v>85</v>
      </c>
      <c r="D55" t="s">
        <v>56</v>
      </c>
      <c r="E55" t="s">
        <v>57</v>
      </c>
      <c r="F55">
        <v>40.299999999999997</v>
      </c>
      <c r="G55">
        <v>1</v>
      </c>
      <c r="H55">
        <v>16</v>
      </c>
      <c r="I55">
        <v>98</v>
      </c>
      <c r="J55" s="12">
        <f t="shared" ref="J55:K58" si="6">H55-G55</f>
        <v>15</v>
      </c>
      <c r="K55" s="9">
        <f t="shared" si="6"/>
        <v>82</v>
      </c>
      <c r="L55" s="9">
        <f t="shared" ref="L55:L75" si="7">I55-G55</f>
        <v>97</v>
      </c>
      <c r="M55">
        <f t="shared" ref="M55:M75" si="8">L55-F55</f>
        <v>56.7</v>
      </c>
    </row>
    <row r="56" spans="1:13" x14ac:dyDescent="0.3">
      <c r="A56" s="11">
        <v>1</v>
      </c>
      <c r="B56" s="9" t="s">
        <v>2</v>
      </c>
      <c r="C56" t="s">
        <v>72</v>
      </c>
      <c r="D56" t="s">
        <v>49</v>
      </c>
      <c r="E56" t="s">
        <v>73</v>
      </c>
      <c r="F56">
        <v>40.299999999999997</v>
      </c>
      <c r="G56">
        <v>1</v>
      </c>
      <c r="H56">
        <v>41</v>
      </c>
      <c r="I56">
        <v>89</v>
      </c>
      <c r="J56" s="12">
        <f t="shared" si="6"/>
        <v>40</v>
      </c>
      <c r="K56" s="9">
        <f t="shared" si="6"/>
        <v>48</v>
      </c>
      <c r="L56" s="9">
        <f t="shared" si="7"/>
        <v>88</v>
      </c>
      <c r="M56">
        <f t="shared" si="8"/>
        <v>47.7</v>
      </c>
    </row>
    <row r="57" spans="1:13" x14ac:dyDescent="0.3">
      <c r="A57" s="11">
        <v>2</v>
      </c>
      <c r="B57" s="9" t="s">
        <v>3</v>
      </c>
      <c r="C57" t="s">
        <v>75</v>
      </c>
      <c r="D57" t="s">
        <v>55</v>
      </c>
      <c r="E57" t="s">
        <v>68</v>
      </c>
      <c r="F57">
        <v>40.299999999999997</v>
      </c>
      <c r="G57">
        <v>57</v>
      </c>
      <c r="H57">
        <v>114</v>
      </c>
      <c r="I57">
        <v>164</v>
      </c>
      <c r="J57" s="12">
        <f t="shared" si="6"/>
        <v>57</v>
      </c>
      <c r="K57" s="9">
        <f t="shared" si="6"/>
        <v>50</v>
      </c>
      <c r="L57" s="9">
        <f t="shared" si="7"/>
        <v>107</v>
      </c>
      <c r="M57">
        <f t="shared" si="8"/>
        <v>66.7</v>
      </c>
    </row>
    <row r="58" spans="1:13" x14ac:dyDescent="0.3">
      <c r="A58" s="11">
        <v>3</v>
      </c>
      <c r="B58" s="9" t="s">
        <v>4</v>
      </c>
      <c r="C58" t="s">
        <v>74</v>
      </c>
      <c r="D58" t="s">
        <v>82</v>
      </c>
      <c r="E58" t="s">
        <v>83</v>
      </c>
      <c r="F58">
        <v>40.299999999999997</v>
      </c>
      <c r="G58">
        <v>27</v>
      </c>
      <c r="H58">
        <v>103</v>
      </c>
      <c r="I58">
        <v>175</v>
      </c>
      <c r="J58" s="12">
        <f t="shared" si="6"/>
        <v>76</v>
      </c>
      <c r="K58" s="9">
        <f t="shared" si="6"/>
        <v>72</v>
      </c>
      <c r="L58" s="9">
        <f t="shared" si="7"/>
        <v>148</v>
      </c>
      <c r="M58">
        <f t="shared" si="8"/>
        <v>107.7</v>
      </c>
    </row>
    <row r="59" spans="1:13" x14ac:dyDescent="0.3">
      <c r="A59" s="11">
        <v>4</v>
      </c>
      <c r="B59" s="9" t="s">
        <v>5</v>
      </c>
      <c r="C59" t="s">
        <v>103</v>
      </c>
      <c r="D59" t="s">
        <v>55</v>
      </c>
      <c r="E59" t="s">
        <v>68</v>
      </c>
      <c r="F59">
        <v>40.299999999999997</v>
      </c>
      <c r="G59">
        <v>1</v>
      </c>
      <c r="H59">
        <v>41</v>
      </c>
      <c r="I59">
        <v>141</v>
      </c>
      <c r="J59" s="12">
        <f t="shared" ref="J59:J75" si="9">H59-G59</f>
        <v>40</v>
      </c>
      <c r="K59" s="9">
        <v>80</v>
      </c>
      <c r="L59" s="9">
        <f t="shared" si="7"/>
        <v>140</v>
      </c>
      <c r="M59">
        <f t="shared" si="8"/>
        <v>99.7</v>
      </c>
    </row>
    <row r="60" spans="1:13" x14ac:dyDescent="0.3">
      <c r="A60" s="11">
        <v>5</v>
      </c>
      <c r="B60" s="9" t="s">
        <v>6</v>
      </c>
      <c r="C60" t="s">
        <v>76</v>
      </c>
      <c r="D60" t="s">
        <v>61</v>
      </c>
      <c r="E60" t="s">
        <v>62</v>
      </c>
      <c r="F60">
        <v>40.299999999999997</v>
      </c>
      <c r="G60">
        <v>25</v>
      </c>
      <c r="H60">
        <v>95</v>
      </c>
      <c r="I60">
        <v>203</v>
      </c>
      <c r="J60" s="12">
        <f t="shared" si="9"/>
        <v>70</v>
      </c>
      <c r="K60" s="9">
        <v>85</v>
      </c>
      <c r="L60" s="9">
        <f t="shared" si="7"/>
        <v>178</v>
      </c>
      <c r="M60">
        <f t="shared" si="8"/>
        <v>137.69999999999999</v>
      </c>
    </row>
    <row r="61" spans="1:13" x14ac:dyDescent="0.3">
      <c r="A61" s="11">
        <v>6</v>
      </c>
      <c r="B61" s="9" t="s">
        <v>7</v>
      </c>
      <c r="C61" t="s">
        <v>78</v>
      </c>
      <c r="D61" t="s">
        <v>70</v>
      </c>
      <c r="E61" t="s">
        <v>71</v>
      </c>
      <c r="F61">
        <v>40.299999999999997</v>
      </c>
      <c r="G61">
        <v>64</v>
      </c>
      <c r="H61">
        <v>104</v>
      </c>
      <c r="I61">
        <v>152</v>
      </c>
      <c r="J61" s="12">
        <f t="shared" si="9"/>
        <v>40</v>
      </c>
      <c r="K61" s="9">
        <f>I61-H61</f>
        <v>48</v>
      </c>
      <c r="L61" s="9">
        <f t="shared" si="7"/>
        <v>88</v>
      </c>
      <c r="M61">
        <f t="shared" si="8"/>
        <v>47.7</v>
      </c>
    </row>
    <row r="62" spans="1:13" x14ac:dyDescent="0.3">
      <c r="A62" s="11">
        <v>7</v>
      </c>
      <c r="B62" s="9" t="s">
        <v>8</v>
      </c>
      <c r="C62" t="s">
        <v>79</v>
      </c>
      <c r="D62" t="s">
        <v>58</v>
      </c>
      <c r="E62" t="s">
        <v>59</v>
      </c>
      <c r="F62">
        <v>40.299999999999997</v>
      </c>
      <c r="G62">
        <v>21</v>
      </c>
      <c r="H62">
        <v>125</v>
      </c>
      <c r="I62">
        <v>171</v>
      </c>
      <c r="J62" s="12">
        <f t="shared" si="9"/>
        <v>104</v>
      </c>
      <c r="K62" s="9">
        <f>I62-H62</f>
        <v>46</v>
      </c>
      <c r="L62" s="9">
        <f t="shared" si="7"/>
        <v>150</v>
      </c>
      <c r="M62">
        <f t="shared" si="8"/>
        <v>109.7</v>
      </c>
    </row>
    <row r="63" spans="1:13" x14ac:dyDescent="0.3">
      <c r="A63" s="11">
        <v>8</v>
      </c>
      <c r="B63" s="9" t="s">
        <v>9</v>
      </c>
      <c r="C63" t="s">
        <v>79</v>
      </c>
      <c r="D63" t="s">
        <v>70</v>
      </c>
      <c r="E63" t="s">
        <v>71</v>
      </c>
      <c r="F63">
        <v>40.299999999999997</v>
      </c>
      <c r="G63">
        <v>42</v>
      </c>
      <c r="H63">
        <v>197</v>
      </c>
      <c r="I63">
        <v>145</v>
      </c>
      <c r="J63" s="12">
        <f t="shared" si="9"/>
        <v>155</v>
      </c>
      <c r="K63" s="9">
        <v>52</v>
      </c>
      <c r="L63" s="9">
        <f t="shared" si="7"/>
        <v>103</v>
      </c>
      <c r="M63">
        <f t="shared" si="8"/>
        <v>62.7</v>
      </c>
    </row>
    <row r="64" spans="1:13" x14ac:dyDescent="0.3">
      <c r="A64" s="11">
        <v>9</v>
      </c>
      <c r="B64" s="9" t="s">
        <v>10</v>
      </c>
      <c r="C64" t="s">
        <v>77</v>
      </c>
      <c r="D64" t="s">
        <v>56</v>
      </c>
      <c r="E64" t="s">
        <v>57</v>
      </c>
      <c r="F64">
        <v>40.299999999999997</v>
      </c>
      <c r="G64">
        <v>55</v>
      </c>
      <c r="H64">
        <v>168</v>
      </c>
      <c r="I64">
        <v>214</v>
      </c>
      <c r="J64" s="12">
        <f t="shared" si="9"/>
        <v>113</v>
      </c>
      <c r="K64" s="9">
        <f t="shared" ref="K64:K75" si="10">I64-H64</f>
        <v>46</v>
      </c>
      <c r="L64" s="9">
        <f t="shared" si="7"/>
        <v>159</v>
      </c>
      <c r="M64">
        <f t="shared" si="8"/>
        <v>118.7</v>
      </c>
    </row>
    <row r="65" spans="1:14" x14ac:dyDescent="0.3">
      <c r="A65" s="11">
        <v>10</v>
      </c>
      <c r="B65" s="9" t="s">
        <v>11</v>
      </c>
      <c r="C65" t="s">
        <v>79</v>
      </c>
      <c r="D65" t="s">
        <v>82</v>
      </c>
      <c r="E65" t="s">
        <v>83</v>
      </c>
      <c r="F65">
        <v>40.299999999999997</v>
      </c>
      <c r="G65">
        <v>1</v>
      </c>
      <c r="H65">
        <v>182</v>
      </c>
      <c r="I65">
        <v>228</v>
      </c>
      <c r="J65" s="12">
        <f t="shared" si="9"/>
        <v>181</v>
      </c>
      <c r="K65" s="9">
        <f t="shared" si="10"/>
        <v>46</v>
      </c>
      <c r="L65" s="9">
        <f t="shared" si="7"/>
        <v>227</v>
      </c>
      <c r="M65">
        <f t="shared" si="8"/>
        <v>186.7</v>
      </c>
    </row>
    <row r="66" spans="1:14" x14ac:dyDescent="0.3">
      <c r="A66" s="11">
        <v>11</v>
      </c>
      <c r="B66" s="9" t="s">
        <v>12</v>
      </c>
      <c r="C66" t="s">
        <v>84</v>
      </c>
      <c r="D66" t="s">
        <v>49</v>
      </c>
      <c r="E66" t="s">
        <v>73</v>
      </c>
      <c r="F66">
        <v>40.299999999999997</v>
      </c>
      <c r="G66">
        <v>70</v>
      </c>
      <c r="H66">
        <v>247</v>
      </c>
      <c r="I66">
        <v>293</v>
      </c>
      <c r="J66" s="12">
        <f t="shared" si="9"/>
        <v>177</v>
      </c>
      <c r="K66" s="9">
        <f t="shared" si="10"/>
        <v>46</v>
      </c>
      <c r="L66" s="9">
        <f t="shared" si="7"/>
        <v>223</v>
      </c>
      <c r="M66">
        <f t="shared" si="8"/>
        <v>182.7</v>
      </c>
    </row>
    <row r="67" spans="1:14" x14ac:dyDescent="0.3">
      <c r="A67" s="11">
        <v>12</v>
      </c>
      <c r="B67" s="9" t="s">
        <v>13</v>
      </c>
      <c r="C67" t="s">
        <v>80</v>
      </c>
      <c r="D67" t="s">
        <v>70</v>
      </c>
      <c r="E67" t="s">
        <v>71</v>
      </c>
      <c r="F67">
        <v>40.299999999999997</v>
      </c>
      <c r="G67">
        <v>1</v>
      </c>
      <c r="H67">
        <v>249</v>
      </c>
      <c r="I67">
        <v>295</v>
      </c>
      <c r="J67" s="12">
        <f t="shared" si="9"/>
        <v>248</v>
      </c>
      <c r="K67" s="9">
        <f t="shared" si="10"/>
        <v>46</v>
      </c>
      <c r="L67" s="9">
        <f t="shared" si="7"/>
        <v>294</v>
      </c>
      <c r="M67">
        <f t="shared" si="8"/>
        <v>253.7</v>
      </c>
    </row>
    <row r="68" spans="1:14" x14ac:dyDescent="0.3">
      <c r="A68" s="11">
        <v>13</v>
      </c>
      <c r="B68" s="9" t="s">
        <v>14</v>
      </c>
      <c r="C68" t="s">
        <v>78</v>
      </c>
      <c r="D68" t="s">
        <v>42</v>
      </c>
      <c r="E68" t="s">
        <v>55</v>
      </c>
      <c r="F68">
        <v>40.299999999999997</v>
      </c>
      <c r="G68">
        <v>67</v>
      </c>
      <c r="H68">
        <v>275</v>
      </c>
      <c r="I68">
        <v>321</v>
      </c>
      <c r="J68" s="12">
        <f t="shared" si="9"/>
        <v>208</v>
      </c>
      <c r="K68" s="9">
        <f t="shared" si="10"/>
        <v>46</v>
      </c>
      <c r="L68" s="9">
        <f t="shared" si="7"/>
        <v>254</v>
      </c>
      <c r="M68">
        <f t="shared" si="8"/>
        <v>213.7</v>
      </c>
    </row>
    <row r="69" spans="1:14" x14ac:dyDescent="0.3">
      <c r="A69" s="11">
        <v>14</v>
      </c>
      <c r="B69" s="9" t="s">
        <v>15</v>
      </c>
      <c r="C69" t="s">
        <v>69</v>
      </c>
      <c r="D69" t="s">
        <v>61</v>
      </c>
      <c r="E69" t="s">
        <v>62</v>
      </c>
      <c r="F69">
        <v>40.299999999999997</v>
      </c>
      <c r="G69">
        <v>35</v>
      </c>
      <c r="H69">
        <v>244</v>
      </c>
      <c r="I69">
        <v>290</v>
      </c>
      <c r="J69" s="12">
        <f t="shared" si="9"/>
        <v>209</v>
      </c>
      <c r="K69" s="9">
        <f t="shared" si="10"/>
        <v>46</v>
      </c>
      <c r="L69" s="9">
        <f t="shared" si="7"/>
        <v>255</v>
      </c>
      <c r="M69">
        <f t="shared" si="8"/>
        <v>214.7</v>
      </c>
    </row>
    <row r="70" spans="1:14" x14ac:dyDescent="0.3">
      <c r="A70" s="11">
        <v>15</v>
      </c>
      <c r="B70" s="9" t="s">
        <v>16</v>
      </c>
      <c r="C70" t="s">
        <v>80</v>
      </c>
      <c r="D70" t="s">
        <v>82</v>
      </c>
      <c r="E70" t="s">
        <v>83</v>
      </c>
      <c r="F70">
        <v>40.299999999999997</v>
      </c>
      <c r="G70">
        <v>55</v>
      </c>
      <c r="H70">
        <v>296</v>
      </c>
      <c r="I70">
        <v>342</v>
      </c>
      <c r="J70" s="12">
        <f t="shared" si="9"/>
        <v>241</v>
      </c>
      <c r="K70" s="9">
        <f t="shared" si="10"/>
        <v>46</v>
      </c>
      <c r="L70" s="9">
        <f t="shared" si="7"/>
        <v>287</v>
      </c>
      <c r="M70">
        <f t="shared" si="8"/>
        <v>246.7</v>
      </c>
    </row>
    <row r="71" spans="1:14" x14ac:dyDescent="0.3">
      <c r="A71" s="11">
        <v>16</v>
      </c>
      <c r="B71" s="9" t="s">
        <v>17</v>
      </c>
      <c r="C71" t="s">
        <v>76</v>
      </c>
      <c r="D71" t="s">
        <v>61</v>
      </c>
      <c r="E71" t="s">
        <v>62</v>
      </c>
      <c r="F71">
        <v>40.299999999999997</v>
      </c>
      <c r="G71">
        <v>1</v>
      </c>
      <c r="H71">
        <v>299</v>
      </c>
      <c r="I71">
        <v>345</v>
      </c>
      <c r="J71" s="12">
        <f t="shared" si="9"/>
        <v>298</v>
      </c>
      <c r="K71" s="9">
        <f t="shared" si="10"/>
        <v>46</v>
      </c>
      <c r="L71" s="9">
        <f t="shared" si="7"/>
        <v>344</v>
      </c>
      <c r="M71">
        <f t="shared" si="8"/>
        <v>303.7</v>
      </c>
    </row>
    <row r="72" spans="1:14" x14ac:dyDescent="0.3">
      <c r="A72" s="11">
        <v>17</v>
      </c>
      <c r="B72" s="9" t="s">
        <v>18</v>
      </c>
      <c r="C72" t="s">
        <v>77</v>
      </c>
      <c r="D72" t="s">
        <v>49</v>
      </c>
      <c r="E72" t="s">
        <v>73</v>
      </c>
      <c r="F72">
        <v>40.299999999999997</v>
      </c>
      <c r="G72">
        <v>45</v>
      </c>
      <c r="H72">
        <v>321</v>
      </c>
      <c r="I72">
        <v>367</v>
      </c>
      <c r="J72" s="12">
        <f t="shared" si="9"/>
        <v>276</v>
      </c>
      <c r="K72" s="9">
        <f t="shared" si="10"/>
        <v>46</v>
      </c>
      <c r="L72" s="9">
        <f t="shared" si="7"/>
        <v>322</v>
      </c>
      <c r="M72">
        <f t="shared" si="8"/>
        <v>281.7</v>
      </c>
    </row>
    <row r="73" spans="1:14" x14ac:dyDescent="0.3">
      <c r="A73" s="11">
        <v>18</v>
      </c>
      <c r="B73" s="9" t="s">
        <v>19</v>
      </c>
      <c r="C73" t="s">
        <v>86</v>
      </c>
      <c r="D73" t="s">
        <v>55</v>
      </c>
      <c r="E73" t="s">
        <v>68</v>
      </c>
      <c r="F73">
        <v>40.299999999999997</v>
      </c>
      <c r="G73">
        <v>30</v>
      </c>
      <c r="H73">
        <v>322</v>
      </c>
      <c r="I73">
        <v>368</v>
      </c>
      <c r="J73" s="12">
        <f t="shared" si="9"/>
        <v>292</v>
      </c>
      <c r="K73" s="9">
        <f t="shared" si="10"/>
        <v>46</v>
      </c>
      <c r="L73" s="9">
        <f t="shared" si="7"/>
        <v>338</v>
      </c>
      <c r="M73">
        <f t="shared" si="8"/>
        <v>297.7</v>
      </c>
    </row>
    <row r="74" spans="1:14" x14ac:dyDescent="0.3">
      <c r="A74" s="11">
        <v>19</v>
      </c>
      <c r="B74" s="9" t="s">
        <v>20</v>
      </c>
      <c r="C74" t="s">
        <v>69</v>
      </c>
      <c r="D74" t="s">
        <v>42</v>
      </c>
      <c r="E74" t="s">
        <v>55</v>
      </c>
      <c r="F74">
        <v>40.299999999999997</v>
      </c>
      <c r="G74">
        <v>15</v>
      </c>
      <c r="H74">
        <v>413</v>
      </c>
      <c r="I74">
        <v>459</v>
      </c>
      <c r="J74" s="12">
        <f t="shared" si="9"/>
        <v>398</v>
      </c>
      <c r="K74" s="9">
        <f t="shared" si="10"/>
        <v>46</v>
      </c>
      <c r="L74" s="9">
        <f t="shared" si="7"/>
        <v>444</v>
      </c>
      <c r="M74">
        <f t="shared" si="8"/>
        <v>403.7</v>
      </c>
    </row>
    <row r="75" spans="1:14" x14ac:dyDescent="0.3">
      <c r="A75" s="11">
        <v>20</v>
      </c>
      <c r="B75" s="9" t="s">
        <v>21</v>
      </c>
      <c r="C75" t="s">
        <v>80</v>
      </c>
      <c r="D75" t="s">
        <v>61</v>
      </c>
      <c r="E75" t="s">
        <v>62</v>
      </c>
      <c r="F75">
        <v>40.299999999999997</v>
      </c>
      <c r="G75">
        <v>62</v>
      </c>
      <c r="H75">
        <v>391</v>
      </c>
      <c r="I75">
        <v>437</v>
      </c>
      <c r="J75" s="12">
        <f t="shared" si="9"/>
        <v>329</v>
      </c>
      <c r="K75" s="9">
        <f t="shared" si="10"/>
        <v>46</v>
      </c>
      <c r="L75" s="9">
        <f t="shared" si="7"/>
        <v>375</v>
      </c>
      <c r="M75">
        <f t="shared" si="8"/>
        <v>334.7</v>
      </c>
    </row>
    <row r="76" spans="1:14" x14ac:dyDescent="0.3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9" spans="1:14" ht="15" thickBot="1" x14ac:dyDescent="0.35"/>
    <row r="80" spans="1:14" x14ac:dyDescent="0.3">
      <c r="A80" s="17" t="s">
        <v>158</v>
      </c>
      <c r="B80" s="29" t="s">
        <v>35</v>
      </c>
      <c r="C80" s="18" t="s">
        <v>36</v>
      </c>
      <c r="D80" s="18" t="s">
        <v>30</v>
      </c>
      <c r="E80" s="18" t="s">
        <v>128</v>
      </c>
      <c r="F80" s="19" t="s">
        <v>131</v>
      </c>
    </row>
    <row r="81" spans="1:6" x14ac:dyDescent="0.3">
      <c r="A81" s="30" t="s">
        <v>31</v>
      </c>
      <c r="B81" s="20">
        <f>AVERAGE(F55:F750)</f>
        <v>46.957852706299974</v>
      </c>
      <c r="C81" s="20">
        <f>AVERAGE(K55:K75)</f>
        <v>53.095238095238095</v>
      </c>
      <c r="D81" s="20" t="e">
        <f>AVERAGE(#REF!)</f>
        <v>#REF!</v>
      </c>
      <c r="E81" s="23">
        <f>AVERAGE(L55:L75)</f>
        <v>220.04761904761904</v>
      </c>
      <c r="F81" s="21">
        <f>AVERAGE(M55:M75)</f>
        <v>179.74761904761903</v>
      </c>
    </row>
    <row r="82" spans="1:6" x14ac:dyDescent="0.3">
      <c r="A82" s="31" t="s">
        <v>32</v>
      </c>
      <c r="B82" s="16">
        <f>AVEDEV(F55:F75)</f>
        <v>7.1054273576010019E-15</v>
      </c>
      <c r="C82" s="16">
        <f>AVEDEV(K55:K75)</f>
        <v>10.154195011337873</v>
      </c>
      <c r="D82" s="16" t="e">
        <f>AVEDEV(#REF!)</f>
        <v>#REF!</v>
      </c>
      <c r="E82" s="16">
        <f>AVEDEV(L55:L75)</f>
        <v>89.759637188208615</v>
      </c>
      <c r="F82" s="22">
        <f>AVEDEV(M55:M75)</f>
        <v>89.759637188208615</v>
      </c>
    </row>
    <row r="83" spans="1:6" x14ac:dyDescent="0.3">
      <c r="A83" s="32" t="s">
        <v>33</v>
      </c>
      <c r="B83" s="23">
        <f>MAX(M55:M75)</f>
        <v>403.7</v>
      </c>
      <c r="C83" s="24"/>
      <c r="D83" s="24"/>
      <c r="E83" s="24"/>
      <c r="F83" s="25"/>
    </row>
    <row r="84" spans="1:6" x14ac:dyDescent="0.3">
      <c r="A84" s="33" t="s">
        <v>34</v>
      </c>
      <c r="B84" s="23">
        <f>MAX(L55:L75)</f>
        <v>444</v>
      </c>
      <c r="C84" s="24"/>
      <c r="D84" s="24"/>
      <c r="E84" s="24"/>
      <c r="F84" s="25"/>
    </row>
    <row r="85" spans="1:6" ht="15" thickBot="1" x14ac:dyDescent="0.35">
      <c r="A85" s="26" t="s">
        <v>121</v>
      </c>
      <c r="B85" s="27">
        <v>501</v>
      </c>
      <c r="C85" s="27"/>
      <c r="D85" s="27"/>
      <c r="E85" s="27"/>
      <c r="F85" s="28"/>
    </row>
    <row r="87" spans="1:6" x14ac:dyDescent="0.3">
      <c r="A87" s="3" t="s">
        <v>37</v>
      </c>
    </row>
    <row r="88" spans="1:6" x14ac:dyDescent="0.3">
      <c r="A88" s="5">
        <v>40.299999999999997</v>
      </c>
    </row>
    <row r="89" spans="1:6" x14ac:dyDescent="0.3">
      <c r="A89" s="6" t="s">
        <v>38</v>
      </c>
      <c r="B89" s="1"/>
    </row>
    <row r="90" spans="1:6" x14ac:dyDescent="0.3">
      <c r="A90" s="1">
        <v>50.809523809523803</v>
      </c>
    </row>
    <row r="91" spans="1:6" x14ac:dyDescent="0.3">
      <c r="A91" s="6" t="s">
        <v>95</v>
      </c>
    </row>
    <row r="92" spans="1:6" x14ac:dyDescent="0.3">
      <c r="A92" s="1">
        <v>10.499523809523801</v>
      </c>
    </row>
    <row r="93" spans="1:6" x14ac:dyDescent="0.3">
      <c r="A93" s="6" t="s">
        <v>40</v>
      </c>
    </row>
    <row r="94" spans="1:6" x14ac:dyDescent="0.3">
      <c r="A94" s="1">
        <v>60.69</v>
      </c>
    </row>
    <row r="95" spans="1:6" x14ac:dyDescent="0.3">
      <c r="A95" s="6" t="s">
        <v>39</v>
      </c>
    </row>
    <row r="96" spans="1:6" x14ac:dyDescent="0.3">
      <c r="A96" s="1">
        <v>373</v>
      </c>
    </row>
    <row r="97" spans="1:13" x14ac:dyDescent="0.3">
      <c r="A97" s="6"/>
    </row>
    <row r="98" spans="1:13" x14ac:dyDescent="0.3">
      <c r="A98" s="1"/>
    </row>
    <row r="102" spans="1:13" x14ac:dyDescent="0.3">
      <c r="A102" s="4" t="s">
        <v>157</v>
      </c>
    </row>
    <row r="107" spans="1:13" x14ac:dyDescent="0.3">
      <c r="A107" s="9"/>
      <c r="B107" s="10" t="s">
        <v>0</v>
      </c>
      <c r="C107" s="10" t="s">
        <v>22</v>
      </c>
      <c r="D107" s="10" t="s">
        <v>23</v>
      </c>
      <c r="E107" s="10" t="s">
        <v>24</v>
      </c>
      <c r="F107" s="10" t="s">
        <v>25</v>
      </c>
      <c r="G107" s="10" t="s">
        <v>26</v>
      </c>
      <c r="H107" s="10" t="s">
        <v>27</v>
      </c>
      <c r="I107" s="10" t="s">
        <v>28</v>
      </c>
      <c r="J107" s="10" t="s">
        <v>87</v>
      </c>
      <c r="K107" s="10" t="s">
        <v>29</v>
      </c>
      <c r="L107" s="10" t="s">
        <v>88</v>
      </c>
      <c r="M107" s="10" t="s">
        <v>130</v>
      </c>
    </row>
    <row r="108" spans="1:13" x14ac:dyDescent="0.3">
      <c r="A108" s="11">
        <v>0</v>
      </c>
      <c r="B108" s="9" t="s">
        <v>1</v>
      </c>
      <c r="C108" t="s">
        <v>81</v>
      </c>
      <c r="D108" t="s">
        <v>82</v>
      </c>
      <c r="E108" t="s">
        <v>83</v>
      </c>
      <c r="F108">
        <v>40.299999999999997</v>
      </c>
      <c r="G108">
        <v>1</v>
      </c>
      <c r="H108">
        <v>21</v>
      </c>
      <c r="I108">
        <v>69</v>
      </c>
      <c r="J108" s="12">
        <f t="shared" ref="J108:J128" si="11">H108-G108</f>
        <v>20</v>
      </c>
      <c r="K108" s="9">
        <f t="shared" ref="K108:K128" si="12">I108-H108</f>
        <v>48</v>
      </c>
      <c r="L108" s="9">
        <f t="shared" ref="L108:L128" si="13">I108-G108</f>
        <v>68</v>
      </c>
      <c r="M108">
        <f t="shared" ref="M108:M128" si="14">L108-F108</f>
        <v>27.700000000000003</v>
      </c>
    </row>
    <row r="109" spans="1:13" x14ac:dyDescent="0.3">
      <c r="A109" s="11">
        <v>1</v>
      </c>
      <c r="B109" s="9" t="s">
        <v>2</v>
      </c>
      <c r="C109" t="s">
        <v>74</v>
      </c>
      <c r="D109" t="s">
        <v>58</v>
      </c>
      <c r="E109" t="s">
        <v>59</v>
      </c>
      <c r="F109">
        <v>40.299999999999997</v>
      </c>
      <c r="G109">
        <v>21</v>
      </c>
      <c r="H109">
        <v>90</v>
      </c>
      <c r="I109">
        <v>136</v>
      </c>
      <c r="J109" s="12">
        <f t="shared" si="11"/>
        <v>69</v>
      </c>
      <c r="K109" s="9">
        <f t="shared" si="12"/>
        <v>46</v>
      </c>
      <c r="L109" s="9">
        <f t="shared" si="13"/>
        <v>115</v>
      </c>
      <c r="M109">
        <f t="shared" si="14"/>
        <v>74.7</v>
      </c>
    </row>
    <row r="110" spans="1:13" x14ac:dyDescent="0.3">
      <c r="A110" s="11">
        <v>2</v>
      </c>
      <c r="B110" s="9" t="s">
        <v>3</v>
      </c>
      <c r="C110" t="s">
        <v>72</v>
      </c>
      <c r="D110" t="s">
        <v>70</v>
      </c>
      <c r="E110" t="s">
        <v>71</v>
      </c>
      <c r="F110">
        <v>40.299999999999997</v>
      </c>
      <c r="G110">
        <v>1</v>
      </c>
      <c r="H110">
        <v>6</v>
      </c>
      <c r="I110">
        <v>86</v>
      </c>
      <c r="J110" s="12">
        <f t="shared" si="11"/>
        <v>5</v>
      </c>
      <c r="K110" s="9">
        <f t="shared" si="12"/>
        <v>80</v>
      </c>
      <c r="L110" s="9">
        <f t="shared" si="13"/>
        <v>85</v>
      </c>
      <c r="M110">
        <f t="shared" si="14"/>
        <v>44.7</v>
      </c>
    </row>
    <row r="111" spans="1:13" x14ac:dyDescent="0.3">
      <c r="A111" s="11">
        <v>3</v>
      </c>
      <c r="B111" s="9" t="s">
        <v>4</v>
      </c>
      <c r="C111" t="s">
        <v>67</v>
      </c>
      <c r="D111" t="s">
        <v>61</v>
      </c>
      <c r="E111" t="s">
        <v>62</v>
      </c>
      <c r="F111">
        <v>40.299999999999997</v>
      </c>
      <c r="G111">
        <v>25</v>
      </c>
      <c r="H111">
        <v>85</v>
      </c>
      <c r="I111">
        <v>133</v>
      </c>
      <c r="J111" s="12">
        <f t="shared" si="11"/>
        <v>60</v>
      </c>
      <c r="K111" s="9">
        <f t="shared" si="12"/>
        <v>48</v>
      </c>
      <c r="L111" s="9">
        <f t="shared" si="13"/>
        <v>108</v>
      </c>
      <c r="M111">
        <f t="shared" si="14"/>
        <v>67.7</v>
      </c>
    </row>
    <row r="112" spans="1:13" x14ac:dyDescent="0.3">
      <c r="A112" s="11">
        <v>4</v>
      </c>
      <c r="B112" s="9" t="s">
        <v>5</v>
      </c>
      <c r="C112" t="s">
        <v>69</v>
      </c>
      <c r="D112" t="s">
        <v>70</v>
      </c>
      <c r="E112" t="s">
        <v>71</v>
      </c>
      <c r="F112">
        <v>40.299999999999997</v>
      </c>
      <c r="G112">
        <v>64</v>
      </c>
      <c r="H112">
        <v>75</v>
      </c>
      <c r="I112">
        <v>125</v>
      </c>
      <c r="J112" s="12">
        <f t="shared" si="11"/>
        <v>11</v>
      </c>
      <c r="K112" s="9">
        <f t="shared" si="12"/>
        <v>50</v>
      </c>
      <c r="L112" s="9">
        <f t="shared" si="13"/>
        <v>61</v>
      </c>
      <c r="M112">
        <f t="shared" si="14"/>
        <v>20.700000000000003</v>
      </c>
    </row>
    <row r="113" spans="1:13" x14ac:dyDescent="0.3">
      <c r="A113" s="11">
        <v>5</v>
      </c>
      <c r="B113" s="9" t="s">
        <v>6</v>
      </c>
      <c r="C113" t="s">
        <v>75</v>
      </c>
      <c r="D113" t="s">
        <v>61</v>
      </c>
      <c r="E113" t="s">
        <v>62</v>
      </c>
      <c r="F113">
        <v>40.299999999999997</v>
      </c>
      <c r="G113">
        <v>35</v>
      </c>
      <c r="H113">
        <v>127</v>
      </c>
      <c r="I113">
        <v>173</v>
      </c>
      <c r="J113" s="12">
        <f t="shared" si="11"/>
        <v>92</v>
      </c>
      <c r="K113" s="9">
        <f t="shared" si="12"/>
        <v>46</v>
      </c>
      <c r="L113" s="9">
        <f t="shared" si="13"/>
        <v>138</v>
      </c>
      <c r="M113">
        <f t="shared" si="14"/>
        <v>97.7</v>
      </c>
    </row>
    <row r="114" spans="1:13" x14ac:dyDescent="0.3">
      <c r="A114" s="11">
        <v>6</v>
      </c>
      <c r="B114" s="9" t="s">
        <v>7</v>
      </c>
      <c r="C114" t="s">
        <v>85</v>
      </c>
      <c r="D114" t="s">
        <v>56</v>
      </c>
      <c r="E114" t="s">
        <v>57</v>
      </c>
      <c r="F114">
        <v>40.299999999999997</v>
      </c>
      <c r="G114">
        <v>1</v>
      </c>
      <c r="H114">
        <v>41</v>
      </c>
      <c r="I114">
        <v>121</v>
      </c>
      <c r="J114" s="12">
        <f t="shared" si="11"/>
        <v>40</v>
      </c>
      <c r="K114" s="9">
        <f t="shared" si="12"/>
        <v>80</v>
      </c>
      <c r="L114" s="9">
        <f t="shared" si="13"/>
        <v>120</v>
      </c>
      <c r="M114">
        <f t="shared" si="14"/>
        <v>79.7</v>
      </c>
    </row>
    <row r="115" spans="1:13" x14ac:dyDescent="0.3">
      <c r="A115" s="11">
        <v>7</v>
      </c>
      <c r="B115" s="9" t="s">
        <v>8</v>
      </c>
      <c r="C115" t="s">
        <v>77</v>
      </c>
      <c r="D115" t="s">
        <v>56</v>
      </c>
      <c r="E115" t="s">
        <v>57</v>
      </c>
      <c r="F115">
        <v>40.299999999999997</v>
      </c>
      <c r="G115">
        <v>55</v>
      </c>
      <c r="H115">
        <v>102</v>
      </c>
      <c r="I115">
        <v>148</v>
      </c>
      <c r="J115" s="12">
        <f t="shared" si="11"/>
        <v>47</v>
      </c>
      <c r="K115" s="9">
        <f t="shared" si="12"/>
        <v>46</v>
      </c>
      <c r="L115" s="9">
        <f t="shared" si="13"/>
        <v>93</v>
      </c>
      <c r="M115">
        <f t="shared" si="14"/>
        <v>52.7</v>
      </c>
    </row>
    <row r="116" spans="1:13" x14ac:dyDescent="0.3">
      <c r="A116" s="11">
        <v>8</v>
      </c>
      <c r="B116" s="9" t="s">
        <v>9</v>
      </c>
      <c r="C116" t="s">
        <v>78</v>
      </c>
      <c r="D116" t="s">
        <v>61</v>
      </c>
      <c r="E116" t="s">
        <v>62</v>
      </c>
      <c r="F116">
        <v>40.299999999999997</v>
      </c>
      <c r="G116">
        <v>1</v>
      </c>
      <c r="H116">
        <v>131</v>
      </c>
      <c r="I116">
        <v>181</v>
      </c>
      <c r="J116" s="12">
        <f t="shared" si="11"/>
        <v>130</v>
      </c>
      <c r="K116" s="9">
        <f t="shared" si="12"/>
        <v>50</v>
      </c>
      <c r="L116" s="9">
        <f t="shared" si="13"/>
        <v>180</v>
      </c>
      <c r="M116">
        <f t="shared" si="14"/>
        <v>139.69999999999999</v>
      </c>
    </row>
    <row r="117" spans="1:13" x14ac:dyDescent="0.3">
      <c r="A117" s="11">
        <v>9</v>
      </c>
      <c r="B117" s="9" t="s">
        <v>10</v>
      </c>
      <c r="C117" t="s">
        <v>77</v>
      </c>
      <c r="D117" t="s">
        <v>55</v>
      </c>
      <c r="E117" t="s">
        <v>68</v>
      </c>
      <c r="F117">
        <v>40.299999999999997</v>
      </c>
      <c r="G117">
        <v>57</v>
      </c>
      <c r="H117">
        <v>193</v>
      </c>
      <c r="I117">
        <v>243</v>
      </c>
      <c r="J117" s="12">
        <f t="shared" si="11"/>
        <v>136</v>
      </c>
      <c r="K117" s="9">
        <f t="shared" si="12"/>
        <v>50</v>
      </c>
      <c r="L117" s="9">
        <f t="shared" si="13"/>
        <v>186</v>
      </c>
      <c r="M117">
        <f t="shared" si="14"/>
        <v>145.69999999999999</v>
      </c>
    </row>
    <row r="118" spans="1:13" x14ac:dyDescent="0.3">
      <c r="A118" s="11">
        <v>10</v>
      </c>
      <c r="B118" s="9" t="s">
        <v>11</v>
      </c>
      <c r="C118" t="s">
        <v>80</v>
      </c>
      <c r="D118" t="s">
        <v>70</v>
      </c>
      <c r="E118" t="s">
        <v>71</v>
      </c>
      <c r="F118">
        <v>40.299999999999997</v>
      </c>
      <c r="G118">
        <v>42</v>
      </c>
      <c r="H118">
        <v>179</v>
      </c>
      <c r="I118">
        <v>225</v>
      </c>
      <c r="J118" s="12">
        <f t="shared" si="11"/>
        <v>137</v>
      </c>
      <c r="K118" s="9">
        <f t="shared" si="12"/>
        <v>46</v>
      </c>
      <c r="L118" s="9">
        <f t="shared" si="13"/>
        <v>183</v>
      </c>
      <c r="M118">
        <f t="shared" si="14"/>
        <v>142.69999999999999</v>
      </c>
    </row>
    <row r="119" spans="1:13" x14ac:dyDescent="0.3">
      <c r="A119" s="11">
        <v>11</v>
      </c>
      <c r="B119" s="9" t="s">
        <v>12</v>
      </c>
      <c r="C119" t="s">
        <v>84</v>
      </c>
      <c r="D119" t="s">
        <v>55</v>
      </c>
      <c r="E119" t="s">
        <v>68</v>
      </c>
      <c r="F119">
        <v>40.299999999999997</v>
      </c>
      <c r="G119">
        <v>1</v>
      </c>
      <c r="H119">
        <v>172</v>
      </c>
      <c r="I119">
        <v>218</v>
      </c>
      <c r="J119" s="12">
        <f t="shared" si="11"/>
        <v>171</v>
      </c>
      <c r="K119" s="9">
        <f t="shared" si="12"/>
        <v>46</v>
      </c>
      <c r="L119" s="9">
        <f t="shared" si="13"/>
        <v>217</v>
      </c>
      <c r="M119">
        <f t="shared" si="14"/>
        <v>176.7</v>
      </c>
    </row>
    <row r="120" spans="1:13" x14ac:dyDescent="0.3">
      <c r="A120" s="11">
        <v>12</v>
      </c>
      <c r="B120" s="9" t="s">
        <v>13</v>
      </c>
      <c r="C120" t="s">
        <v>78</v>
      </c>
      <c r="D120" t="s">
        <v>42</v>
      </c>
      <c r="E120" t="s">
        <v>55</v>
      </c>
      <c r="F120">
        <v>40.299999999999997</v>
      </c>
      <c r="G120">
        <v>15</v>
      </c>
      <c r="H120">
        <v>209</v>
      </c>
      <c r="I120">
        <v>257</v>
      </c>
      <c r="J120" s="12">
        <f t="shared" si="11"/>
        <v>194</v>
      </c>
      <c r="K120" s="9">
        <f t="shared" si="12"/>
        <v>48</v>
      </c>
      <c r="L120" s="9">
        <f t="shared" si="13"/>
        <v>242</v>
      </c>
      <c r="M120">
        <f t="shared" si="14"/>
        <v>201.7</v>
      </c>
    </row>
    <row r="121" spans="1:13" x14ac:dyDescent="0.3">
      <c r="A121" s="11">
        <v>13</v>
      </c>
      <c r="B121" s="9" t="s">
        <v>14</v>
      </c>
      <c r="C121" t="s">
        <v>80</v>
      </c>
      <c r="D121" t="s">
        <v>49</v>
      </c>
      <c r="E121" t="s">
        <v>73</v>
      </c>
      <c r="F121">
        <v>40.299999999999997</v>
      </c>
      <c r="G121">
        <v>70</v>
      </c>
      <c r="H121">
        <v>189</v>
      </c>
      <c r="I121">
        <v>235</v>
      </c>
      <c r="J121" s="12">
        <f t="shared" si="11"/>
        <v>119</v>
      </c>
      <c r="K121" s="9">
        <f t="shared" si="12"/>
        <v>46</v>
      </c>
      <c r="L121" s="9">
        <f t="shared" si="13"/>
        <v>165</v>
      </c>
      <c r="M121">
        <f t="shared" si="14"/>
        <v>124.7</v>
      </c>
    </row>
    <row r="122" spans="1:13" x14ac:dyDescent="0.3">
      <c r="A122" s="11">
        <v>14</v>
      </c>
      <c r="B122" s="9" t="s">
        <v>15</v>
      </c>
      <c r="C122" t="s">
        <v>80</v>
      </c>
      <c r="D122" t="s">
        <v>55</v>
      </c>
      <c r="E122" t="s">
        <v>68</v>
      </c>
      <c r="F122">
        <v>40.299999999999997</v>
      </c>
      <c r="G122">
        <v>30</v>
      </c>
      <c r="H122">
        <v>241</v>
      </c>
      <c r="I122">
        <v>291</v>
      </c>
      <c r="J122" s="12">
        <f t="shared" si="11"/>
        <v>211</v>
      </c>
      <c r="K122" s="9">
        <f t="shared" si="12"/>
        <v>50</v>
      </c>
      <c r="L122" s="9">
        <f t="shared" si="13"/>
        <v>261</v>
      </c>
      <c r="M122">
        <f t="shared" si="14"/>
        <v>220.7</v>
      </c>
    </row>
    <row r="123" spans="1:13" x14ac:dyDescent="0.3">
      <c r="A123" s="11">
        <v>15</v>
      </c>
      <c r="B123" s="9" t="s">
        <v>16</v>
      </c>
      <c r="C123" t="s">
        <v>79</v>
      </c>
      <c r="D123" t="s">
        <v>61</v>
      </c>
      <c r="E123" t="s">
        <v>62</v>
      </c>
      <c r="F123">
        <v>40.299999999999997</v>
      </c>
      <c r="G123">
        <v>62</v>
      </c>
      <c r="H123">
        <v>264</v>
      </c>
      <c r="I123">
        <v>310</v>
      </c>
      <c r="J123" s="12">
        <f t="shared" si="11"/>
        <v>202</v>
      </c>
      <c r="K123" s="9">
        <f t="shared" si="12"/>
        <v>46</v>
      </c>
      <c r="L123" s="9">
        <f t="shared" si="13"/>
        <v>248</v>
      </c>
      <c r="M123">
        <f t="shared" si="14"/>
        <v>207.7</v>
      </c>
    </row>
    <row r="124" spans="1:13" x14ac:dyDescent="0.3">
      <c r="A124" s="11">
        <v>16</v>
      </c>
      <c r="B124" s="9" t="s">
        <v>17</v>
      </c>
      <c r="C124" t="s">
        <v>77</v>
      </c>
      <c r="D124" t="s">
        <v>82</v>
      </c>
      <c r="E124" t="s">
        <v>83</v>
      </c>
      <c r="F124">
        <v>40.299999999999997</v>
      </c>
      <c r="G124">
        <v>27</v>
      </c>
      <c r="H124">
        <v>231</v>
      </c>
      <c r="I124">
        <v>277</v>
      </c>
      <c r="J124" s="12">
        <f t="shared" si="11"/>
        <v>204</v>
      </c>
      <c r="K124" s="9">
        <f t="shared" si="12"/>
        <v>46</v>
      </c>
      <c r="L124" s="9">
        <f t="shared" si="13"/>
        <v>250</v>
      </c>
      <c r="M124">
        <f t="shared" si="14"/>
        <v>209.7</v>
      </c>
    </row>
    <row r="125" spans="1:13" x14ac:dyDescent="0.3">
      <c r="A125" s="11">
        <v>17</v>
      </c>
      <c r="B125" s="9" t="s">
        <v>18</v>
      </c>
      <c r="C125" t="s">
        <v>76</v>
      </c>
      <c r="D125" t="s">
        <v>49</v>
      </c>
      <c r="E125" t="s">
        <v>73</v>
      </c>
      <c r="F125">
        <v>40.299999999999997</v>
      </c>
      <c r="G125">
        <v>1</v>
      </c>
      <c r="H125">
        <v>283</v>
      </c>
      <c r="I125">
        <v>333</v>
      </c>
      <c r="J125" s="12">
        <f t="shared" si="11"/>
        <v>282</v>
      </c>
      <c r="K125" s="9">
        <f t="shared" si="12"/>
        <v>50</v>
      </c>
      <c r="L125" s="9">
        <f t="shared" si="13"/>
        <v>332</v>
      </c>
      <c r="M125">
        <f t="shared" si="14"/>
        <v>291.7</v>
      </c>
    </row>
    <row r="126" spans="1:13" x14ac:dyDescent="0.3">
      <c r="A126" s="11">
        <v>18</v>
      </c>
      <c r="B126" s="9" t="s">
        <v>19</v>
      </c>
      <c r="C126" t="s">
        <v>79</v>
      </c>
      <c r="D126" t="s">
        <v>49</v>
      </c>
      <c r="E126" t="s">
        <v>73</v>
      </c>
      <c r="F126">
        <v>40.299999999999997</v>
      </c>
      <c r="G126">
        <v>45</v>
      </c>
      <c r="H126">
        <v>249</v>
      </c>
      <c r="I126">
        <v>295</v>
      </c>
      <c r="J126" s="12">
        <f t="shared" si="11"/>
        <v>204</v>
      </c>
      <c r="K126" s="9">
        <f t="shared" si="12"/>
        <v>46</v>
      </c>
      <c r="L126" s="9">
        <f t="shared" si="13"/>
        <v>250</v>
      </c>
      <c r="M126">
        <f t="shared" si="14"/>
        <v>209.7</v>
      </c>
    </row>
    <row r="127" spans="1:13" x14ac:dyDescent="0.3">
      <c r="A127" s="11">
        <v>19</v>
      </c>
      <c r="B127" s="9" t="s">
        <v>20</v>
      </c>
      <c r="C127" t="s">
        <v>86</v>
      </c>
      <c r="D127" t="s">
        <v>42</v>
      </c>
      <c r="E127" t="s">
        <v>55</v>
      </c>
      <c r="F127">
        <v>40.299999999999997</v>
      </c>
      <c r="G127">
        <v>67</v>
      </c>
      <c r="H127">
        <v>303</v>
      </c>
      <c r="I127">
        <v>349</v>
      </c>
      <c r="J127" s="12">
        <f t="shared" si="11"/>
        <v>236</v>
      </c>
      <c r="K127" s="9">
        <f t="shared" si="12"/>
        <v>46</v>
      </c>
      <c r="L127" s="9">
        <f t="shared" si="13"/>
        <v>282</v>
      </c>
      <c r="M127">
        <f t="shared" si="14"/>
        <v>241.7</v>
      </c>
    </row>
    <row r="128" spans="1:13" x14ac:dyDescent="0.3">
      <c r="A128" s="11">
        <v>20</v>
      </c>
      <c r="B128" s="9" t="s">
        <v>21</v>
      </c>
      <c r="C128" t="s">
        <v>69</v>
      </c>
      <c r="D128" t="s">
        <v>82</v>
      </c>
      <c r="E128" t="s">
        <v>83</v>
      </c>
      <c r="F128">
        <v>40.299999999999997</v>
      </c>
      <c r="G128">
        <v>55</v>
      </c>
      <c r="H128">
        <v>323</v>
      </c>
      <c r="I128">
        <v>369</v>
      </c>
      <c r="J128" s="12">
        <f t="shared" si="11"/>
        <v>268</v>
      </c>
      <c r="K128" s="9">
        <f t="shared" si="12"/>
        <v>46</v>
      </c>
      <c r="L128" s="9">
        <f t="shared" si="13"/>
        <v>314</v>
      </c>
      <c r="M128">
        <f t="shared" si="14"/>
        <v>273.7</v>
      </c>
    </row>
    <row r="129" spans="1:14" x14ac:dyDescent="0.3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2" spans="1:14" ht="15" thickBot="1" x14ac:dyDescent="0.35"/>
    <row r="133" spans="1:14" x14ac:dyDescent="0.3">
      <c r="A133" s="17" t="s">
        <v>158</v>
      </c>
      <c r="B133" s="29" t="s">
        <v>35</v>
      </c>
      <c r="C133" s="18" t="s">
        <v>36</v>
      </c>
      <c r="D133" s="18" t="s">
        <v>30</v>
      </c>
      <c r="E133" s="18" t="s">
        <v>128</v>
      </c>
      <c r="F133" s="19" t="s">
        <v>131</v>
      </c>
    </row>
    <row r="134" spans="1:14" x14ac:dyDescent="0.3">
      <c r="A134" s="30" t="s">
        <v>31</v>
      </c>
      <c r="B134" s="20">
        <f>AVERAGE(F108:F128)</f>
        <v>40.29999999999999</v>
      </c>
      <c r="C134" s="20">
        <f>AVERAGE(K108:K128)</f>
        <v>50.476190476190474</v>
      </c>
      <c r="D134" s="20" t="e">
        <f>AVERAGE(#REF!)</f>
        <v>#REF!</v>
      </c>
      <c r="E134" s="23">
        <f>AVERAGE(L108:L128)</f>
        <v>185.61904761904762</v>
      </c>
      <c r="F134" s="21">
        <f>AVERAGE(M108:M128)</f>
        <v>145.31904761904761</v>
      </c>
    </row>
    <row r="135" spans="1:14" x14ac:dyDescent="0.3">
      <c r="A135" s="31" t="s">
        <v>32</v>
      </c>
      <c r="B135" s="16">
        <f>AVEDEV(F108:F128)</f>
        <v>7.1054273576010019E-15</v>
      </c>
      <c r="C135" s="16">
        <f>AVEDEV(K108:K128)</f>
        <v>5.6235827664399123</v>
      </c>
      <c r="D135" s="16" t="e">
        <f>AVEDEV(#REF!)</f>
        <v>#REF!</v>
      </c>
      <c r="E135" s="16">
        <f>AVEDEV(L108:L128)</f>
        <v>69.124716553287968</v>
      </c>
      <c r="F135" s="22">
        <f>AVEDEV(M108:M128)</f>
        <v>69.124716553287968</v>
      </c>
    </row>
    <row r="136" spans="1:14" x14ac:dyDescent="0.3">
      <c r="A136" s="32" t="s">
        <v>33</v>
      </c>
      <c r="B136" s="23">
        <f>MAX(M108:M128)</f>
        <v>291.7</v>
      </c>
      <c r="C136" s="24"/>
      <c r="D136" s="24"/>
      <c r="E136" s="24"/>
      <c r="F136" s="25"/>
    </row>
    <row r="137" spans="1:14" x14ac:dyDescent="0.3">
      <c r="A137" s="33" t="s">
        <v>34</v>
      </c>
      <c r="B137" s="23">
        <f>MAX(L108:L128)</f>
        <v>332</v>
      </c>
      <c r="C137" s="24"/>
      <c r="D137" s="24"/>
      <c r="E137" s="24"/>
      <c r="F137" s="25"/>
    </row>
    <row r="138" spans="1:14" ht="15" thickBot="1" x14ac:dyDescent="0.35">
      <c r="A138" s="26" t="s">
        <v>121</v>
      </c>
      <c r="B138" s="27">
        <v>370</v>
      </c>
      <c r="C138" s="27"/>
      <c r="D138" s="27"/>
      <c r="E138" s="27"/>
      <c r="F138" s="28"/>
    </row>
    <row r="140" spans="1:14" x14ac:dyDescent="0.3">
      <c r="A140" s="3" t="s">
        <v>37</v>
      </c>
    </row>
    <row r="141" spans="1:14" x14ac:dyDescent="0.3">
      <c r="A141" s="5">
        <v>40.299999999999997</v>
      </c>
    </row>
    <row r="142" spans="1:14" x14ac:dyDescent="0.3">
      <c r="A142" s="6" t="s">
        <v>38</v>
      </c>
      <c r="B142" s="1"/>
    </row>
    <row r="143" spans="1:14" x14ac:dyDescent="0.3">
      <c r="A143" s="1">
        <v>50.809523809523803</v>
      </c>
    </row>
    <row r="144" spans="1:14" x14ac:dyDescent="0.3">
      <c r="A144" s="6" t="s">
        <v>95</v>
      </c>
    </row>
    <row r="145" spans="1:14" x14ac:dyDescent="0.3">
      <c r="A145" s="1">
        <v>10.499523809523801</v>
      </c>
    </row>
    <row r="146" spans="1:14" x14ac:dyDescent="0.3">
      <c r="A146" s="6" t="s">
        <v>40</v>
      </c>
    </row>
    <row r="147" spans="1:14" x14ac:dyDescent="0.3">
      <c r="A147" s="1">
        <v>60.69</v>
      </c>
    </row>
    <row r="148" spans="1:14" x14ac:dyDescent="0.3">
      <c r="A148" s="6" t="s">
        <v>39</v>
      </c>
    </row>
    <row r="149" spans="1:14" x14ac:dyDescent="0.3">
      <c r="A149" s="1">
        <v>373</v>
      </c>
    </row>
    <row r="150" spans="1:14" x14ac:dyDescent="0.3">
      <c r="A150" s="6"/>
    </row>
    <row r="151" spans="1:14" x14ac:dyDescent="0.3">
      <c r="A151" s="1"/>
    </row>
    <row r="155" spans="1:14" x14ac:dyDescent="0.3">
      <c r="A155" s="4" t="s">
        <v>157</v>
      </c>
    </row>
    <row r="160" spans="1:14" x14ac:dyDescent="0.3">
      <c r="A160" s="9"/>
      <c r="B160" s="10" t="s">
        <v>0</v>
      </c>
      <c r="C160" s="10" t="s">
        <v>22</v>
      </c>
      <c r="D160" s="10" t="s">
        <v>23</v>
      </c>
      <c r="E160" s="10" t="s">
        <v>24</v>
      </c>
      <c r="F160" s="10" t="s">
        <v>25</v>
      </c>
      <c r="G160" s="10" t="s">
        <v>26</v>
      </c>
      <c r="H160" s="10" t="s">
        <v>27</v>
      </c>
      <c r="I160" s="10" t="s">
        <v>28</v>
      </c>
      <c r="J160" s="10" t="s">
        <v>30</v>
      </c>
      <c r="K160" s="10" t="s">
        <v>87</v>
      </c>
      <c r="L160" s="10" t="s">
        <v>29</v>
      </c>
      <c r="M160" s="10" t="s">
        <v>88</v>
      </c>
      <c r="N160" s="10" t="s">
        <v>130</v>
      </c>
    </row>
    <row r="161" spans="1:14" x14ac:dyDescent="0.3">
      <c r="A161" s="11">
        <v>0</v>
      </c>
      <c r="B161" s="9" t="s">
        <v>1</v>
      </c>
      <c r="C161" t="s">
        <v>75</v>
      </c>
      <c r="D161" t="s">
        <v>49</v>
      </c>
      <c r="E161" t="s">
        <v>73</v>
      </c>
      <c r="F161">
        <v>40.299999999999997</v>
      </c>
      <c r="G161">
        <v>45</v>
      </c>
      <c r="H161">
        <v>116</v>
      </c>
      <c r="I161">
        <v>162</v>
      </c>
      <c r="J161">
        <v>5.69</v>
      </c>
      <c r="K161" s="12">
        <f t="shared" ref="K161:K181" si="15">H161-G161</f>
        <v>71</v>
      </c>
      <c r="L161" s="9">
        <f t="shared" ref="L161:L181" si="16">I161-H161</f>
        <v>46</v>
      </c>
      <c r="M161" s="9">
        <f t="shared" ref="M161:M181" si="17">I161-G161</f>
        <v>117</v>
      </c>
      <c r="N161">
        <f t="shared" ref="N161:N181" si="18">M161-F161</f>
        <v>76.7</v>
      </c>
    </row>
    <row r="162" spans="1:14" x14ac:dyDescent="0.3">
      <c r="A162" s="11">
        <v>1</v>
      </c>
      <c r="B162" s="9" t="s">
        <v>2</v>
      </c>
      <c r="C162" t="s">
        <v>85</v>
      </c>
      <c r="D162" t="s">
        <v>56</v>
      </c>
      <c r="E162" t="s">
        <v>57</v>
      </c>
      <c r="F162">
        <v>40.299999999999997</v>
      </c>
      <c r="G162">
        <v>1</v>
      </c>
      <c r="H162">
        <v>16</v>
      </c>
      <c r="I162">
        <v>102</v>
      </c>
      <c r="J162">
        <v>7.69</v>
      </c>
      <c r="K162" s="12">
        <f t="shared" si="15"/>
        <v>15</v>
      </c>
      <c r="L162" s="9">
        <f t="shared" si="16"/>
        <v>86</v>
      </c>
      <c r="M162" s="9">
        <f t="shared" si="17"/>
        <v>101</v>
      </c>
      <c r="N162">
        <f t="shared" si="18"/>
        <v>60.7</v>
      </c>
    </row>
    <row r="163" spans="1:14" x14ac:dyDescent="0.3">
      <c r="A163" s="11">
        <v>2</v>
      </c>
      <c r="B163" s="9" t="s">
        <v>3</v>
      </c>
      <c r="C163" t="s">
        <v>119</v>
      </c>
      <c r="D163" t="s">
        <v>61</v>
      </c>
      <c r="E163" t="s">
        <v>62</v>
      </c>
      <c r="F163">
        <v>40.299999999999997</v>
      </c>
      <c r="G163">
        <v>35</v>
      </c>
      <c r="H163">
        <v>93</v>
      </c>
      <c r="I163">
        <v>141</v>
      </c>
      <c r="J163">
        <v>43.69</v>
      </c>
      <c r="K163" s="12">
        <f t="shared" si="15"/>
        <v>58</v>
      </c>
      <c r="L163" s="9">
        <f t="shared" si="16"/>
        <v>48</v>
      </c>
      <c r="M163" s="9">
        <f t="shared" si="17"/>
        <v>106</v>
      </c>
      <c r="N163">
        <f t="shared" si="18"/>
        <v>65.7</v>
      </c>
    </row>
    <row r="164" spans="1:14" x14ac:dyDescent="0.3">
      <c r="A164" s="11">
        <v>3</v>
      </c>
      <c r="B164" s="9" t="s">
        <v>4</v>
      </c>
      <c r="C164" t="s">
        <v>80</v>
      </c>
      <c r="D164" t="s">
        <v>55</v>
      </c>
      <c r="E164" t="s">
        <v>68</v>
      </c>
      <c r="F164">
        <v>40.299999999999997</v>
      </c>
      <c r="G164">
        <v>57</v>
      </c>
      <c r="H164">
        <v>151</v>
      </c>
      <c r="I164">
        <v>199</v>
      </c>
      <c r="J164">
        <v>5.69</v>
      </c>
      <c r="K164" s="12">
        <f t="shared" si="15"/>
        <v>94</v>
      </c>
      <c r="L164" s="9">
        <f t="shared" si="16"/>
        <v>48</v>
      </c>
      <c r="M164" s="9">
        <f t="shared" si="17"/>
        <v>142</v>
      </c>
      <c r="N164">
        <f t="shared" si="18"/>
        <v>101.7</v>
      </c>
    </row>
    <row r="165" spans="1:14" x14ac:dyDescent="0.3">
      <c r="A165" s="11">
        <v>4</v>
      </c>
      <c r="B165" s="9" t="s">
        <v>5</v>
      </c>
      <c r="C165" t="s">
        <v>103</v>
      </c>
      <c r="D165" t="s">
        <v>55</v>
      </c>
      <c r="E165" t="s">
        <v>68</v>
      </c>
      <c r="F165">
        <v>40.299999999999997</v>
      </c>
      <c r="G165">
        <v>1</v>
      </c>
      <c r="H165">
        <v>71</v>
      </c>
      <c r="I165">
        <v>135</v>
      </c>
      <c r="J165">
        <v>5.69</v>
      </c>
      <c r="K165" s="12">
        <f t="shared" si="15"/>
        <v>70</v>
      </c>
      <c r="L165" s="9">
        <f t="shared" si="16"/>
        <v>64</v>
      </c>
      <c r="M165" s="9">
        <f t="shared" si="17"/>
        <v>134</v>
      </c>
      <c r="N165">
        <f t="shared" si="18"/>
        <v>93.7</v>
      </c>
    </row>
    <row r="166" spans="1:14" x14ac:dyDescent="0.3">
      <c r="A166" s="11">
        <v>5</v>
      </c>
      <c r="B166" s="9" t="s">
        <v>6</v>
      </c>
      <c r="C166" t="s">
        <v>78</v>
      </c>
      <c r="D166" t="s">
        <v>61</v>
      </c>
      <c r="E166" t="s">
        <v>62</v>
      </c>
      <c r="F166">
        <v>40.299999999999997</v>
      </c>
      <c r="G166">
        <v>25</v>
      </c>
      <c r="H166">
        <v>108</v>
      </c>
      <c r="I166">
        <v>156</v>
      </c>
      <c r="J166">
        <v>5.69</v>
      </c>
      <c r="K166" s="12">
        <f t="shared" si="15"/>
        <v>83</v>
      </c>
      <c r="L166" s="9">
        <f t="shared" si="16"/>
        <v>48</v>
      </c>
      <c r="M166" s="9">
        <f t="shared" si="17"/>
        <v>131</v>
      </c>
      <c r="N166">
        <f t="shared" si="18"/>
        <v>90.7</v>
      </c>
    </row>
    <row r="167" spans="1:14" x14ac:dyDescent="0.3">
      <c r="A167" s="11">
        <v>6</v>
      </c>
      <c r="B167" s="9" t="s">
        <v>7</v>
      </c>
      <c r="C167" t="s">
        <v>120</v>
      </c>
      <c r="D167" t="s">
        <v>61</v>
      </c>
      <c r="E167" t="s">
        <v>62</v>
      </c>
      <c r="F167">
        <v>40.299999999999997</v>
      </c>
      <c r="G167">
        <v>1</v>
      </c>
      <c r="H167">
        <v>41</v>
      </c>
      <c r="I167">
        <v>95</v>
      </c>
      <c r="J167">
        <v>5.69</v>
      </c>
      <c r="K167" s="12">
        <f t="shared" si="15"/>
        <v>40</v>
      </c>
      <c r="L167" s="9">
        <f t="shared" si="16"/>
        <v>54</v>
      </c>
      <c r="M167" s="9">
        <f t="shared" si="17"/>
        <v>94</v>
      </c>
      <c r="N167">
        <f t="shared" si="18"/>
        <v>53.7</v>
      </c>
    </row>
    <row r="168" spans="1:14" x14ac:dyDescent="0.3">
      <c r="A168" s="11">
        <v>7</v>
      </c>
      <c r="B168" s="9" t="s">
        <v>8</v>
      </c>
      <c r="C168" t="s">
        <v>102</v>
      </c>
      <c r="D168" t="s">
        <v>70</v>
      </c>
      <c r="E168" t="s">
        <v>71</v>
      </c>
      <c r="F168">
        <v>40.299999999999997</v>
      </c>
      <c r="G168">
        <v>42</v>
      </c>
      <c r="H168">
        <v>151</v>
      </c>
      <c r="I168">
        <v>197</v>
      </c>
      <c r="J168">
        <v>9.69</v>
      </c>
      <c r="K168" s="12">
        <f t="shared" si="15"/>
        <v>109</v>
      </c>
      <c r="L168" s="9">
        <f t="shared" si="16"/>
        <v>46</v>
      </c>
      <c r="M168" s="9">
        <f t="shared" si="17"/>
        <v>155</v>
      </c>
      <c r="N168">
        <f t="shared" si="18"/>
        <v>114.7</v>
      </c>
    </row>
    <row r="169" spans="1:14" x14ac:dyDescent="0.3">
      <c r="A169" s="11">
        <v>8</v>
      </c>
      <c r="B169" s="9" t="s">
        <v>9</v>
      </c>
      <c r="C169" t="s">
        <v>79</v>
      </c>
      <c r="D169" t="s">
        <v>61</v>
      </c>
      <c r="E169" t="s">
        <v>62</v>
      </c>
      <c r="F169">
        <v>40.299999999999997</v>
      </c>
      <c r="G169">
        <v>62</v>
      </c>
      <c r="H169">
        <v>181</v>
      </c>
      <c r="I169">
        <v>229</v>
      </c>
      <c r="J169">
        <v>5.69</v>
      </c>
      <c r="K169" s="12">
        <f t="shared" si="15"/>
        <v>119</v>
      </c>
      <c r="L169" s="9">
        <f t="shared" si="16"/>
        <v>48</v>
      </c>
      <c r="M169" s="9">
        <f t="shared" si="17"/>
        <v>167</v>
      </c>
      <c r="N169">
        <f t="shared" si="18"/>
        <v>126.7</v>
      </c>
    </row>
    <row r="170" spans="1:14" x14ac:dyDescent="0.3">
      <c r="A170" s="11">
        <v>9</v>
      </c>
      <c r="B170" s="9" t="s">
        <v>10</v>
      </c>
      <c r="C170" t="s">
        <v>80</v>
      </c>
      <c r="D170" t="s">
        <v>55</v>
      </c>
      <c r="E170" t="s">
        <v>68</v>
      </c>
      <c r="F170">
        <v>40.299999999999997</v>
      </c>
      <c r="G170">
        <v>30</v>
      </c>
      <c r="H170">
        <v>199</v>
      </c>
      <c r="I170">
        <v>249</v>
      </c>
      <c r="J170">
        <v>5.69</v>
      </c>
      <c r="K170" s="12">
        <f t="shared" si="15"/>
        <v>169</v>
      </c>
      <c r="L170" s="9">
        <f t="shared" si="16"/>
        <v>50</v>
      </c>
      <c r="M170" s="9">
        <f t="shared" si="17"/>
        <v>219</v>
      </c>
      <c r="N170">
        <f t="shared" si="18"/>
        <v>178.7</v>
      </c>
    </row>
    <row r="171" spans="1:14" x14ac:dyDescent="0.3">
      <c r="A171" s="11">
        <v>10</v>
      </c>
      <c r="B171" s="9" t="s">
        <v>11</v>
      </c>
      <c r="C171" t="s">
        <v>80</v>
      </c>
      <c r="D171" t="s">
        <v>49</v>
      </c>
      <c r="E171" t="s">
        <v>73</v>
      </c>
      <c r="F171">
        <v>40.299999999999997</v>
      </c>
      <c r="G171">
        <v>1</v>
      </c>
      <c r="H171">
        <v>172</v>
      </c>
      <c r="I171">
        <v>218</v>
      </c>
      <c r="J171">
        <v>60.69</v>
      </c>
      <c r="K171" s="12">
        <f t="shared" si="15"/>
        <v>171</v>
      </c>
      <c r="L171" s="9">
        <f t="shared" si="16"/>
        <v>46</v>
      </c>
      <c r="M171" s="9">
        <f t="shared" si="17"/>
        <v>217</v>
      </c>
      <c r="N171">
        <f t="shared" si="18"/>
        <v>176.7</v>
      </c>
    </row>
    <row r="172" spans="1:14" x14ac:dyDescent="0.3">
      <c r="A172" s="11">
        <v>11</v>
      </c>
      <c r="B172" s="9" t="s">
        <v>12</v>
      </c>
      <c r="C172" t="s">
        <v>76</v>
      </c>
      <c r="D172" t="s">
        <v>42</v>
      </c>
      <c r="E172" t="s">
        <v>55</v>
      </c>
      <c r="F172">
        <v>40.299999999999997</v>
      </c>
      <c r="G172">
        <v>15</v>
      </c>
      <c r="H172">
        <v>213</v>
      </c>
      <c r="I172">
        <v>259</v>
      </c>
      <c r="J172">
        <v>5.69</v>
      </c>
      <c r="K172" s="12">
        <f t="shared" si="15"/>
        <v>198</v>
      </c>
      <c r="L172" s="9">
        <f t="shared" si="16"/>
        <v>46</v>
      </c>
      <c r="M172" s="9">
        <f t="shared" si="17"/>
        <v>244</v>
      </c>
      <c r="N172">
        <f t="shared" si="18"/>
        <v>203.7</v>
      </c>
    </row>
    <row r="173" spans="1:14" x14ac:dyDescent="0.3">
      <c r="A173" s="11">
        <v>12</v>
      </c>
      <c r="B173" s="9" t="s">
        <v>13</v>
      </c>
      <c r="C173" t="s">
        <v>77</v>
      </c>
      <c r="D173" t="s">
        <v>42</v>
      </c>
      <c r="E173" t="s">
        <v>55</v>
      </c>
      <c r="F173">
        <v>40.299999999999997</v>
      </c>
      <c r="G173">
        <v>67</v>
      </c>
      <c r="H173">
        <v>230</v>
      </c>
      <c r="I173">
        <v>276</v>
      </c>
      <c r="J173">
        <v>5.69</v>
      </c>
      <c r="K173" s="12">
        <f t="shared" si="15"/>
        <v>163</v>
      </c>
      <c r="L173" s="9">
        <f t="shared" si="16"/>
        <v>46</v>
      </c>
      <c r="M173" s="9">
        <f t="shared" si="17"/>
        <v>209</v>
      </c>
      <c r="N173">
        <f t="shared" si="18"/>
        <v>168.7</v>
      </c>
    </row>
    <row r="174" spans="1:14" x14ac:dyDescent="0.3">
      <c r="A174" s="11">
        <v>13</v>
      </c>
      <c r="B174" s="9" t="s">
        <v>14</v>
      </c>
      <c r="C174" t="s">
        <v>79</v>
      </c>
      <c r="D174" t="s">
        <v>82</v>
      </c>
      <c r="E174" t="s">
        <v>83</v>
      </c>
      <c r="F174">
        <v>40.299999999999997</v>
      </c>
      <c r="G174">
        <v>55</v>
      </c>
      <c r="H174">
        <v>217</v>
      </c>
      <c r="I174">
        <v>263</v>
      </c>
      <c r="J174">
        <v>5.69</v>
      </c>
      <c r="K174" s="12">
        <f t="shared" si="15"/>
        <v>162</v>
      </c>
      <c r="L174" s="9">
        <f t="shared" si="16"/>
        <v>46</v>
      </c>
      <c r="M174" s="9">
        <f t="shared" si="17"/>
        <v>208</v>
      </c>
      <c r="N174">
        <f t="shared" si="18"/>
        <v>167.7</v>
      </c>
    </row>
    <row r="175" spans="1:14" x14ac:dyDescent="0.3">
      <c r="A175" s="11">
        <v>14</v>
      </c>
      <c r="B175" s="9" t="s">
        <v>15</v>
      </c>
      <c r="C175" t="s">
        <v>76</v>
      </c>
      <c r="D175" t="s">
        <v>58</v>
      </c>
      <c r="E175" t="s">
        <v>59</v>
      </c>
      <c r="F175">
        <v>40.299999999999997</v>
      </c>
      <c r="G175">
        <v>21</v>
      </c>
      <c r="H175">
        <v>284</v>
      </c>
      <c r="I175">
        <v>330</v>
      </c>
      <c r="J175">
        <v>5.69</v>
      </c>
      <c r="K175" s="12">
        <f t="shared" si="15"/>
        <v>263</v>
      </c>
      <c r="L175" s="9">
        <f t="shared" si="16"/>
        <v>46</v>
      </c>
      <c r="M175" s="9">
        <f t="shared" si="17"/>
        <v>309</v>
      </c>
      <c r="N175">
        <f t="shared" si="18"/>
        <v>268.7</v>
      </c>
    </row>
    <row r="176" spans="1:14" x14ac:dyDescent="0.3">
      <c r="A176" s="11">
        <v>15</v>
      </c>
      <c r="B176" s="9" t="s">
        <v>16</v>
      </c>
      <c r="C176" t="s">
        <v>80</v>
      </c>
      <c r="D176" t="s">
        <v>70</v>
      </c>
      <c r="E176" t="s">
        <v>71</v>
      </c>
      <c r="F176">
        <v>40.299999999999997</v>
      </c>
      <c r="G176">
        <v>64</v>
      </c>
      <c r="H176">
        <v>277</v>
      </c>
      <c r="I176">
        <v>327</v>
      </c>
      <c r="J176">
        <v>5.69</v>
      </c>
      <c r="K176" s="12">
        <f t="shared" si="15"/>
        <v>213</v>
      </c>
      <c r="L176" s="9">
        <f t="shared" si="16"/>
        <v>50</v>
      </c>
      <c r="M176" s="9">
        <f t="shared" si="17"/>
        <v>263</v>
      </c>
      <c r="N176">
        <f t="shared" si="18"/>
        <v>222.7</v>
      </c>
    </row>
    <row r="177" spans="1:14" x14ac:dyDescent="0.3">
      <c r="A177" s="11">
        <v>16</v>
      </c>
      <c r="B177" s="9" t="s">
        <v>17</v>
      </c>
      <c r="C177" t="s">
        <v>79</v>
      </c>
      <c r="D177" t="s">
        <v>49</v>
      </c>
      <c r="E177" t="s">
        <v>73</v>
      </c>
      <c r="F177">
        <v>40.299999999999997</v>
      </c>
      <c r="G177">
        <v>70</v>
      </c>
      <c r="H177">
        <v>255</v>
      </c>
      <c r="I177">
        <v>301</v>
      </c>
      <c r="J177">
        <v>5.69</v>
      </c>
      <c r="K177" s="12">
        <f t="shared" si="15"/>
        <v>185</v>
      </c>
      <c r="L177" s="9">
        <f t="shared" si="16"/>
        <v>46</v>
      </c>
      <c r="M177" s="9">
        <f t="shared" si="17"/>
        <v>231</v>
      </c>
      <c r="N177">
        <f t="shared" si="18"/>
        <v>190.7</v>
      </c>
    </row>
    <row r="178" spans="1:14" x14ac:dyDescent="0.3">
      <c r="A178" s="11">
        <v>17</v>
      </c>
      <c r="B178" s="9" t="s">
        <v>18</v>
      </c>
      <c r="C178" t="s">
        <v>86</v>
      </c>
      <c r="D178" t="s">
        <v>82</v>
      </c>
      <c r="E178" t="s">
        <v>83</v>
      </c>
      <c r="F178">
        <v>40.299999999999997</v>
      </c>
      <c r="G178">
        <v>1</v>
      </c>
      <c r="H178">
        <v>320</v>
      </c>
      <c r="I178">
        <v>366</v>
      </c>
      <c r="J178">
        <v>5.69</v>
      </c>
      <c r="K178" s="12">
        <f t="shared" si="15"/>
        <v>319</v>
      </c>
      <c r="L178" s="9">
        <f t="shared" si="16"/>
        <v>46</v>
      </c>
      <c r="M178" s="9">
        <f t="shared" si="17"/>
        <v>365</v>
      </c>
      <c r="N178">
        <f t="shared" si="18"/>
        <v>324.7</v>
      </c>
    </row>
    <row r="179" spans="1:14" x14ac:dyDescent="0.3">
      <c r="A179" s="11">
        <v>18</v>
      </c>
      <c r="B179" s="9" t="s">
        <v>19</v>
      </c>
      <c r="C179" t="s">
        <v>69</v>
      </c>
      <c r="D179" t="s">
        <v>70</v>
      </c>
      <c r="E179" t="s">
        <v>71</v>
      </c>
      <c r="F179">
        <v>40.299999999999997</v>
      </c>
      <c r="G179">
        <v>1</v>
      </c>
      <c r="H179">
        <v>269</v>
      </c>
      <c r="I179">
        <v>315</v>
      </c>
      <c r="J179">
        <v>7.69</v>
      </c>
      <c r="K179" s="12">
        <f t="shared" si="15"/>
        <v>268</v>
      </c>
      <c r="L179" s="9">
        <f t="shared" si="16"/>
        <v>46</v>
      </c>
      <c r="M179" s="9">
        <f t="shared" si="17"/>
        <v>314</v>
      </c>
      <c r="N179">
        <f t="shared" si="18"/>
        <v>273.7</v>
      </c>
    </row>
    <row r="180" spans="1:14" x14ac:dyDescent="0.3">
      <c r="A180" s="11">
        <v>19</v>
      </c>
      <c r="B180" s="9" t="s">
        <v>20</v>
      </c>
      <c r="C180" t="s">
        <v>86</v>
      </c>
      <c r="D180" t="s">
        <v>82</v>
      </c>
      <c r="E180" t="s">
        <v>83</v>
      </c>
      <c r="F180">
        <v>40.299999999999997</v>
      </c>
      <c r="G180">
        <v>27</v>
      </c>
      <c r="H180">
        <v>339</v>
      </c>
      <c r="I180">
        <v>387</v>
      </c>
      <c r="J180">
        <v>5.69</v>
      </c>
      <c r="K180" s="12">
        <f t="shared" si="15"/>
        <v>312</v>
      </c>
      <c r="L180" s="9">
        <f t="shared" si="16"/>
        <v>48</v>
      </c>
      <c r="M180" s="9">
        <f t="shared" si="17"/>
        <v>360</v>
      </c>
      <c r="N180">
        <f t="shared" si="18"/>
        <v>319.7</v>
      </c>
    </row>
    <row r="181" spans="1:14" x14ac:dyDescent="0.3">
      <c r="A181" s="11">
        <v>20</v>
      </c>
      <c r="B181" s="9" t="s">
        <v>21</v>
      </c>
      <c r="C181" t="s">
        <v>76</v>
      </c>
      <c r="D181" t="s">
        <v>56</v>
      </c>
      <c r="E181" t="s">
        <v>57</v>
      </c>
      <c r="F181">
        <v>40.299999999999997</v>
      </c>
      <c r="G181">
        <v>55</v>
      </c>
      <c r="H181">
        <v>347</v>
      </c>
      <c r="I181">
        <v>393</v>
      </c>
      <c r="J181">
        <v>5.69</v>
      </c>
      <c r="K181" s="12">
        <f t="shared" si="15"/>
        <v>292</v>
      </c>
      <c r="L181" s="9">
        <f t="shared" si="16"/>
        <v>46</v>
      </c>
      <c r="M181" s="9">
        <f t="shared" si="17"/>
        <v>338</v>
      </c>
      <c r="N181">
        <f t="shared" si="18"/>
        <v>297.7</v>
      </c>
    </row>
    <row r="182" spans="1:14" x14ac:dyDescent="0.3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5" spans="1:14" ht="15" thickBot="1" x14ac:dyDescent="0.35"/>
    <row r="186" spans="1:14" x14ac:dyDescent="0.3">
      <c r="A186" s="17" t="s">
        <v>158</v>
      </c>
      <c r="B186" s="29" t="s">
        <v>35</v>
      </c>
      <c r="C186" s="18" t="s">
        <v>36</v>
      </c>
      <c r="D186" s="18" t="s">
        <v>30</v>
      </c>
      <c r="E186" s="18" t="s">
        <v>128</v>
      </c>
      <c r="F186" s="19" t="s">
        <v>131</v>
      </c>
    </row>
    <row r="187" spans="1:14" x14ac:dyDescent="0.3">
      <c r="A187" s="30" t="s">
        <v>31</v>
      </c>
      <c r="B187" s="20" t="e">
        <f>AVERAGE(S1Map3!G161:G166)</f>
        <v>#DIV/0!</v>
      </c>
      <c r="C187" s="20">
        <f>AVERAGE(L161:L181)</f>
        <v>50</v>
      </c>
      <c r="D187" s="20">
        <f>AVERAGE(J161:J181)</f>
        <v>10.499523809523808</v>
      </c>
      <c r="E187" s="23">
        <f>AVERAGE(M161:M181)</f>
        <v>210.66666666666666</v>
      </c>
      <c r="F187" s="21">
        <f>AVERAGE(N161:N181)</f>
        <v>170.36666666666665</v>
      </c>
    </row>
    <row r="188" spans="1:14" x14ac:dyDescent="0.3">
      <c r="A188" s="31" t="s">
        <v>32</v>
      </c>
      <c r="B188" s="16">
        <f>AVEDEV(F161:F181)</f>
        <v>7.1054273576010019E-15</v>
      </c>
      <c r="C188" s="16">
        <f>AVEDEV(L161:L181)</f>
        <v>5.1428571428571432</v>
      </c>
      <c r="D188" s="16">
        <f>AVEDEV(J161:J181)</f>
        <v>7.9410430839002215</v>
      </c>
      <c r="E188" s="16">
        <f>AVEDEV(M161:M181)</f>
        <v>71.746031746031733</v>
      </c>
      <c r="F188" s="22">
        <f>AVEDEV(N161:N181)</f>
        <v>71.746031746031733</v>
      </c>
    </row>
    <row r="189" spans="1:14" x14ac:dyDescent="0.3">
      <c r="A189" s="32" t="s">
        <v>33</v>
      </c>
      <c r="B189" s="23">
        <f>MAX(N161:N181)</f>
        <v>324.7</v>
      </c>
      <c r="C189" s="24"/>
      <c r="D189" s="24"/>
      <c r="E189" s="24"/>
      <c r="F189" s="25"/>
    </row>
    <row r="190" spans="1:14" x14ac:dyDescent="0.3">
      <c r="A190" s="33" t="s">
        <v>34</v>
      </c>
      <c r="B190" s="23">
        <f>MAX(M161:M181)</f>
        <v>365</v>
      </c>
      <c r="C190" s="24"/>
      <c r="D190" s="24"/>
      <c r="E190" s="24"/>
      <c r="F190" s="25"/>
    </row>
    <row r="191" spans="1:14" ht="15" thickBot="1" x14ac:dyDescent="0.35">
      <c r="A191" s="26" t="s">
        <v>121</v>
      </c>
      <c r="B191" s="27">
        <v>394</v>
      </c>
      <c r="C191" s="27"/>
      <c r="D191" s="27"/>
      <c r="E191" s="27"/>
      <c r="F191" s="28"/>
    </row>
    <row r="193" spans="1:2" x14ac:dyDescent="0.3">
      <c r="A193" s="3" t="s">
        <v>37</v>
      </c>
    </row>
    <row r="194" spans="1:2" x14ac:dyDescent="0.3">
      <c r="A194" s="5">
        <v>40.299999999999997</v>
      </c>
    </row>
    <row r="195" spans="1:2" x14ac:dyDescent="0.3">
      <c r="A195" s="6" t="s">
        <v>38</v>
      </c>
      <c r="B195" s="1"/>
    </row>
    <row r="196" spans="1:2" x14ac:dyDescent="0.3">
      <c r="A196" s="1">
        <v>50.809523809523803</v>
      </c>
    </row>
    <row r="197" spans="1:2" x14ac:dyDescent="0.3">
      <c r="A197" s="6" t="s">
        <v>95</v>
      </c>
    </row>
    <row r="198" spans="1:2" x14ac:dyDescent="0.3">
      <c r="A198" s="1">
        <v>10.499523809523801</v>
      </c>
    </row>
    <row r="199" spans="1:2" x14ac:dyDescent="0.3">
      <c r="A199" s="6" t="s">
        <v>40</v>
      </c>
    </row>
    <row r="200" spans="1:2" x14ac:dyDescent="0.3">
      <c r="A200" s="1">
        <v>60.69</v>
      </c>
    </row>
    <row r="201" spans="1:2" x14ac:dyDescent="0.3">
      <c r="A201" s="6" t="s">
        <v>39</v>
      </c>
    </row>
    <row r="202" spans="1:2" x14ac:dyDescent="0.3">
      <c r="A202" s="1">
        <v>373</v>
      </c>
    </row>
    <row r="203" spans="1:2" x14ac:dyDescent="0.3">
      <c r="A203" s="6"/>
    </row>
    <row r="204" spans="1:2" x14ac:dyDescent="0.3">
      <c r="A204" s="1"/>
    </row>
    <row r="208" spans="1:2" x14ac:dyDescent="0.3">
      <c r="A208" s="4" t="s">
        <v>157</v>
      </c>
    </row>
    <row r="212" spans="1:13" x14ac:dyDescent="0.3">
      <c r="A212" s="9"/>
      <c r="B212" s="10" t="s">
        <v>0</v>
      </c>
      <c r="C212" s="10" t="s">
        <v>22</v>
      </c>
      <c r="D212" s="10" t="s">
        <v>23</v>
      </c>
      <c r="E212" s="10" t="s">
        <v>24</v>
      </c>
      <c r="F212" s="10" t="s">
        <v>25</v>
      </c>
      <c r="G212" s="10" t="s">
        <v>26</v>
      </c>
      <c r="H212" s="10" t="s">
        <v>27</v>
      </c>
      <c r="I212" s="10" t="s">
        <v>28</v>
      </c>
      <c r="J212" s="10" t="s">
        <v>87</v>
      </c>
      <c r="K212" s="10" t="s">
        <v>29</v>
      </c>
      <c r="L212" s="10" t="s">
        <v>88</v>
      </c>
      <c r="M212" s="10" t="s">
        <v>130</v>
      </c>
    </row>
    <row r="213" spans="1:13" x14ac:dyDescent="0.3">
      <c r="A213" s="11">
        <v>0</v>
      </c>
      <c r="B213" s="9" t="s">
        <v>1</v>
      </c>
      <c r="C213" t="s">
        <v>75</v>
      </c>
      <c r="D213" t="s">
        <v>82</v>
      </c>
      <c r="E213" t="s">
        <v>83</v>
      </c>
      <c r="F213">
        <v>40.299999999999997</v>
      </c>
      <c r="G213">
        <v>55</v>
      </c>
      <c r="H213">
        <v>92</v>
      </c>
      <c r="I213">
        <v>138</v>
      </c>
      <c r="J213" s="12">
        <f t="shared" ref="J213:J233" si="19">H213-G213</f>
        <v>37</v>
      </c>
      <c r="K213" s="9">
        <f t="shared" ref="K213:K233" si="20">I213-H213</f>
        <v>46</v>
      </c>
      <c r="L213" s="9">
        <f t="shared" ref="L213:L233" si="21">I213-G213</f>
        <v>83</v>
      </c>
      <c r="M213">
        <f t="shared" ref="M213:M233" si="22">L213-F213</f>
        <v>42.7</v>
      </c>
    </row>
    <row r="214" spans="1:13" x14ac:dyDescent="0.3">
      <c r="A214" s="11">
        <v>1</v>
      </c>
      <c r="B214" s="9" t="s">
        <v>2</v>
      </c>
      <c r="C214" t="s">
        <v>102</v>
      </c>
      <c r="D214" t="s">
        <v>70</v>
      </c>
      <c r="E214" t="s">
        <v>71</v>
      </c>
      <c r="F214">
        <v>40.299999999999997</v>
      </c>
      <c r="G214">
        <v>42</v>
      </c>
      <c r="H214">
        <v>119</v>
      </c>
      <c r="I214">
        <v>169</v>
      </c>
      <c r="J214" s="12">
        <f t="shared" si="19"/>
        <v>77</v>
      </c>
      <c r="K214" s="9">
        <f t="shared" si="20"/>
        <v>50</v>
      </c>
      <c r="L214" s="9">
        <f t="shared" si="21"/>
        <v>127</v>
      </c>
      <c r="M214">
        <f t="shared" si="22"/>
        <v>86.7</v>
      </c>
    </row>
    <row r="215" spans="1:13" x14ac:dyDescent="0.3">
      <c r="A215" s="11">
        <v>2</v>
      </c>
      <c r="B215" s="9" t="s">
        <v>3</v>
      </c>
      <c r="C215" t="s">
        <v>74</v>
      </c>
      <c r="D215" t="s">
        <v>55</v>
      </c>
      <c r="E215" t="s">
        <v>68</v>
      </c>
      <c r="F215">
        <v>40.299999999999997</v>
      </c>
      <c r="G215">
        <v>30</v>
      </c>
      <c r="H215">
        <v>117</v>
      </c>
      <c r="I215">
        <v>165</v>
      </c>
      <c r="J215" s="12">
        <f t="shared" si="19"/>
        <v>87</v>
      </c>
      <c r="K215" s="9">
        <f t="shared" si="20"/>
        <v>48</v>
      </c>
      <c r="L215" s="9">
        <f t="shared" si="21"/>
        <v>135</v>
      </c>
      <c r="M215">
        <f t="shared" si="22"/>
        <v>94.7</v>
      </c>
    </row>
    <row r="216" spans="1:13" x14ac:dyDescent="0.3">
      <c r="A216" s="11">
        <v>3</v>
      </c>
      <c r="B216" s="9" t="s">
        <v>4</v>
      </c>
      <c r="C216" t="s">
        <v>78</v>
      </c>
      <c r="D216" t="s">
        <v>61</v>
      </c>
      <c r="E216" t="s">
        <v>62</v>
      </c>
      <c r="F216">
        <v>40.299999999999997</v>
      </c>
      <c r="G216">
        <v>62</v>
      </c>
      <c r="H216">
        <v>104</v>
      </c>
      <c r="I216">
        <v>150</v>
      </c>
      <c r="J216" s="12">
        <f t="shared" si="19"/>
        <v>42</v>
      </c>
      <c r="K216" s="9">
        <f t="shared" si="20"/>
        <v>46</v>
      </c>
      <c r="L216" s="9">
        <f t="shared" si="21"/>
        <v>88</v>
      </c>
      <c r="M216">
        <f t="shared" si="22"/>
        <v>47.7</v>
      </c>
    </row>
    <row r="217" spans="1:13" x14ac:dyDescent="0.3">
      <c r="A217" s="11">
        <v>4</v>
      </c>
      <c r="B217" s="9" t="s">
        <v>5</v>
      </c>
      <c r="C217" t="s">
        <v>79</v>
      </c>
      <c r="D217" t="s">
        <v>82</v>
      </c>
      <c r="E217" t="s">
        <v>83</v>
      </c>
      <c r="F217">
        <v>40.299999999999997</v>
      </c>
      <c r="G217">
        <v>27</v>
      </c>
      <c r="H217">
        <v>119</v>
      </c>
      <c r="I217">
        <v>167</v>
      </c>
      <c r="J217" s="12">
        <f t="shared" si="19"/>
        <v>92</v>
      </c>
      <c r="K217" s="9">
        <f t="shared" si="20"/>
        <v>48</v>
      </c>
      <c r="L217" s="9">
        <f t="shared" si="21"/>
        <v>140</v>
      </c>
      <c r="M217">
        <f t="shared" si="22"/>
        <v>99.7</v>
      </c>
    </row>
    <row r="218" spans="1:13" x14ac:dyDescent="0.3">
      <c r="A218" s="11">
        <v>5</v>
      </c>
      <c r="B218" s="9" t="s">
        <v>6</v>
      </c>
      <c r="C218" t="s">
        <v>103</v>
      </c>
      <c r="D218" t="s">
        <v>55</v>
      </c>
      <c r="E218" t="s">
        <v>68</v>
      </c>
      <c r="F218">
        <v>40.299999999999997</v>
      </c>
      <c r="G218">
        <v>1</v>
      </c>
      <c r="H218">
        <v>41</v>
      </c>
      <c r="I218">
        <v>103</v>
      </c>
      <c r="J218" s="12">
        <f t="shared" si="19"/>
        <v>40</v>
      </c>
      <c r="K218" s="9">
        <f t="shared" si="20"/>
        <v>62</v>
      </c>
      <c r="L218" s="9">
        <f t="shared" si="21"/>
        <v>102</v>
      </c>
      <c r="M218">
        <f t="shared" si="22"/>
        <v>61.7</v>
      </c>
    </row>
    <row r="219" spans="1:13" x14ac:dyDescent="0.3">
      <c r="A219" s="11">
        <v>6</v>
      </c>
      <c r="B219" s="9" t="s">
        <v>7</v>
      </c>
      <c r="C219" t="s">
        <v>77</v>
      </c>
      <c r="D219" t="s">
        <v>58</v>
      </c>
      <c r="E219" t="s">
        <v>59</v>
      </c>
      <c r="F219">
        <v>40.299999999999997</v>
      </c>
      <c r="G219">
        <v>21</v>
      </c>
      <c r="H219">
        <v>137</v>
      </c>
      <c r="I219">
        <v>183</v>
      </c>
      <c r="J219" s="12">
        <f t="shared" si="19"/>
        <v>116</v>
      </c>
      <c r="K219" s="9">
        <f t="shared" si="20"/>
        <v>46</v>
      </c>
      <c r="L219" s="9">
        <f t="shared" si="21"/>
        <v>162</v>
      </c>
      <c r="M219">
        <f t="shared" si="22"/>
        <v>121.7</v>
      </c>
    </row>
    <row r="220" spans="1:13" x14ac:dyDescent="0.3">
      <c r="A220" s="11">
        <v>7</v>
      </c>
      <c r="B220" s="9" t="s">
        <v>8</v>
      </c>
      <c r="C220" t="s">
        <v>69</v>
      </c>
      <c r="D220" t="s">
        <v>55</v>
      </c>
      <c r="E220" t="s">
        <v>68</v>
      </c>
      <c r="F220">
        <v>40.299999999999997</v>
      </c>
      <c r="G220">
        <v>57</v>
      </c>
      <c r="H220">
        <v>164</v>
      </c>
      <c r="I220">
        <v>216</v>
      </c>
      <c r="J220" s="12">
        <f t="shared" si="19"/>
        <v>107</v>
      </c>
      <c r="K220" s="9">
        <f t="shared" si="20"/>
        <v>52</v>
      </c>
      <c r="L220" s="9">
        <f t="shared" si="21"/>
        <v>159</v>
      </c>
      <c r="M220">
        <f t="shared" si="22"/>
        <v>118.7</v>
      </c>
    </row>
    <row r="221" spans="1:13" x14ac:dyDescent="0.3">
      <c r="A221" s="11">
        <v>8</v>
      </c>
      <c r="B221" s="9" t="s">
        <v>9</v>
      </c>
      <c r="C221" t="s">
        <v>80</v>
      </c>
      <c r="D221" t="s">
        <v>49</v>
      </c>
      <c r="E221" t="s">
        <v>73</v>
      </c>
      <c r="F221">
        <v>40.299999999999997</v>
      </c>
      <c r="G221">
        <v>45</v>
      </c>
      <c r="H221">
        <v>166</v>
      </c>
      <c r="I221">
        <v>212</v>
      </c>
      <c r="J221" s="12">
        <f t="shared" si="19"/>
        <v>121</v>
      </c>
      <c r="K221" s="9">
        <f t="shared" si="20"/>
        <v>46</v>
      </c>
      <c r="L221" s="9">
        <f t="shared" si="21"/>
        <v>167</v>
      </c>
      <c r="M221">
        <f t="shared" si="22"/>
        <v>126.7</v>
      </c>
    </row>
    <row r="222" spans="1:13" x14ac:dyDescent="0.3">
      <c r="A222" s="11">
        <v>9</v>
      </c>
      <c r="B222" s="9" t="s">
        <v>10</v>
      </c>
      <c r="C222" t="s">
        <v>85</v>
      </c>
      <c r="D222" t="s">
        <v>56</v>
      </c>
      <c r="E222" t="s">
        <v>57</v>
      </c>
      <c r="F222">
        <v>40.299999999999997</v>
      </c>
      <c r="G222">
        <v>1</v>
      </c>
      <c r="H222">
        <v>16</v>
      </c>
      <c r="I222">
        <v>98</v>
      </c>
      <c r="J222" s="12">
        <f t="shared" si="19"/>
        <v>15</v>
      </c>
      <c r="K222" s="9">
        <f t="shared" si="20"/>
        <v>82</v>
      </c>
      <c r="L222" s="9">
        <f t="shared" si="21"/>
        <v>97</v>
      </c>
      <c r="M222">
        <f t="shared" si="22"/>
        <v>56.7</v>
      </c>
    </row>
    <row r="223" spans="1:13" x14ac:dyDescent="0.3">
      <c r="A223" s="11">
        <v>10</v>
      </c>
      <c r="B223" s="9" t="s">
        <v>11</v>
      </c>
      <c r="C223" t="s">
        <v>79</v>
      </c>
      <c r="D223" t="s">
        <v>70</v>
      </c>
      <c r="E223" t="s">
        <v>71</v>
      </c>
      <c r="F223">
        <v>40.299999999999997</v>
      </c>
      <c r="G223">
        <v>64</v>
      </c>
      <c r="H223">
        <v>221</v>
      </c>
      <c r="I223">
        <v>267</v>
      </c>
      <c r="J223" s="12">
        <f t="shared" si="19"/>
        <v>157</v>
      </c>
      <c r="K223" s="9">
        <f t="shared" si="20"/>
        <v>46</v>
      </c>
      <c r="L223" s="9">
        <f t="shared" si="21"/>
        <v>203</v>
      </c>
      <c r="M223">
        <f t="shared" si="22"/>
        <v>162.69999999999999</v>
      </c>
    </row>
    <row r="224" spans="1:13" x14ac:dyDescent="0.3">
      <c r="A224" s="11">
        <v>11</v>
      </c>
      <c r="B224" s="9" t="s">
        <v>12</v>
      </c>
      <c r="C224" t="s">
        <v>72</v>
      </c>
      <c r="D224" t="s">
        <v>70</v>
      </c>
      <c r="E224" t="s">
        <v>71</v>
      </c>
      <c r="F224">
        <v>40.299999999999997</v>
      </c>
      <c r="G224">
        <v>1</v>
      </c>
      <c r="H224">
        <v>51</v>
      </c>
      <c r="I224">
        <v>131</v>
      </c>
      <c r="J224" s="12">
        <f t="shared" si="19"/>
        <v>50</v>
      </c>
      <c r="K224" s="9">
        <f t="shared" si="20"/>
        <v>80</v>
      </c>
      <c r="L224" s="9">
        <f t="shared" si="21"/>
        <v>130</v>
      </c>
      <c r="M224">
        <f t="shared" si="22"/>
        <v>89.7</v>
      </c>
    </row>
    <row r="225" spans="1:14" x14ac:dyDescent="0.3">
      <c r="A225" s="11">
        <v>12</v>
      </c>
      <c r="B225" s="9" t="s">
        <v>13</v>
      </c>
      <c r="C225" t="s">
        <v>69</v>
      </c>
      <c r="D225" t="s">
        <v>42</v>
      </c>
      <c r="E225" t="s">
        <v>55</v>
      </c>
      <c r="F225">
        <v>40.299999999999997</v>
      </c>
      <c r="G225">
        <v>67</v>
      </c>
      <c r="H225">
        <v>238</v>
      </c>
      <c r="I225">
        <v>284</v>
      </c>
      <c r="J225" s="12">
        <f t="shared" si="19"/>
        <v>171</v>
      </c>
      <c r="K225" s="9">
        <f t="shared" si="20"/>
        <v>46</v>
      </c>
      <c r="L225" s="9">
        <f t="shared" si="21"/>
        <v>217</v>
      </c>
      <c r="M225">
        <f t="shared" si="22"/>
        <v>176.7</v>
      </c>
    </row>
    <row r="226" spans="1:14" x14ac:dyDescent="0.3">
      <c r="A226" s="11">
        <v>13</v>
      </c>
      <c r="B226" s="9" t="s">
        <v>14</v>
      </c>
      <c r="C226" t="s">
        <v>77</v>
      </c>
      <c r="D226" t="s">
        <v>49</v>
      </c>
      <c r="E226" t="s">
        <v>73</v>
      </c>
      <c r="F226">
        <v>40.299999999999997</v>
      </c>
      <c r="G226">
        <v>1</v>
      </c>
      <c r="H226">
        <v>195</v>
      </c>
      <c r="I226">
        <v>243</v>
      </c>
      <c r="J226" s="12">
        <f t="shared" si="19"/>
        <v>194</v>
      </c>
      <c r="K226" s="9">
        <f t="shared" si="20"/>
        <v>48</v>
      </c>
      <c r="L226" s="9">
        <f t="shared" si="21"/>
        <v>242</v>
      </c>
      <c r="M226">
        <f t="shared" si="22"/>
        <v>201.7</v>
      </c>
    </row>
    <row r="227" spans="1:14" x14ac:dyDescent="0.3">
      <c r="A227" s="11">
        <v>14</v>
      </c>
      <c r="B227" s="9" t="s">
        <v>15</v>
      </c>
      <c r="C227" t="s">
        <v>84</v>
      </c>
      <c r="D227" t="s">
        <v>61</v>
      </c>
      <c r="E227" t="s">
        <v>62</v>
      </c>
      <c r="F227">
        <v>40.299999999999997</v>
      </c>
      <c r="G227">
        <v>1</v>
      </c>
      <c r="H227">
        <v>209</v>
      </c>
      <c r="I227">
        <v>255</v>
      </c>
      <c r="J227" s="12">
        <f t="shared" si="19"/>
        <v>208</v>
      </c>
      <c r="K227" s="9">
        <f t="shared" si="20"/>
        <v>46</v>
      </c>
      <c r="L227" s="9">
        <f t="shared" si="21"/>
        <v>254</v>
      </c>
      <c r="M227">
        <f t="shared" si="22"/>
        <v>213.7</v>
      </c>
    </row>
    <row r="228" spans="1:14" x14ac:dyDescent="0.3">
      <c r="A228" s="11">
        <v>15</v>
      </c>
      <c r="B228" s="9" t="s">
        <v>16</v>
      </c>
      <c r="C228" t="s">
        <v>76</v>
      </c>
      <c r="D228" t="s">
        <v>61</v>
      </c>
      <c r="E228" t="s">
        <v>62</v>
      </c>
      <c r="F228">
        <v>40.299999999999997</v>
      </c>
      <c r="G228">
        <v>35</v>
      </c>
      <c r="H228">
        <v>218</v>
      </c>
      <c r="I228">
        <v>266</v>
      </c>
      <c r="J228" s="12">
        <f t="shared" si="19"/>
        <v>183</v>
      </c>
      <c r="K228" s="9">
        <f t="shared" si="20"/>
        <v>48</v>
      </c>
      <c r="L228" s="9">
        <f t="shared" si="21"/>
        <v>231</v>
      </c>
      <c r="M228">
        <f t="shared" si="22"/>
        <v>190.7</v>
      </c>
    </row>
    <row r="229" spans="1:14" x14ac:dyDescent="0.3">
      <c r="A229" s="11">
        <v>16</v>
      </c>
      <c r="B229" s="9" t="s">
        <v>17</v>
      </c>
      <c r="C229" t="s">
        <v>79</v>
      </c>
      <c r="D229" t="s">
        <v>49</v>
      </c>
      <c r="E229" t="s">
        <v>73</v>
      </c>
      <c r="F229">
        <v>40.299999999999997</v>
      </c>
      <c r="G229">
        <v>70</v>
      </c>
      <c r="H229">
        <v>222</v>
      </c>
      <c r="I229">
        <v>270</v>
      </c>
      <c r="J229" s="12">
        <f t="shared" si="19"/>
        <v>152</v>
      </c>
      <c r="K229" s="9">
        <f t="shared" si="20"/>
        <v>48</v>
      </c>
      <c r="L229" s="9">
        <f t="shared" si="21"/>
        <v>200</v>
      </c>
      <c r="M229">
        <f t="shared" si="22"/>
        <v>159.69999999999999</v>
      </c>
    </row>
    <row r="230" spans="1:14" x14ac:dyDescent="0.3">
      <c r="A230" s="11">
        <v>17</v>
      </c>
      <c r="B230" s="9" t="s">
        <v>18</v>
      </c>
      <c r="C230" t="s">
        <v>76</v>
      </c>
      <c r="D230" t="s">
        <v>61</v>
      </c>
      <c r="E230" t="s">
        <v>62</v>
      </c>
      <c r="F230">
        <v>40.299999999999997</v>
      </c>
      <c r="G230">
        <v>25</v>
      </c>
      <c r="H230">
        <v>249</v>
      </c>
      <c r="I230">
        <v>303</v>
      </c>
      <c r="J230" s="12">
        <f t="shared" si="19"/>
        <v>224</v>
      </c>
      <c r="K230" s="9">
        <f t="shared" si="20"/>
        <v>54</v>
      </c>
      <c r="L230" s="9">
        <f t="shared" si="21"/>
        <v>278</v>
      </c>
      <c r="M230">
        <f t="shared" si="22"/>
        <v>237.7</v>
      </c>
    </row>
    <row r="231" spans="1:14" x14ac:dyDescent="0.3">
      <c r="A231" s="11">
        <v>18</v>
      </c>
      <c r="B231" s="9" t="s">
        <v>19</v>
      </c>
      <c r="C231" t="s">
        <v>80</v>
      </c>
      <c r="D231" t="s">
        <v>82</v>
      </c>
      <c r="E231" t="s">
        <v>83</v>
      </c>
      <c r="F231">
        <v>40.299999999999997</v>
      </c>
      <c r="G231">
        <v>1</v>
      </c>
      <c r="H231">
        <v>261</v>
      </c>
      <c r="I231">
        <v>307</v>
      </c>
      <c r="J231" s="12">
        <f t="shared" si="19"/>
        <v>260</v>
      </c>
      <c r="K231" s="9">
        <f t="shared" si="20"/>
        <v>46</v>
      </c>
      <c r="L231" s="9">
        <f t="shared" si="21"/>
        <v>306</v>
      </c>
      <c r="M231">
        <f t="shared" si="22"/>
        <v>265.7</v>
      </c>
    </row>
    <row r="232" spans="1:14" x14ac:dyDescent="0.3">
      <c r="A232" s="11">
        <v>19</v>
      </c>
      <c r="B232" s="9" t="s">
        <v>20</v>
      </c>
      <c r="C232" t="s">
        <v>80</v>
      </c>
      <c r="D232" t="s">
        <v>56</v>
      </c>
      <c r="E232" t="s">
        <v>57</v>
      </c>
      <c r="F232">
        <v>40.299999999999997</v>
      </c>
      <c r="G232">
        <v>55</v>
      </c>
      <c r="H232">
        <v>272</v>
      </c>
      <c r="I232">
        <v>318</v>
      </c>
      <c r="J232" s="12">
        <f t="shared" si="19"/>
        <v>217</v>
      </c>
      <c r="K232" s="9">
        <f t="shared" si="20"/>
        <v>46</v>
      </c>
      <c r="L232" s="9">
        <f t="shared" si="21"/>
        <v>263</v>
      </c>
      <c r="M232">
        <f t="shared" si="22"/>
        <v>222.7</v>
      </c>
    </row>
    <row r="233" spans="1:14" x14ac:dyDescent="0.3">
      <c r="A233" s="11">
        <v>20</v>
      </c>
      <c r="B233" s="9" t="s">
        <v>21</v>
      </c>
      <c r="C233" t="s">
        <v>77</v>
      </c>
      <c r="D233" t="s">
        <v>42</v>
      </c>
      <c r="E233" t="s">
        <v>55</v>
      </c>
      <c r="F233">
        <v>40.299999999999997</v>
      </c>
      <c r="G233">
        <v>15</v>
      </c>
      <c r="H233">
        <v>298</v>
      </c>
      <c r="I233">
        <v>344</v>
      </c>
      <c r="J233" s="12">
        <f t="shared" si="19"/>
        <v>283</v>
      </c>
      <c r="K233" s="9">
        <f t="shared" si="20"/>
        <v>46</v>
      </c>
      <c r="L233" s="9">
        <f t="shared" si="21"/>
        <v>329</v>
      </c>
      <c r="M233">
        <f t="shared" si="22"/>
        <v>288.7</v>
      </c>
    </row>
    <row r="234" spans="1:14" x14ac:dyDescent="0.3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7" spans="1:14" ht="15" thickBot="1" x14ac:dyDescent="0.35"/>
    <row r="238" spans="1:14" x14ac:dyDescent="0.3">
      <c r="A238" s="17" t="s">
        <v>158</v>
      </c>
      <c r="B238" s="29" t="s">
        <v>35</v>
      </c>
      <c r="C238" s="18" t="s">
        <v>36</v>
      </c>
      <c r="D238" s="18" t="s">
        <v>30</v>
      </c>
      <c r="E238" s="18" t="s">
        <v>128</v>
      </c>
      <c r="F238" s="19" t="s">
        <v>131</v>
      </c>
    </row>
    <row r="239" spans="1:14" x14ac:dyDescent="0.3">
      <c r="A239" s="30" t="s">
        <v>31</v>
      </c>
      <c r="B239" s="20">
        <f>AVERAGE(F213:F233)</f>
        <v>40.29999999999999</v>
      </c>
      <c r="C239" s="20">
        <f>AVERAGE(K213:K233)</f>
        <v>51.428571428571431</v>
      </c>
      <c r="D239" s="20" t="e">
        <f>AVERAGE(#REF!)</f>
        <v>#REF!</v>
      </c>
      <c r="E239" s="23">
        <f>AVERAGE(L213:L233)</f>
        <v>186.33333333333334</v>
      </c>
      <c r="F239" s="21">
        <f>AVERAGE(M213:M233)</f>
        <v>146.0333333333333</v>
      </c>
    </row>
    <row r="240" spans="1:14" x14ac:dyDescent="0.3">
      <c r="A240" s="31" t="s">
        <v>32</v>
      </c>
      <c r="B240" s="16">
        <f>AVEDEV(F213:F233)</f>
        <v>7.1054273576010019E-15</v>
      </c>
      <c r="C240" s="16">
        <f>AVEDEV(K213:K233)</f>
        <v>6.9387755102040849</v>
      </c>
      <c r="D240" s="16" t="e">
        <f>AVEDEV(#REF!)</f>
        <v>#REF!</v>
      </c>
      <c r="E240" s="16">
        <f>AVEDEV(L213:L233)</f>
        <v>62.82539682539683</v>
      </c>
      <c r="F240" s="22">
        <f>AVEDEV(M213:M233)</f>
        <v>62.825396825396844</v>
      </c>
    </row>
    <row r="241" spans="1:6" x14ac:dyDescent="0.3">
      <c r="A241" s="32" t="s">
        <v>33</v>
      </c>
      <c r="B241" s="23">
        <f>MAX(M213:M233)</f>
        <v>288.7</v>
      </c>
      <c r="C241" s="24"/>
      <c r="D241" s="24"/>
      <c r="E241" s="24"/>
      <c r="F241" s="25"/>
    </row>
    <row r="242" spans="1:6" x14ac:dyDescent="0.3">
      <c r="A242" s="33" t="s">
        <v>34</v>
      </c>
      <c r="B242" s="23">
        <f>MAX(L213:L233)</f>
        <v>329</v>
      </c>
      <c r="C242" s="24"/>
      <c r="D242" s="24"/>
      <c r="E242" s="24"/>
      <c r="F242" s="25"/>
    </row>
    <row r="243" spans="1:6" ht="15" thickBot="1" x14ac:dyDescent="0.35">
      <c r="A243" s="26" t="s">
        <v>121</v>
      </c>
      <c r="B243" s="27">
        <v>384</v>
      </c>
      <c r="C243" s="27"/>
      <c r="D243" s="27"/>
      <c r="E243" s="27"/>
      <c r="F243" s="28"/>
    </row>
    <row r="245" spans="1:6" x14ac:dyDescent="0.3">
      <c r="A245" s="3" t="s">
        <v>37</v>
      </c>
    </row>
    <row r="246" spans="1:6" x14ac:dyDescent="0.3">
      <c r="A246" s="5">
        <v>40.299999999999997</v>
      </c>
    </row>
    <row r="247" spans="1:6" x14ac:dyDescent="0.3">
      <c r="A247" s="6" t="s">
        <v>38</v>
      </c>
      <c r="B247" s="1"/>
    </row>
    <row r="248" spans="1:6" x14ac:dyDescent="0.3">
      <c r="A248" s="1">
        <v>50.809523809523803</v>
      </c>
    </row>
    <row r="249" spans="1:6" x14ac:dyDescent="0.3">
      <c r="A249" s="6" t="s">
        <v>95</v>
      </c>
    </row>
    <row r="250" spans="1:6" x14ac:dyDescent="0.3">
      <c r="A250" s="1">
        <v>10.499523809523801</v>
      </c>
    </row>
    <row r="251" spans="1:6" x14ac:dyDescent="0.3">
      <c r="A251" s="6" t="s">
        <v>40</v>
      </c>
    </row>
    <row r="252" spans="1:6" x14ac:dyDescent="0.3">
      <c r="A252" s="1">
        <v>60.69</v>
      </c>
    </row>
    <row r="253" spans="1:6" x14ac:dyDescent="0.3">
      <c r="A253" s="6" t="s">
        <v>39</v>
      </c>
    </row>
    <row r="254" spans="1:6" x14ac:dyDescent="0.3">
      <c r="A254" s="1">
        <v>373</v>
      </c>
    </row>
    <row r="255" spans="1:6" x14ac:dyDescent="0.3">
      <c r="A255" s="6"/>
    </row>
    <row r="256" spans="1:6" x14ac:dyDescent="0.3">
      <c r="A256" s="1"/>
    </row>
    <row r="260" spans="1:1" x14ac:dyDescent="0.3">
      <c r="A260" s="4" t="s">
        <v>157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A5B7-5C2F-4D12-A720-A3C7F9699959}">
  <dimension ref="A1"/>
  <sheetViews>
    <sheetView topLeftCell="A3" zoomScale="70" zoomScaleNormal="70" workbookViewId="0">
      <selection activeCell="L45" sqref="L4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MapsReviews</vt:lpstr>
      <vt:lpstr>S1Map1</vt:lpstr>
      <vt:lpstr>S1Map2</vt:lpstr>
      <vt:lpstr>S1Map3</vt:lpstr>
      <vt:lpstr>S1Map4</vt:lpstr>
      <vt:lpstr>S1Map5</vt:lpstr>
      <vt:lpstr>ResultsTogether</vt:lpstr>
      <vt:lpstr>S2Map1</vt:lpstr>
      <vt:lpstr>testsmap1</vt:lpstr>
      <vt:lpstr>S2Map2NO</vt:lpstr>
      <vt:lpstr>S2Map3</vt:lpstr>
      <vt:lpstr>S2Map4</vt:lpstr>
      <vt:lpstr>S2Map5</vt:lpstr>
      <vt:lpstr>S2Map6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Zaida Brito</dc:creator>
  <cp:lastModifiedBy>Zaida Brito</cp:lastModifiedBy>
  <cp:lastPrinted>2022-06-17T13:29:38Z</cp:lastPrinted>
  <dcterms:created xsi:type="dcterms:W3CDTF">2022-06-11T09:15:08Z</dcterms:created>
  <dcterms:modified xsi:type="dcterms:W3CDTF">2022-06-18T11:45:41Z</dcterms:modified>
</cp:coreProperties>
</file>