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o\Documents\Arduino\SMS\testi\"/>
    </mc:Choice>
  </mc:AlternateContent>
  <xr:revisionPtr revIDLastSave="0" documentId="13_ncr:1_{8793A93F-947E-47DF-BC4F-9AEB73DAA5BC}" xr6:coauthVersionLast="46" xr6:coauthVersionMax="46" xr10:uidLastSave="{00000000-0000-0000-0000-000000000000}"/>
  <bookViews>
    <workbookView xWindow="-120" yWindow="-120" windowWidth="38640" windowHeight="21240" activeTab="1" xr2:uid="{7A9CE35D-CFEB-436B-A5A6-769D6075EB3D}"/>
  </bookViews>
  <sheets>
    <sheet name="Taul1" sheetId="1" r:id="rId1"/>
    <sheet name="Taul2" sheetId="2" r:id="rId2"/>
  </sheets>
  <definedNames>
    <definedName name="A">Taul2!$A$30</definedName>
    <definedName name="b">Taul2!$A$31</definedName>
    <definedName name="temp21">Taul2!$A$35</definedName>
    <definedName name="temp22">Taul2!$A$34</definedName>
    <definedName name="temp23">Taul2!$A$33</definedName>
    <definedName name="temp24">Taul2!$A$32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2" l="1"/>
  <c r="E27" i="2"/>
  <c r="E28" i="2"/>
  <c r="A35" i="2"/>
  <c r="G30" i="2"/>
  <c r="A34" i="2"/>
  <c r="A33" i="2"/>
  <c r="A32" i="2"/>
  <c r="E38" i="2"/>
  <c r="E34" i="2"/>
  <c r="E37" i="2"/>
  <c r="E36" i="2"/>
  <c r="E35" i="2"/>
  <c r="E33" i="2"/>
  <c r="E32" i="2"/>
  <c r="E31" i="2"/>
  <c r="E30" i="2"/>
  <c r="F31" i="2" s="1"/>
  <c r="F21" i="2"/>
  <c r="F20" i="2"/>
  <c r="F19" i="2"/>
  <c r="F18" i="2"/>
  <c r="F16" i="2"/>
  <c r="F15" i="2"/>
  <c r="F14" i="2"/>
  <c r="F13" i="2"/>
  <c r="F11" i="2"/>
  <c r="F10" i="2"/>
  <c r="F9" i="2"/>
  <c r="F8" i="2"/>
  <c r="F6" i="2"/>
  <c r="F5" i="2"/>
  <c r="F4" i="2"/>
  <c r="F3" i="2"/>
  <c r="E21" i="2"/>
  <c r="E20" i="2"/>
  <c r="E19" i="2"/>
  <c r="E18" i="2"/>
  <c r="E16" i="2"/>
  <c r="E15" i="2"/>
  <c r="E14" i="2"/>
  <c r="E13" i="2"/>
  <c r="E11" i="2"/>
  <c r="E10" i="2"/>
  <c r="E9" i="2"/>
  <c r="E8" i="2"/>
  <c r="E6" i="2"/>
  <c r="E5" i="2"/>
  <c r="E4" i="2"/>
  <c r="E3" i="2"/>
  <c r="D2" i="2"/>
  <c r="D3" i="2"/>
  <c r="D4" i="2"/>
  <c r="D5" i="2"/>
  <c r="D6" i="2"/>
  <c r="D18" i="2"/>
  <c r="D19" i="2"/>
  <c r="D20" i="2"/>
  <c r="D21" i="2"/>
  <c r="D22" i="2"/>
  <c r="D8" i="2"/>
  <c r="D9" i="2"/>
  <c r="D10" i="2"/>
  <c r="D11" i="2"/>
  <c r="D12" i="2"/>
  <c r="D13" i="2"/>
  <c r="D14" i="2"/>
  <c r="D15" i="2"/>
  <c r="D16" i="2"/>
  <c r="D17" i="2"/>
  <c r="D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F30" i="2" l="1"/>
  <c r="F32" i="2" s="1"/>
</calcChain>
</file>

<file path=xl/sharedStrings.xml><?xml version="1.0" encoding="utf-8"?>
<sst xmlns="http://schemas.openxmlformats.org/spreadsheetml/2006/main" count="5" uniqueCount="5">
  <si>
    <t>LP Taulukko</t>
  </si>
  <si>
    <t>Lineaari</t>
  </si>
  <si>
    <t>Laskettu</t>
  </si>
  <si>
    <t>Speksi</t>
  </si>
  <si>
    <t>parempi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</si>
</sst>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6.4968411163180459E-2"/>
          <c:y val="9.1953458047043482E-2"/>
          <c:w val="0.93503158883681958"/>
          <c:h val="0.88228820123599194"/>
        </c:manualLayout>
      </c:layout>
      <c:lineChart>
        <c:grouping val="standard"/>
        <c:varyColors val="0"/>
        <c:ser>
          <c:idx val="0"/>
          <c:order val="0"/>
          <c:tx>
            <c:v>Laskettu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Taul1!$A$1:$A$17</c:f>
              <c:numCache>
                <c:formatCode>General</c:formatCode>
                <c:ptCount val="17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cat>
          <c:val>
            <c:numRef>
              <c:f>Taul1!$C$1:$C$17</c:f>
              <c:numCache>
                <c:formatCode>General</c:formatCode>
                <c:ptCount val="17"/>
                <c:pt idx="0">
                  <c:v>94412.453261224218</c:v>
                </c:pt>
                <c:pt idx="1">
                  <c:v>68029.967491924879</c:v>
                </c:pt>
                <c:pt idx="2">
                  <c:v>49658.877345737092</c:v>
                </c:pt>
                <c:pt idx="3">
                  <c:v>36693.751108830809</c:v>
                </c:pt>
                <c:pt idx="4">
                  <c:v>27427.340888148105</c:v>
                </c:pt>
                <c:pt idx="5">
                  <c:v>20724.880226362431</c:v>
                </c:pt>
                <c:pt idx="6">
                  <c:v>15821.874119629212</c:v>
                </c:pt>
                <c:pt idx="7">
                  <c:v>12196.658797760509</c:v>
                </c:pt>
                <c:pt idx="8">
                  <c:v>9488.9325507414105</c:v>
                </c:pt>
                <c:pt idx="9">
                  <c:v>7446.9662109398496</c:v>
                </c:pt>
                <c:pt idx="10">
                  <c:v>5892.955300322139</c:v>
                </c:pt>
                <c:pt idx="11">
                  <c:v>4700</c:v>
                </c:pt>
                <c:pt idx="12">
                  <c:v>3776.6319051035775</c:v>
                </c:pt>
                <c:pt idx="13">
                  <c:v>3056.2976843002393</c:v>
                </c:pt>
                <c:pt idx="14">
                  <c:v>2490.1358279797196</c:v>
                </c:pt>
                <c:pt idx="15">
                  <c:v>2041.9650406983246</c:v>
                </c:pt>
                <c:pt idx="16">
                  <c:v>1684.7734754827011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D-43D2-B7E7-9C2E443C1CB3}"/>
            </c:ext>
          </c:extLst>
        </c:ser>
        <c:ser>
          <c:idx val="1"/>
          <c:order val="1"/>
          <c:tx>
            <c:v>Oikea arvo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Taul1!$A$1:$A$17</c:f>
              <c:numCache>
                <c:formatCode>General</c:formatCode>
                <c:ptCount val="17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cat>
          <c:val>
            <c:numRef>
              <c:f>Taul1!$B$1:$B$17</c:f>
              <c:numCache>
                <c:formatCode>General</c:formatCode>
                <c:ptCount val="17"/>
                <c:pt idx="0">
                  <c:v>85728</c:v>
                </c:pt>
                <c:pt idx="1">
                  <c:v>62886</c:v>
                </c:pt>
                <c:pt idx="2">
                  <c:v>46523</c:v>
                </c:pt>
                <c:pt idx="3">
                  <c:v>34754</c:v>
                </c:pt>
                <c:pt idx="4">
                  <c:v>26225</c:v>
                </c:pt>
                <c:pt idx="5">
                  <c:v>19988</c:v>
                </c:pt>
                <c:pt idx="6">
                  <c:v>15463</c:v>
                </c:pt>
                <c:pt idx="7">
                  <c:v>11943</c:v>
                </c:pt>
                <c:pt idx="8">
                  <c:v>9353</c:v>
                </c:pt>
                <c:pt idx="9">
                  <c:v>7382</c:v>
                </c:pt>
                <c:pt idx="10">
                  <c:v>5870</c:v>
                </c:pt>
                <c:pt idx="11">
                  <c:v>4700</c:v>
                </c:pt>
                <c:pt idx="12">
                  <c:v>3787</c:v>
                </c:pt>
                <c:pt idx="13">
                  <c:v>3071</c:v>
                </c:pt>
                <c:pt idx="14">
                  <c:v>2505</c:v>
                </c:pt>
                <c:pt idx="15">
                  <c:v>2056</c:v>
                </c:pt>
                <c:pt idx="16">
                  <c:v>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D-43D2-B7E7-9C2E443C1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670352"/>
        <c:axId val="1002671008"/>
      </c:lineChart>
      <c:catAx>
        <c:axId val="10026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02671008"/>
        <c:crosses val="autoZero"/>
        <c:auto val="1"/>
        <c:lblAlgn val="ctr"/>
        <c:lblOffset val="100"/>
        <c:noMultiLvlLbl val="0"/>
      </c:catAx>
      <c:valAx>
        <c:axId val="10026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026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Laskettu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Taul2!$A$2:$A$22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Taul2!$C$2:$C$22</c:f>
              <c:numCache>
                <c:formatCode>General</c:formatCode>
                <c:ptCount val="21"/>
                <c:pt idx="0">
                  <c:v>9488.9325507414105</c:v>
                </c:pt>
                <c:pt idx="1">
                  <c:v>9033.8592392888895</c:v>
                </c:pt>
                <c:pt idx="2">
                  <c:v>8603.5772362459047</c:v>
                </c:pt>
                <c:pt idx="3">
                  <c:v>8196.5863011853817</c:v>
                </c:pt>
                <c:pt idx="4">
                  <c:v>7811.4855244431237</c:v>
                </c:pt>
                <c:pt idx="5">
                  <c:v>7446.9662109398496</c:v>
                </c:pt>
                <c:pt idx="6">
                  <c:v>7101.8053109425427</c:v>
                </c:pt>
                <c:pt idx="7">
                  <c:v>6774.8593529726641</c:v>
                </c:pt>
                <c:pt idx="8">
                  <c:v>6465.058837956296</c:v>
                </c:pt>
                <c:pt idx="9">
                  <c:v>6171.4030572419651</c:v>
                </c:pt>
                <c:pt idx="10">
                  <c:v>5892.955300322139</c:v>
                </c:pt>
                <c:pt idx="11">
                  <c:v>5628.8384210128897</c:v>
                </c:pt>
                <c:pt idx="12">
                  <c:v>5378.2307335023861</c:v>
                </c:pt>
                <c:pt idx="13">
                  <c:v>5140.3622120961054</c:v>
                </c:pt>
                <c:pt idx="14">
                  <c:v>4914.510970688857</c:v>
                </c:pt>
                <c:pt idx="15">
                  <c:v>4700</c:v>
                </c:pt>
                <c:pt idx="16">
                  <c:v>4496.194142437118</c:v>
                </c:pt>
                <c:pt idx="17">
                  <c:v>4302.4972861221531</c:v>
                </c:pt>
                <c:pt idx="18">
                  <c:v>4118.3497611359908</c:v>
                </c:pt>
                <c:pt idx="19">
                  <c:v>3943.2259224276659</c:v>
                </c:pt>
                <c:pt idx="20">
                  <c:v>3776.6319051035775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0142-4265-9835-C2FE6C461E37}"/>
            </c:ext>
          </c:extLst>
        </c:ser>
        <c:ser>
          <c:idx val="1"/>
          <c:order val="1"/>
          <c:tx>
            <c:v>Mitattu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Taul2!$B$2:$B$22</c:f>
              <c:numCache>
                <c:formatCode>General</c:formatCode>
                <c:ptCount val="21"/>
                <c:pt idx="0">
                  <c:v>9353</c:v>
                </c:pt>
                <c:pt idx="1">
                  <c:v>8915</c:v>
                </c:pt>
                <c:pt idx="2">
                  <c:v>8500</c:v>
                </c:pt>
                <c:pt idx="3">
                  <c:v>8107</c:v>
                </c:pt>
                <c:pt idx="4">
                  <c:v>7735</c:v>
                </c:pt>
                <c:pt idx="5">
                  <c:v>7382</c:v>
                </c:pt>
                <c:pt idx="6">
                  <c:v>7047</c:v>
                </c:pt>
                <c:pt idx="7">
                  <c:v>6729</c:v>
                </c:pt>
                <c:pt idx="8">
                  <c:v>6428</c:v>
                </c:pt>
                <c:pt idx="9">
                  <c:v>6142</c:v>
                </c:pt>
                <c:pt idx="10">
                  <c:v>5870</c:v>
                </c:pt>
                <c:pt idx="11">
                  <c:v>5611</c:v>
                </c:pt>
                <c:pt idx="12">
                  <c:v>5366</c:v>
                </c:pt>
                <c:pt idx="13">
                  <c:v>5132</c:v>
                </c:pt>
                <c:pt idx="14">
                  <c:v>4911</c:v>
                </c:pt>
                <c:pt idx="15">
                  <c:v>4700</c:v>
                </c:pt>
                <c:pt idx="16">
                  <c:v>4499</c:v>
                </c:pt>
                <c:pt idx="17">
                  <c:v>4308</c:v>
                </c:pt>
                <c:pt idx="18">
                  <c:v>4126</c:v>
                </c:pt>
                <c:pt idx="19">
                  <c:v>3952</c:v>
                </c:pt>
                <c:pt idx="20">
                  <c:v>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0142-4265-9835-C2FE6C461E37}"/>
            </c:ext>
          </c:extLst>
        </c:ser>
        <c:ser>
          <c:idx val="2"/>
          <c:order val="2"/>
          <c:tx>
            <c:v>Lineaari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Taul2!$D$2:$D$22</c:f>
              <c:numCache>
                <c:formatCode>General</c:formatCode>
                <c:ptCount val="21"/>
                <c:pt idx="0">
                  <c:v>8723</c:v>
                </c:pt>
                <c:pt idx="1">
                  <c:v>8454.7999999999993</c:v>
                </c:pt>
                <c:pt idx="2">
                  <c:v>8186.6</c:v>
                </c:pt>
                <c:pt idx="3">
                  <c:v>7918.4</c:v>
                </c:pt>
                <c:pt idx="4">
                  <c:v>7650.2</c:v>
                </c:pt>
                <c:pt idx="5">
                  <c:v>7382</c:v>
                </c:pt>
                <c:pt idx="6">
                  <c:v>7113.7999999999993</c:v>
                </c:pt>
                <c:pt idx="7">
                  <c:v>6845.6</c:v>
                </c:pt>
                <c:pt idx="8">
                  <c:v>6577.4</c:v>
                </c:pt>
                <c:pt idx="9">
                  <c:v>6309.2</c:v>
                </c:pt>
                <c:pt idx="10">
                  <c:v>6041</c:v>
                </c:pt>
                <c:pt idx="11">
                  <c:v>5772.8</c:v>
                </c:pt>
                <c:pt idx="12">
                  <c:v>5504.6</c:v>
                </c:pt>
                <c:pt idx="13">
                  <c:v>5236.3999999999996</c:v>
                </c:pt>
                <c:pt idx="14">
                  <c:v>4968.2</c:v>
                </c:pt>
                <c:pt idx="15">
                  <c:v>4700</c:v>
                </c:pt>
                <c:pt idx="16">
                  <c:v>4431.8</c:v>
                </c:pt>
                <c:pt idx="17">
                  <c:v>4163.6000000000004</c:v>
                </c:pt>
                <c:pt idx="18">
                  <c:v>3895.4</c:v>
                </c:pt>
                <c:pt idx="19">
                  <c:v>3627.2</c:v>
                </c:pt>
                <c:pt idx="20">
                  <c:v>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0142-4265-9835-C2FE6C461E37}"/>
            </c:ext>
          </c:extLst>
        </c:ser>
        <c:ser>
          <c:idx val="3"/>
          <c:order val="3"/>
          <c:tx>
            <c:v>Lampöpumpun taulukko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Taul2!$E$2:$E$22</c:f>
              <c:numCache>
                <c:formatCode>General</c:formatCode>
                <c:ptCount val="21"/>
                <c:pt idx="0">
                  <c:v>9330</c:v>
                </c:pt>
                <c:pt idx="1">
                  <c:v>8938</c:v>
                </c:pt>
                <c:pt idx="2">
                  <c:v>8546</c:v>
                </c:pt>
                <c:pt idx="3">
                  <c:v>8154</c:v>
                </c:pt>
                <c:pt idx="4">
                  <c:v>7762</c:v>
                </c:pt>
                <c:pt idx="5">
                  <c:v>7370</c:v>
                </c:pt>
                <c:pt idx="6">
                  <c:v>7070</c:v>
                </c:pt>
                <c:pt idx="7">
                  <c:v>6770</c:v>
                </c:pt>
                <c:pt idx="8">
                  <c:v>6470</c:v>
                </c:pt>
                <c:pt idx="9">
                  <c:v>6170</c:v>
                </c:pt>
                <c:pt idx="10">
                  <c:v>5870</c:v>
                </c:pt>
                <c:pt idx="11">
                  <c:v>5636</c:v>
                </c:pt>
                <c:pt idx="12">
                  <c:v>5402</c:v>
                </c:pt>
                <c:pt idx="13">
                  <c:v>5168</c:v>
                </c:pt>
                <c:pt idx="14">
                  <c:v>4934</c:v>
                </c:pt>
                <c:pt idx="15">
                  <c:v>4700</c:v>
                </c:pt>
                <c:pt idx="16">
                  <c:v>4518</c:v>
                </c:pt>
                <c:pt idx="17">
                  <c:v>4336</c:v>
                </c:pt>
                <c:pt idx="18">
                  <c:v>4154</c:v>
                </c:pt>
                <c:pt idx="19">
                  <c:v>3972</c:v>
                </c:pt>
                <c:pt idx="20">
                  <c:v>3790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3-4C4D-AE20-B8B6D3FFE3A1}"/>
            </c:ext>
          </c:extLst>
        </c:ser>
        <c:ser>
          <c:idx val="4"/>
          <c:order val="4"/>
          <c:tx>
            <c:v>Parempi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Taul2!$F$2:$F$22</c:f>
              <c:numCache>
                <c:formatCode>General</c:formatCode>
                <c:ptCount val="21"/>
                <c:pt idx="0">
                  <c:v>9340</c:v>
                </c:pt>
                <c:pt idx="1">
                  <c:v>8947.6</c:v>
                </c:pt>
                <c:pt idx="2">
                  <c:v>8555.2000000000007</c:v>
                </c:pt>
                <c:pt idx="3">
                  <c:v>8162.8</c:v>
                </c:pt>
                <c:pt idx="4">
                  <c:v>7770.4</c:v>
                </c:pt>
                <c:pt idx="5">
                  <c:v>7378</c:v>
                </c:pt>
                <c:pt idx="6">
                  <c:v>7076.2</c:v>
                </c:pt>
                <c:pt idx="7">
                  <c:v>6774.4</c:v>
                </c:pt>
                <c:pt idx="8">
                  <c:v>6472.6</c:v>
                </c:pt>
                <c:pt idx="9">
                  <c:v>6170.8</c:v>
                </c:pt>
                <c:pt idx="10">
                  <c:v>5869</c:v>
                </c:pt>
                <c:pt idx="11">
                  <c:v>5635.2</c:v>
                </c:pt>
                <c:pt idx="12">
                  <c:v>5401.4</c:v>
                </c:pt>
                <c:pt idx="13">
                  <c:v>5167.6000000000004</c:v>
                </c:pt>
                <c:pt idx="14">
                  <c:v>4933.8</c:v>
                </c:pt>
                <c:pt idx="15">
                  <c:v>4700</c:v>
                </c:pt>
                <c:pt idx="16">
                  <c:v>4517.6000000000004</c:v>
                </c:pt>
                <c:pt idx="17">
                  <c:v>4335.2</c:v>
                </c:pt>
                <c:pt idx="18">
                  <c:v>4152.8</c:v>
                </c:pt>
                <c:pt idx="19">
                  <c:v>3970.4</c:v>
                </c:pt>
                <c:pt idx="20">
                  <c:v>3788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3-4C4D-AE20-B8B6D3FFE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506488"/>
        <c:axId val="860506816"/>
      </c:lineChart>
      <c:catAx>
        <c:axId val="8605064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60506816"/>
        <c:crosses val="autoZero"/>
        <c:auto val="1"/>
        <c:lblAlgn val="ctr"/>
        <c:lblOffset val="100"/>
        <c:noMultiLvlLbl val="0"/>
      </c:catAx>
      <c:valAx>
        <c:axId val="8605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6050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533399</xdr:colOff>
      <xdr:row>1</xdr:row>
      <xdr:rowOff>123825</xdr:rowOff>
    </xdr:from>
    <xdr:to>
      <xdr:col>32</xdr:col>
      <xdr:colOff>571500</xdr:colOff>
      <xdr:row>48</xdr:row>
      <xdr:rowOff>142875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3F68339-46F0-4FD3-BB24-8D547FED3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0</xdr:row>
      <xdr:rowOff>161925</xdr:rowOff>
    </xdr:from>
    <xdr:to>
      <xdr:col>26</xdr:col>
      <xdr:colOff>114300</xdr:colOff>
      <xdr:row>38</xdr:row>
      <xdr:rowOff>152400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A84E0532-F1CF-42EC-964A-35CD08FB3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C648-8212-4965-8E44-FC1FF8320FAA}">
  <dimension ref="A1:C17"/>
  <sheetViews>
    <sheetView workbookViewId="0">
      <selection activeCell="C1" sqref="C1"/>
    </sheetView>
  </sheetViews>
  <sheetFormatPr defaultRowHeight="15" x14ac:dyDescent="0.25"/>
  <sheetData>
    <row r="1" spans="1:3" x14ac:dyDescent="0.25">
      <c r="A1">
        <v>-30</v>
      </c>
      <c r="B1">
        <v>85728</v>
      </c>
      <c r="C1">
        <f>EXP(3950*(1/(273+A1)-1/(273+25)))*4700</f>
        <v>94412.453261224218</v>
      </c>
    </row>
    <row r="2" spans="1:3" x14ac:dyDescent="0.25">
      <c r="A2">
        <v>-25</v>
      </c>
      <c r="B2">
        <v>62886</v>
      </c>
      <c r="C2">
        <f t="shared" ref="C2:C17" si="0">EXP(3950*(1/(273+A2)-1/(273+25)))*4700</f>
        <v>68029.967491924879</v>
      </c>
    </row>
    <row r="3" spans="1:3" x14ac:dyDescent="0.25">
      <c r="A3">
        <v>-20</v>
      </c>
      <c r="B3">
        <v>46523</v>
      </c>
      <c r="C3">
        <f t="shared" si="0"/>
        <v>49658.877345737092</v>
      </c>
    </row>
    <row r="4" spans="1:3" x14ac:dyDescent="0.25">
      <c r="A4">
        <v>-15</v>
      </c>
      <c r="B4">
        <v>34754</v>
      </c>
      <c r="C4">
        <f t="shared" si="0"/>
        <v>36693.751108830809</v>
      </c>
    </row>
    <row r="5" spans="1:3" x14ac:dyDescent="0.25">
      <c r="A5">
        <v>-10</v>
      </c>
      <c r="B5">
        <v>26225</v>
      </c>
      <c r="C5">
        <f t="shared" si="0"/>
        <v>27427.340888148105</v>
      </c>
    </row>
    <row r="6" spans="1:3" x14ac:dyDescent="0.25">
      <c r="A6">
        <v>-5</v>
      </c>
      <c r="B6">
        <v>19988</v>
      </c>
      <c r="C6">
        <f t="shared" si="0"/>
        <v>20724.880226362431</v>
      </c>
    </row>
    <row r="7" spans="1:3" x14ac:dyDescent="0.25">
      <c r="A7">
        <v>0</v>
      </c>
      <c r="B7">
        <v>15463</v>
      </c>
      <c r="C7">
        <f t="shared" si="0"/>
        <v>15821.874119629212</v>
      </c>
    </row>
    <row r="8" spans="1:3" x14ac:dyDescent="0.25">
      <c r="A8">
        <v>5</v>
      </c>
      <c r="B8">
        <v>11943</v>
      </c>
      <c r="C8">
        <f t="shared" si="0"/>
        <v>12196.658797760509</v>
      </c>
    </row>
    <row r="9" spans="1:3" x14ac:dyDescent="0.25">
      <c r="A9">
        <v>10</v>
      </c>
      <c r="B9">
        <v>9353</v>
      </c>
      <c r="C9">
        <f t="shared" si="0"/>
        <v>9488.9325507414105</v>
      </c>
    </row>
    <row r="10" spans="1:3" x14ac:dyDescent="0.25">
      <c r="A10">
        <v>15</v>
      </c>
      <c r="B10">
        <v>7382</v>
      </c>
      <c r="C10">
        <f t="shared" si="0"/>
        <v>7446.9662109398496</v>
      </c>
    </row>
    <row r="11" spans="1:3" x14ac:dyDescent="0.25">
      <c r="A11">
        <v>20</v>
      </c>
      <c r="B11">
        <v>5870</v>
      </c>
      <c r="C11">
        <f t="shared" si="0"/>
        <v>5892.955300322139</v>
      </c>
    </row>
    <row r="12" spans="1:3" x14ac:dyDescent="0.25">
      <c r="A12">
        <v>25</v>
      </c>
      <c r="B12">
        <v>4700</v>
      </c>
      <c r="C12">
        <f t="shared" si="0"/>
        <v>4700</v>
      </c>
    </row>
    <row r="13" spans="1:3" x14ac:dyDescent="0.25">
      <c r="A13">
        <v>30</v>
      </c>
      <c r="B13">
        <v>3787</v>
      </c>
      <c r="C13">
        <f t="shared" si="0"/>
        <v>3776.6319051035775</v>
      </c>
    </row>
    <row r="14" spans="1:3" x14ac:dyDescent="0.25">
      <c r="A14">
        <v>35</v>
      </c>
      <c r="B14">
        <v>3071</v>
      </c>
      <c r="C14">
        <f t="shared" si="0"/>
        <v>3056.2976843002393</v>
      </c>
    </row>
    <row r="15" spans="1:3" x14ac:dyDescent="0.25">
      <c r="A15">
        <v>40</v>
      </c>
      <c r="B15">
        <v>2505</v>
      </c>
      <c r="C15">
        <f t="shared" si="0"/>
        <v>2490.1358279797196</v>
      </c>
    </row>
    <row r="16" spans="1:3" x14ac:dyDescent="0.25">
      <c r="A16">
        <v>45</v>
      </c>
      <c r="B16">
        <v>2056</v>
      </c>
      <c r="C16">
        <f t="shared" si="0"/>
        <v>2041.9650406983246</v>
      </c>
    </row>
    <row r="17" spans="1:3" x14ac:dyDescent="0.25">
      <c r="A17">
        <v>50</v>
      </c>
      <c r="B17">
        <v>1696</v>
      </c>
      <c r="C17">
        <f t="shared" si="0"/>
        <v>1684.7734754827011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C3228-0983-4779-A9E3-E2F773982CF3}">
  <dimension ref="A1:G38"/>
  <sheetViews>
    <sheetView tabSelected="1" workbookViewId="0">
      <selection activeCell="E27" sqref="E27"/>
    </sheetView>
  </sheetViews>
  <sheetFormatPr defaultRowHeight="15" x14ac:dyDescent="0.25"/>
  <sheetData>
    <row r="1" spans="1:6" x14ac:dyDescent="0.25">
      <c r="B1" t="s">
        <v>3</v>
      </c>
      <c r="C1" t="s">
        <v>2</v>
      </c>
      <c r="D1" t="s">
        <v>1</v>
      </c>
      <c r="E1" t="s">
        <v>0</v>
      </c>
      <c r="F1" t="s">
        <v>4</v>
      </c>
    </row>
    <row r="2" spans="1:6" x14ac:dyDescent="0.25">
      <c r="A2">
        <v>10</v>
      </c>
      <c r="B2">
        <v>9353</v>
      </c>
      <c r="C2">
        <f>EXP(3950*(1/(273+A2)-1/(273+25)))*4700</f>
        <v>9488.9325507414105</v>
      </c>
      <c r="D2">
        <f>(7382-4700)/10*(25-A2)+4700</f>
        <v>8723</v>
      </c>
      <c r="E2">
        <v>9330</v>
      </c>
      <c r="F2">
        <v>9340</v>
      </c>
    </row>
    <row r="3" spans="1:6" x14ac:dyDescent="0.25">
      <c r="A3">
        <v>11</v>
      </c>
      <c r="B3">
        <v>8915</v>
      </c>
      <c r="C3">
        <f t="shared" ref="C3:C22" si="0">EXP(3950*(1/(273+A3)-1/(273+25)))*4700</f>
        <v>9033.8592392888895</v>
      </c>
      <c r="D3">
        <f t="shared" ref="D3:D6" si="1">(7382-4700)/10*(25-A3)+4700</f>
        <v>8454.7999999999993</v>
      </c>
      <c r="E3">
        <f>(E2-E7)*4/5+E7</f>
        <v>8938</v>
      </c>
      <c r="F3">
        <f>(F2-F7)*4/5+F7</f>
        <v>8947.6</v>
      </c>
    </row>
    <row r="4" spans="1:6" x14ac:dyDescent="0.25">
      <c r="A4">
        <v>12</v>
      </c>
      <c r="B4">
        <v>8500</v>
      </c>
      <c r="C4">
        <f t="shared" si="0"/>
        <v>8603.5772362459047</v>
      </c>
      <c r="D4">
        <f t="shared" si="1"/>
        <v>8186.6</v>
      </c>
      <c r="E4">
        <f>(E2-E7)*3/5+E7</f>
        <v>8546</v>
      </c>
      <c r="F4">
        <f>(F2-F7)*3/5+F7</f>
        <v>8555.2000000000007</v>
      </c>
    </row>
    <row r="5" spans="1:6" x14ac:dyDescent="0.25">
      <c r="A5">
        <v>13</v>
      </c>
      <c r="B5">
        <v>8107</v>
      </c>
      <c r="C5">
        <f t="shared" si="0"/>
        <v>8196.5863011853817</v>
      </c>
      <c r="D5">
        <f t="shared" si="1"/>
        <v>7918.4</v>
      </c>
      <c r="E5">
        <f>(E2-E7)*2/5+E7</f>
        <v>8154</v>
      </c>
      <c r="F5">
        <f>(F2-F7)*2/5+F7</f>
        <v>8162.8</v>
      </c>
    </row>
    <row r="6" spans="1:6" x14ac:dyDescent="0.25">
      <c r="A6">
        <v>14</v>
      </c>
      <c r="B6">
        <v>7735</v>
      </c>
      <c r="C6">
        <f t="shared" si="0"/>
        <v>7811.4855244431237</v>
      </c>
      <c r="D6">
        <f t="shared" si="1"/>
        <v>7650.2</v>
      </c>
      <c r="E6">
        <f>(E2-E7)*1/5+E7</f>
        <v>7762</v>
      </c>
      <c r="F6">
        <f>(F2-F7)*1/5+F7</f>
        <v>7770.4</v>
      </c>
    </row>
    <row r="7" spans="1:6" x14ac:dyDescent="0.25">
      <c r="A7">
        <v>15</v>
      </c>
      <c r="B7">
        <v>7382</v>
      </c>
      <c r="C7">
        <f t="shared" si="0"/>
        <v>7446.9662109398496</v>
      </c>
      <c r="D7">
        <f t="shared" ref="D7:D22" si="2">(7382-4700)/10*(25-A7)+4700</f>
        <v>7382</v>
      </c>
      <c r="E7">
        <v>7370</v>
      </c>
      <c r="F7">
        <v>7378</v>
      </c>
    </row>
    <row r="8" spans="1:6" x14ac:dyDescent="0.25">
      <c r="A8">
        <v>16</v>
      </c>
      <c r="B8">
        <v>7047</v>
      </c>
      <c r="C8">
        <f t="shared" si="0"/>
        <v>7101.8053109425427</v>
      </c>
      <c r="D8">
        <f t="shared" si="2"/>
        <v>7113.7999999999993</v>
      </c>
      <c r="E8">
        <f>(E7-E12)*4/5+E12</f>
        <v>7070</v>
      </c>
      <c r="F8">
        <f>(F7-F12)*4/5+F12</f>
        <v>7076.2</v>
      </c>
    </row>
    <row r="9" spans="1:6" x14ac:dyDescent="0.25">
      <c r="A9">
        <v>17</v>
      </c>
      <c r="B9">
        <v>6729</v>
      </c>
      <c r="C9">
        <f t="shared" si="0"/>
        <v>6774.8593529726641</v>
      </c>
      <c r="D9">
        <f t="shared" si="2"/>
        <v>6845.6</v>
      </c>
      <c r="E9">
        <f>(E7-E12)*3/5+E12</f>
        <v>6770</v>
      </c>
      <c r="F9">
        <f>(F7-F12)*3/5+F12</f>
        <v>6774.4</v>
      </c>
    </row>
    <row r="10" spans="1:6" x14ac:dyDescent="0.25">
      <c r="A10">
        <v>18</v>
      </c>
      <c r="B10">
        <v>6428</v>
      </c>
      <c r="C10">
        <f t="shared" si="0"/>
        <v>6465.058837956296</v>
      </c>
      <c r="D10">
        <f t="shared" si="2"/>
        <v>6577.4</v>
      </c>
      <c r="E10">
        <f>(E7-E12)*2/5+E12</f>
        <v>6470</v>
      </c>
      <c r="F10">
        <f>(F7-F12)*2/5+F12</f>
        <v>6472.6</v>
      </c>
    </row>
    <row r="11" spans="1:6" x14ac:dyDescent="0.25">
      <c r="A11">
        <v>19</v>
      </c>
      <c r="B11">
        <v>6142</v>
      </c>
      <c r="C11">
        <f t="shared" si="0"/>
        <v>6171.4030572419651</v>
      </c>
      <c r="D11">
        <f t="shared" si="2"/>
        <v>6309.2</v>
      </c>
      <c r="E11">
        <f>(E7-E12)*1/5+E12</f>
        <v>6170</v>
      </c>
      <c r="F11">
        <f>(F7-F12)*1/5+F12</f>
        <v>6170.8</v>
      </c>
    </row>
    <row r="12" spans="1:6" x14ac:dyDescent="0.25">
      <c r="A12">
        <v>20</v>
      </c>
      <c r="B12">
        <v>5870</v>
      </c>
      <c r="C12">
        <f t="shared" si="0"/>
        <v>5892.955300322139</v>
      </c>
      <c r="D12">
        <f t="shared" si="2"/>
        <v>6041</v>
      </c>
      <c r="E12">
        <v>5870</v>
      </c>
      <c r="F12">
        <v>5869</v>
      </c>
    </row>
    <row r="13" spans="1:6" x14ac:dyDescent="0.25">
      <c r="A13">
        <v>21</v>
      </c>
      <c r="B13">
        <v>5611</v>
      </c>
      <c r="C13">
        <f t="shared" si="0"/>
        <v>5628.8384210128897</v>
      </c>
      <c r="D13">
        <f t="shared" si="2"/>
        <v>5772.8</v>
      </c>
      <c r="E13">
        <f>(E12-E17)*4/5+E17</f>
        <v>5636</v>
      </c>
      <c r="F13">
        <f>(F12-F17)*4/5+F17</f>
        <v>5635.2</v>
      </c>
    </row>
    <row r="14" spans="1:6" x14ac:dyDescent="0.25">
      <c r="A14">
        <v>22</v>
      </c>
      <c r="B14">
        <v>5366</v>
      </c>
      <c r="C14">
        <f t="shared" si="0"/>
        <v>5378.2307335023861</v>
      </c>
      <c r="D14">
        <f t="shared" si="2"/>
        <v>5504.6</v>
      </c>
      <c r="E14">
        <f>(E12-E17)*3/5+E17</f>
        <v>5402</v>
      </c>
      <c r="F14">
        <f>(F12-F17)*3/5+F17</f>
        <v>5401.4</v>
      </c>
    </row>
    <row r="15" spans="1:6" x14ac:dyDescent="0.25">
      <c r="A15">
        <v>23</v>
      </c>
      <c r="B15">
        <v>5132</v>
      </c>
      <c r="C15">
        <f t="shared" si="0"/>
        <v>5140.3622120961054</v>
      </c>
      <c r="D15">
        <f t="shared" si="2"/>
        <v>5236.3999999999996</v>
      </c>
      <c r="E15">
        <f>(E12-E17)*2/5+E17</f>
        <v>5168</v>
      </c>
      <c r="F15">
        <f>(F12-F17)*2/5+F17</f>
        <v>5167.6000000000004</v>
      </c>
    </row>
    <row r="16" spans="1:6" x14ac:dyDescent="0.25">
      <c r="A16">
        <v>24</v>
      </c>
      <c r="B16">
        <v>4911</v>
      </c>
      <c r="C16">
        <f t="shared" si="0"/>
        <v>4914.510970688857</v>
      </c>
      <c r="D16">
        <f t="shared" si="2"/>
        <v>4968.2</v>
      </c>
      <c r="E16">
        <f>(E12-E17)*1/5+E17</f>
        <v>4934</v>
      </c>
      <c r="F16">
        <f>(F12-F17)*1/5+F17</f>
        <v>4933.8</v>
      </c>
    </row>
    <row r="17" spans="1:7" x14ac:dyDescent="0.25">
      <c r="A17">
        <v>25</v>
      </c>
      <c r="B17">
        <v>4700</v>
      </c>
      <c r="C17">
        <f t="shared" si="0"/>
        <v>4700</v>
      </c>
      <c r="D17">
        <f t="shared" si="2"/>
        <v>4700</v>
      </c>
      <c r="E17">
        <v>4700</v>
      </c>
      <c r="F17">
        <v>4700</v>
      </c>
    </row>
    <row r="18" spans="1:7" x14ac:dyDescent="0.25">
      <c r="A18">
        <v>26</v>
      </c>
      <c r="B18">
        <v>4499</v>
      </c>
      <c r="C18">
        <f t="shared" si="0"/>
        <v>4496.194142437118</v>
      </c>
      <c r="D18">
        <f t="shared" si="2"/>
        <v>4431.8</v>
      </c>
      <c r="E18">
        <f>(E17-E22)*4/5+E22</f>
        <v>4518</v>
      </c>
      <c r="F18">
        <f>(F17-F22)*4/5+F22</f>
        <v>4517.6000000000004</v>
      </c>
    </row>
    <row r="19" spans="1:7" x14ac:dyDescent="0.25">
      <c r="A19">
        <v>27</v>
      </c>
      <c r="B19">
        <v>4308</v>
      </c>
      <c r="C19">
        <f t="shared" si="0"/>
        <v>4302.4972861221531</v>
      </c>
      <c r="D19">
        <f t="shared" si="2"/>
        <v>4163.6000000000004</v>
      </c>
      <c r="E19">
        <f>(E17-E22)*3/5+E22</f>
        <v>4336</v>
      </c>
      <c r="F19">
        <f>(F17-F22)*3/5+F22</f>
        <v>4335.2</v>
      </c>
    </row>
    <row r="20" spans="1:7" x14ac:dyDescent="0.25">
      <c r="A20">
        <v>28</v>
      </c>
      <c r="B20">
        <v>4126</v>
      </c>
      <c r="C20">
        <f t="shared" si="0"/>
        <v>4118.3497611359908</v>
      </c>
      <c r="D20">
        <f t="shared" si="2"/>
        <v>3895.4</v>
      </c>
      <c r="E20">
        <f>(E17-E22)*2/5+E22</f>
        <v>4154</v>
      </c>
      <c r="F20">
        <f>(F17-F22)*2/5+F22</f>
        <v>4152.8</v>
      </c>
    </row>
    <row r="21" spans="1:7" x14ac:dyDescent="0.25">
      <c r="A21">
        <v>29</v>
      </c>
      <c r="B21">
        <v>3952</v>
      </c>
      <c r="C21">
        <f t="shared" si="0"/>
        <v>3943.2259224276659</v>
      </c>
      <c r="D21">
        <f t="shared" si="2"/>
        <v>3627.2</v>
      </c>
      <c r="E21">
        <f>(E17-E22)*1/5+E22</f>
        <v>3972</v>
      </c>
      <c r="F21">
        <f>(F17-F22)*1/5+F22</f>
        <v>3970.4</v>
      </c>
    </row>
    <row r="22" spans="1:7" x14ac:dyDescent="0.25">
      <c r="A22">
        <v>30</v>
      </c>
      <c r="B22">
        <v>3787</v>
      </c>
      <c r="C22">
        <f t="shared" si="0"/>
        <v>3776.6319051035775</v>
      </c>
      <c r="D22">
        <f t="shared" si="2"/>
        <v>3359</v>
      </c>
      <c r="E22">
        <v>3790</v>
      </c>
      <c r="F22">
        <v>3788</v>
      </c>
    </row>
    <row r="26" spans="1:7" x14ac:dyDescent="0.25">
      <c r="D26">
        <v>5512</v>
      </c>
      <c r="E26">
        <f>-(D26-temp22)/(temp22-temp21)+22</f>
        <v>22.533779581250904</v>
      </c>
    </row>
    <row r="27" spans="1:7" x14ac:dyDescent="0.25">
      <c r="D27">
        <v>5444</v>
      </c>
      <c r="E27">
        <f>-(D27-temp22)/(temp22-temp21)+22</f>
        <v>22.262439142034928</v>
      </c>
    </row>
    <row r="28" spans="1:7" x14ac:dyDescent="0.25">
      <c r="D28">
        <v>5396</v>
      </c>
      <c r="E28">
        <f>-(D28-temp22)/(temp22-temp21)+22</f>
        <v>22.070904714353063</v>
      </c>
    </row>
    <row r="30" spans="1:7" x14ac:dyDescent="0.25">
      <c r="D30">
        <v>5250</v>
      </c>
      <c r="E30">
        <f>-(D30-temp23)/(temp22-temp23)+23</f>
        <v>22.539082400412987</v>
      </c>
      <c r="F30">
        <f>MIN(E30:E38)</f>
        <v>22.101866078618279</v>
      </c>
      <c r="G30">
        <f>AVERAGE(E30:E38)</f>
        <v>22.657150969587335</v>
      </c>
    </row>
    <row r="31" spans="1:7" x14ac:dyDescent="0.25">
      <c r="D31">
        <v>5222</v>
      </c>
      <c r="E31">
        <f>-(D31-temp23)/(temp22-temp23)+23</f>
        <v>22.656794487050025</v>
      </c>
      <c r="F31">
        <f>MAX(E30:E38)</f>
        <v>23.2672653544873</v>
      </c>
    </row>
    <row r="32" spans="1:7" x14ac:dyDescent="0.25">
      <c r="A32">
        <f>C16</f>
        <v>4914.510970688857</v>
      </c>
      <c r="B32">
        <v>24</v>
      </c>
      <c r="D32">
        <v>5222</v>
      </c>
      <c r="E32">
        <f>-(D32-temp23)/(temp22-temp23)+23</f>
        <v>22.656794487050025</v>
      </c>
      <c r="F32">
        <f>F31-F30</f>
        <v>1.1653992758690208</v>
      </c>
    </row>
    <row r="33" spans="1:5" x14ac:dyDescent="0.25">
      <c r="A33">
        <f>C15</f>
        <v>5140.3622120961054</v>
      </c>
      <c r="B33">
        <v>23</v>
      </c>
      <c r="D33">
        <v>5256</v>
      </c>
      <c r="E33">
        <f>-(D33-temp23)/(temp22-temp23)+23</f>
        <v>22.513858381847911</v>
      </c>
    </row>
    <row r="34" spans="1:5" x14ac:dyDescent="0.25">
      <c r="A34">
        <f>C14</f>
        <v>5378.2307335023861</v>
      </c>
      <c r="B34">
        <v>22</v>
      </c>
      <c r="D34">
        <v>5080</v>
      </c>
      <c r="E34">
        <f>-(D34-temp24)/(temp23-temp24)+24</f>
        <v>23.2672653544873</v>
      </c>
    </row>
    <row r="35" spans="1:5" x14ac:dyDescent="0.25">
      <c r="A35">
        <f>C13</f>
        <v>5628.8384210128897</v>
      </c>
      <c r="B35">
        <v>21</v>
      </c>
      <c r="D35">
        <v>5354</v>
      </c>
      <c r="E35">
        <f>-(D35-temp23)/(temp22-temp23)+23</f>
        <v>22.101866078618279</v>
      </c>
    </row>
    <row r="36" spans="1:5" x14ac:dyDescent="0.25">
      <c r="D36">
        <v>5294</v>
      </c>
      <c r="E36">
        <f>-(D36-temp23)/(temp22-temp23)+23</f>
        <v>22.354106264269074</v>
      </c>
    </row>
    <row r="37" spans="1:5" x14ac:dyDescent="0.25">
      <c r="D37">
        <v>5193</v>
      </c>
      <c r="E37">
        <f>-(D37-temp23)/(temp22-temp23)+23</f>
        <v>22.778710576781243</v>
      </c>
    </row>
    <row r="38" spans="1:5" x14ac:dyDescent="0.25">
      <c r="D38">
        <v>5130</v>
      </c>
      <c r="E38">
        <f>-(D38-temp24)/(temp23-temp24)+24</f>
        <v>23.045880695769213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2</vt:i4>
      </vt:variant>
      <vt:variant>
        <vt:lpstr>Nimetyt alueet</vt:lpstr>
      </vt:variant>
      <vt:variant>
        <vt:i4>6</vt:i4>
      </vt:variant>
    </vt:vector>
  </HeadingPairs>
  <TitlesOfParts>
    <vt:vector size="8" baseType="lpstr">
      <vt:lpstr>Taul1</vt:lpstr>
      <vt:lpstr>Taul2</vt:lpstr>
      <vt:lpstr>A</vt:lpstr>
      <vt:lpstr>b</vt:lpstr>
      <vt:lpstr>temp21</vt:lpstr>
      <vt:lpstr>temp22</vt:lpstr>
      <vt:lpstr>temp23</vt:lpstr>
      <vt:lpstr>temp24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Tilvis</dc:creator>
  <cp:lastModifiedBy>Marko Tilvis</cp:lastModifiedBy>
  <dcterms:created xsi:type="dcterms:W3CDTF">2021-02-06T13:44:19Z</dcterms:created>
  <dcterms:modified xsi:type="dcterms:W3CDTF">2021-02-19T07:54:24Z</dcterms:modified>
</cp:coreProperties>
</file>