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ctures\LOVELY TOYS\DOCS\"/>
    </mc:Choice>
  </mc:AlternateContent>
  <xr:revisionPtr revIDLastSave="0" documentId="13_ncr:1_{C330B2C9-A871-4449-84B4-C7B89C4FA1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ras" sheetId="2" r:id="rId1"/>
    <sheet name="Precios" sheetId="3" r:id="rId2"/>
    <sheet name="Hoja1" sheetId="4" r:id="rId3"/>
  </sheets>
  <definedNames>
    <definedName name="_xlnm._FilterDatabase" localSheetId="1" hidden="1">Precios!$A$1:$M$2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2" l="1"/>
  <c r="S2" i="2"/>
  <c r="Q2" i="2"/>
  <c r="T2" i="2" s="1"/>
  <c r="G2" i="2"/>
  <c r="D2" i="2"/>
  <c r="B3" i="3"/>
  <c r="E3" i="3"/>
  <c r="G3" i="3"/>
  <c r="I3" i="3"/>
  <c r="B4" i="3"/>
  <c r="E4" i="3"/>
  <c r="G4" i="3"/>
  <c r="I4" i="3"/>
  <c r="B5" i="3"/>
  <c r="E5" i="3"/>
  <c r="G5" i="3"/>
  <c r="I5" i="3"/>
  <c r="B6" i="3"/>
  <c r="E6" i="3"/>
  <c r="G6" i="3"/>
  <c r="I6" i="3"/>
  <c r="B7" i="3"/>
  <c r="E7" i="3"/>
  <c r="G7" i="3"/>
  <c r="I7" i="3"/>
  <c r="B8" i="3"/>
  <c r="E8" i="3"/>
  <c r="G8" i="3"/>
  <c r="I8" i="3"/>
  <c r="Q5" i="2"/>
  <c r="H5" i="3" s="1"/>
  <c r="G5" i="2"/>
  <c r="D5" i="2"/>
  <c r="F5" i="3" s="1"/>
  <c r="Q4" i="2"/>
  <c r="H4" i="3" s="1"/>
  <c r="G4" i="2"/>
  <c r="D4" i="2"/>
  <c r="F4" i="3" s="1"/>
  <c r="Q3" i="2"/>
  <c r="H3" i="3" s="1"/>
  <c r="G3" i="2"/>
  <c r="D3" i="2"/>
  <c r="F3" i="3" s="1"/>
  <c r="T5" i="2" l="1"/>
  <c r="T4" i="2"/>
  <c r="M3" i="3"/>
  <c r="K3" i="3" s="1"/>
  <c r="L3" i="3" s="1"/>
  <c r="T3" i="2"/>
  <c r="M4" i="3"/>
  <c r="K4" i="3" s="1"/>
  <c r="L4" i="3" s="1"/>
  <c r="M5" i="3"/>
  <c r="K5" i="3" s="1"/>
  <c r="L5" i="3" s="1"/>
  <c r="O8" i="2"/>
  <c r="O7" i="2"/>
  <c r="G7" i="2"/>
  <c r="D7" i="2"/>
  <c r="F7" i="3" s="1"/>
  <c r="Q6" i="2"/>
  <c r="G6" i="2"/>
  <c r="D6" i="2"/>
  <c r="F6" i="3" s="1"/>
  <c r="I2" i="3"/>
  <c r="G2" i="3"/>
  <c r="E2" i="3"/>
  <c r="B2" i="3"/>
  <c r="Q7" i="2" l="1"/>
  <c r="T7" i="2" s="1"/>
  <c r="H6" i="3"/>
  <c r="M6" i="3" s="1"/>
  <c r="K6" i="3" s="1"/>
  <c r="L6" i="3" s="1"/>
  <c r="T6" i="2"/>
  <c r="Q8" i="2"/>
  <c r="G8" i="2"/>
  <c r="D8" i="2"/>
  <c r="F8" i="3" s="1"/>
  <c r="H2" i="3"/>
  <c r="M2" i="3" s="1"/>
  <c r="K2" i="3" s="1"/>
  <c r="L2" i="3" s="1"/>
  <c r="F2" i="3"/>
  <c r="H8" i="3" l="1"/>
  <c r="M8" i="3" s="1"/>
  <c r="K8" i="3" s="1"/>
  <c r="L8" i="3" s="1"/>
  <c r="T8" i="2"/>
  <c r="H7" i="3"/>
  <c r="M7" i="3" s="1"/>
  <c r="K7" i="3" s="1"/>
  <c r="L7" i="3" s="1"/>
</calcChain>
</file>

<file path=xl/sharedStrings.xml><?xml version="1.0" encoding="utf-8"?>
<sst xmlns="http://schemas.openxmlformats.org/spreadsheetml/2006/main" count="69" uniqueCount="50">
  <si>
    <t>Descripción</t>
  </si>
  <si>
    <t>Cant</t>
  </si>
  <si>
    <t>Precio</t>
  </si>
  <si>
    <t>% Desc</t>
  </si>
  <si>
    <t>C. Unit US</t>
  </si>
  <si>
    <t>C. Unit</t>
  </si>
  <si>
    <t>Total Cmpr</t>
  </si>
  <si>
    <t>Env US</t>
  </si>
  <si>
    <t>Envio</t>
  </si>
  <si>
    <t>Fch Cmpr</t>
  </si>
  <si>
    <t>Fch Entrga</t>
  </si>
  <si>
    <t>Euro</t>
  </si>
  <si>
    <t>Dólar</t>
  </si>
  <si>
    <t>Dsc US</t>
  </si>
  <si>
    <t>Desct</t>
  </si>
  <si>
    <t>Pzs</t>
  </si>
  <si>
    <t>Costo Final</t>
  </si>
  <si>
    <t>Liga</t>
  </si>
  <si>
    <t>TOTAL DESC</t>
  </si>
  <si>
    <t>TOTAL CMPRS</t>
  </si>
  <si>
    <t>No</t>
  </si>
  <si>
    <t>Marca</t>
  </si>
  <si>
    <t>Categoria</t>
  </si>
  <si>
    <t>P. Tienda</t>
  </si>
  <si>
    <t>% Desc Cmpr</t>
  </si>
  <si>
    <t>P. Venta</t>
  </si>
  <si>
    <t>P. Oferta</t>
  </si>
  <si>
    <t>Calc</t>
  </si>
  <si>
    <t>Preview</t>
  </si>
  <si>
    <t>Dragon Ball Super: Superhéroe - Superhéroe Vegeta</t>
  </si>
  <si>
    <t>https://www.amazon.com.mx/dp/B09NLTLDF6?ref=ppx_yo2ov_dt_b_product_details&amp;th=1</t>
  </si>
  <si>
    <t>https://www.amazon.com.mx/dp/B09Y9KVZQ8?ref=ppx_yo2ov_dt_b_product_details&amp;th=1</t>
  </si>
  <si>
    <t>Dragon Ball Super Stars, Goku Super Saiyan vs Broly Super Saiyan</t>
  </si>
  <si>
    <t>https://www.claroshop.com/producto/16195531/nintendo-2-5-paquete-c2-luigi-y-morton-410454</t>
  </si>
  <si>
    <t>Nintendo 2.5 Paquete C2 Luigi Y Morton</t>
  </si>
  <si>
    <t>https://www.claroshop.com/producto/17154053/paquete-mario-y-bowser-jr-coche-payaso-nintendo-2-410314</t>
  </si>
  <si>
    <t>Mario Y Bowser Jr.coche Payaso Nintendo</t>
  </si>
  <si>
    <t>https://www.claroshop.com/producto/17256282/pack-5-figuras-yoshi</t>
  </si>
  <si>
    <t>Pack 5 figuras Yoshi</t>
  </si>
  <si>
    <t>https://www.claroshop.com/producto/17256288/playset-sonic-flying-battery-zone</t>
  </si>
  <si>
    <t>Playset Sonic Flying Battery Zone</t>
  </si>
  <si>
    <t>https://www.claroshop.com/producto/17360389/set-de-juego-estadio-donkey-kong-the-super-mario-bros-movie</t>
  </si>
  <si>
    <t>Set de Juego Estadio Donkey Kong The Super Mario Bros Movie</t>
  </si>
  <si>
    <t>Mario Bros</t>
  </si>
  <si>
    <t>DBZ</t>
  </si>
  <si>
    <t>Sonic</t>
  </si>
  <si>
    <t>Figura</t>
  </si>
  <si>
    <t>Set Figuras</t>
  </si>
  <si>
    <t>Playset</t>
  </si>
  <si>
    <t>Pack Figuras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</si>
</sst>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44" formatCode="_-&quot;$&quot;* #,##0.00_-;\-&quot;$&quot;* #,##0.00_-;_-&quot;$&quot;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left" vertical="center"/>
    </xf>
    <xf numFmtId="9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0" fontId="2" fillId="0" borderId="0" xfId="2" applyAlignment="1">
      <alignment horizontal="left" vertical="center"/>
    </xf>
    <xf numFmtId="44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  <xf numFmtId="6" fontId="6" fillId="0" borderId="0" xfId="0" applyNumberFormat="1" applyFont="1" applyAlignment="1">
      <alignment horizontal="left" vertical="center"/>
    </xf>
    <xf numFmtId="6" fontId="7" fillId="0" borderId="0" xfId="0" applyNumberFormat="1" applyFont="1" applyAlignment="1">
      <alignment horizontal="center" vertical="center"/>
    </xf>
    <xf numFmtId="6" fontId="8" fillId="0" borderId="0" xfId="0" applyNumberFormat="1" applyFont="1" applyAlignment="1">
      <alignment horizontal="right" vertical="center"/>
    </xf>
    <xf numFmtId="0" fontId="9" fillId="0" borderId="0" xfId="0" applyFont="1"/>
    <xf numFmtId="1" fontId="0" fillId="0" borderId="0" xfId="0" applyNumberFormat="1" applyAlignment="1">
      <alignment horizontal="center" vertical="center"/>
    </xf>
    <xf numFmtId="6" fontId="2" fillId="2" borderId="0" xfId="2" applyNumberFormat="1" applyFill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hyperlink" Target="https://www.claroshop.com/producto/17154053/paquete-mario-y-bowser-jr-coche-payaso-nintendo-2-410314" TargetMode="External"/><Relationship Id="rId7" Type="http://schemas.openxmlformats.org/officeDocument/2006/relationships/hyperlink" Target="https://www.claroshop.com/producto/16195531/nintendo-2-5-paquete-c2-luigi-y-morton-410454" TargetMode="External"/><Relationship Id="rId2" Type="http://schemas.openxmlformats.org/officeDocument/2006/relationships/hyperlink" Target="https://www.amazon.com.mx/dp/B09Y9KVZQ8?ref=ppx_yo2ov_dt_b_product_details&amp;th=1" TargetMode="External"/><Relationship Id="rId1" Type="http://schemas.openxmlformats.org/officeDocument/2006/relationships/hyperlink" Target="https://www.amazon.com.mx/dp/B09NLTLDF6?ref=ppx_yo2ov_dt_b_product_details&amp;th=1" TargetMode="External"/><Relationship Id="rId6" Type="http://schemas.openxmlformats.org/officeDocument/2006/relationships/hyperlink" Target="https://www.claroshop.com/producto/17360389/set-de-juego-estadio-donkey-kong-the-super-mario-bros-movie" TargetMode="External"/><Relationship Id="rId5" Type="http://schemas.openxmlformats.org/officeDocument/2006/relationships/hyperlink" Target="https://www.claroshop.com/producto/17256288/playset-sonic-flying-battery-zone" TargetMode="External"/><Relationship Id="rId4" Type="http://schemas.openxmlformats.org/officeDocument/2006/relationships/hyperlink" Target="https://www.claroshop.com/producto/17256282/pack-5-figuras-yoshi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hyperlink" Target="https://drive.google.com/file/d/1PobA4NKMU2dc89cQQfpuBsUsFfUQBtr6/view?usp=drive_link" TargetMode="External"/><Relationship Id="rId7" Type="http://schemas.openxmlformats.org/officeDocument/2006/relationships/hyperlink" Target="https://drive.google.com/file/d/173Mrwn3IfbHUMjLYsBLj1sldvucEEJ9o/view?usp=drive_link" TargetMode="External"/><Relationship Id="rId2" Type="http://schemas.openxmlformats.org/officeDocument/2006/relationships/hyperlink" Target="https://drive.google.com/file/d/11Fy7fEJZy5urcOZQt7Afei58YORxhzzz/view?usp=drive_link" TargetMode="External"/><Relationship Id="rId1" Type="http://schemas.openxmlformats.org/officeDocument/2006/relationships/hyperlink" Target="https://drive.google.com/file/d/1AmBYbfzdmlBdVYrsFb-pNJZ3q3wyV0DI/view?usp=drive_link" TargetMode="External"/><Relationship Id="rId6" Type="http://schemas.openxmlformats.org/officeDocument/2006/relationships/hyperlink" Target="https://drive.google.com/file/d/1udmuwoLS1w6YhHDZyH6qMkdiIhEf8Vos/view?usp=drive_link" TargetMode="External"/><Relationship Id="rId5" Type="http://schemas.openxmlformats.org/officeDocument/2006/relationships/hyperlink" Target="https://drive.google.com/file/d/1kKNypDbaup1ZuHLpX5FnKBFlcTB3_bdM/view?usp=drive_link" TargetMode="External"/><Relationship Id="rId4" Type="http://schemas.openxmlformats.org/officeDocument/2006/relationships/hyperlink" Target="https://drive.google.com/file/d/1bUhHgIaML470Vxh5JDiaj6omJYLLblDk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topLeftCell="B1" zoomScaleNormal="100" workbookViewId="0">
      <pane ySplit="1" topLeftCell="A2" activePane="bottomLeft" state="frozen"/>
      <selection pane="bottomLeft" activeCell="U2" sqref="U2"/>
    </sheetView>
  </sheetViews>
  <sheetFormatPr baseColWidth="10" defaultColWidth="10.69921875" defaultRowHeight="15.6" x14ac:dyDescent="0.3"/>
  <cols>
    <col min="1" max="1" width="33.69921875" style="19" customWidth="1"/>
    <col min="2" max="2" width="4.3984375" style="19" bestFit="1" customWidth="1"/>
    <col min="3" max="3" width="10.09765625" style="19" bestFit="1" customWidth="1"/>
    <col min="4" max="4" width="6.09765625" style="19" bestFit="1" customWidth="1"/>
    <col min="5" max="5" width="8.5" style="19" bestFit="1" customWidth="1"/>
    <col min="6" max="6" width="8.59765625" style="19" bestFit="1" customWidth="1"/>
    <col min="7" max="7" width="9.19921875" style="19" bestFit="1" customWidth="1"/>
    <col min="8" max="8" width="6.19921875" style="19" bestFit="1" customWidth="1"/>
    <col min="9" max="9" width="5.69921875" style="19" bestFit="1" customWidth="1"/>
    <col min="10" max="11" width="10.5" style="19" bestFit="1" customWidth="1"/>
    <col min="12" max="12" width="4.3984375" style="19" bestFit="1" customWidth="1"/>
    <col min="13" max="13" width="7.59765625" style="19" bestFit="1" customWidth="1"/>
    <col min="14" max="14" width="6" style="19" bestFit="1" customWidth="1"/>
    <col min="15" max="15" width="8" style="19" bestFit="1" customWidth="1"/>
    <col min="16" max="16" width="4.5" style="19" bestFit="1" customWidth="1"/>
    <col min="17" max="17" width="9.09765625" style="19" bestFit="1" customWidth="1"/>
    <col min="18" max="18" width="10.69921875" style="19"/>
    <col min="19" max="19" width="10.09765625" style="19" bestFit="1" customWidth="1"/>
    <col min="20" max="20" width="10.09765625" style="19" customWidth="1"/>
    <col min="21" max="21" width="11.69921875" style="19" bestFit="1" customWidth="1"/>
    <col min="22" max="16384" width="10.69921875" style="19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16</v>
      </c>
      <c r="U1" s="1" t="s">
        <v>19</v>
      </c>
    </row>
    <row r="2" spans="1:21" ht="31.2" x14ac:dyDescent="0.3">
      <c r="A2" s="3" t="s">
        <v>34</v>
      </c>
      <c r="B2" s="4">
        <v>1</v>
      </c>
      <c r="C2" s="5">
        <v>879</v>
      </c>
      <c r="D2" s="6">
        <f t="shared" ref="D2" si="0">(((C2-F2)*100)/C2)/100</f>
        <v>0.50056882821387949</v>
      </c>
      <c r="E2" s="7">
        <v>0</v>
      </c>
      <c r="F2" s="7">
        <v>439</v>
      </c>
      <c r="G2" s="8">
        <f t="shared" ref="G2" si="1">B2*F2</f>
        <v>439</v>
      </c>
      <c r="H2" s="7">
        <v>0</v>
      </c>
      <c r="I2" s="7">
        <v>0</v>
      </c>
      <c r="J2" s="9">
        <v>45485</v>
      </c>
      <c r="K2" s="9">
        <v>45488</v>
      </c>
      <c r="L2" s="5"/>
      <c r="M2" s="7">
        <v>17.59</v>
      </c>
      <c r="N2" s="5"/>
      <c r="O2" s="11"/>
      <c r="P2" s="4">
        <v>1</v>
      </c>
      <c r="Q2" s="8">
        <f t="shared" ref="Q2:Q8" si="2">F2+(I2/B2)-(O2/B2)</f>
        <v>439</v>
      </c>
      <c r="R2" s="12" t="s">
        <v>33</v>
      </c>
      <c r="S2" s="11">
        <f>SUM(O2:O15)</f>
        <v>250.01</v>
      </c>
      <c r="T2" s="8">
        <f t="shared" ref="T2:T8" si="3">B2*Q2</f>
        <v>439</v>
      </c>
      <c r="U2" s="13">
        <f>SUM(T2:T15)</f>
        <v>3103.54</v>
      </c>
    </row>
    <row r="3" spans="1:21" ht="31.2" x14ac:dyDescent="0.3">
      <c r="A3" s="3" t="s">
        <v>36</v>
      </c>
      <c r="B3" s="4">
        <v>1</v>
      </c>
      <c r="C3" s="5">
        <v>879</v>
      </c>
      <c r="D3" s="6">
        <f t="shared" ref="D3:D5" si="4">(((C3-F3)*100)/C3)/100</f>
        <v>0.50056882821387949</v>
      </c>
      <c r="E3" s="7">
        <v>0</v>
      </c>
      <c r="F3" s="7">
        <v>439</v>
      </c>
      <c r="G3" s="8">
        <f t="shared" ref="G3:G8" si="5">B3*F3</f>
        <v>439</v>
      </c>
      <c r="H3" s="7">
        <v>0</v>
      </c>
      <c r="I3" s="7">
        <v>0</v>
      </c>
      <c r="J3" s="9">
        <v>45485</v>
      </c>
      <c r="K3" s="9">
        <v>45489</v>
      </c>
      <c r="L3" s="5"/>
      <c r="M3" s="7">
        <v>17.59</v>
      </c>
      <c r="N3" s="5"/>
      <c r="O3" s="11"/>
      <c r="P3" s="4">
        <v>1</v>
      </c>
      <c r="Q3" s="8">
        <f t="shared" si="2"/>
        <v>439</v>
      </c>
      <c r="R3" s="12" t="s">
        <v>35</v>
      </c>
      <c r="S3" s="11"/>
      <c r="T3" s="8">
        <f t="shared" si="3"/>
        <v>439</v>
      </c>
      <c r="U3" s="13"/>
    </row>
    <row r="4" spans="1:21" x14ac:dyDescent="0.3">
      <c r="A4" s="3" t="s">
        <v>38</v>
      </c>
      <c r="B4" s="4">
        <v>1</v>
      </c>
      <c r="C4" s="5">
        <v>699</v>
      </c>
      <c r="D4" s="6">
        <f t="shared" si="4"/>
        <v>0.58082975679542204</v>
      </c>
      <c r="E4" s="7">
        <v>0</v>
      </c>
      <c r="F4" s="7">
        <v>293</v>
      </c>
      <c r="G4" s="8">
        <f t="shared" si="5"/>
        <v>293</v>
      </c>
      <c r="H4" s="7">
        <v>0</v>
      </c>
      <c r="I4" s="7">
        <v>0</v>
      </c>
      <c r="J4" s="9">
        <v>45485</v>
      </c>
      <c r="K4" s="9">
        <v>45490</v>
      </c>
      <c r="L4" s="5"/>
      <c r="M4" s="7">
        <v>17.59</v>
      </c>
      <c r="N4" s="5"/>
      <c r="O4" s="11"/>
      <c r="P4" s="4">
        <v>1</v>
      </c>
      <c r="Q4" s="8">
        <f t="shared" si="2"/>
        <v>293</v>
      </c>
      <c r="R4" s="12" t="s">
        <v>37</v>
      </c>
      <c r="S4" s="11"/>
      <c r="T4" s="8">
        <f t="shared" si="3"/>
        <v>293</v>
      </c>
      <c r="U4" s="13"/>
    </row>
    <row r="5" spans="1:21" x14ac:dyDescent="0.3">
      <c r="A5" s="3" t="s">
        <v>40</v>
      </c>
      <c r="B5" s="4">
        <v>1</v>
      </c>
      <c r="C5" s="5">
        <v>639</v>
      </c>
      <c r="D5" s="6">
        <f t="shared" si="4"/>
        <v>0.58059467918622853</v>
      </c>
      <c r="E5" s="7">
        <v>0</v>
      </c>
      <c r="F5" s="7">
        <v>268</v>
      </c>
      <c r="G5" s="8">
        <f t="shared" si="5"/>
        <v>268</v>
      </c>
      <c r="H5" s="7">
        <v>0</v>
      </c>
      <c r="I5" s="7">
        <v>0</v>
      </c>
      <c r="J5" s="9">
        <v>45485</v>
      </c>
      <c r="K5" s="9">
        <v>45490</v>
      </c>
      <c r="L5" s="5"/>
      <c r="M5" s="7">
        <v>17.59</v>
      </c>
      <c r="N5" s="5"/>
      <c r="O5" s="11"/>
      <c r="P5" s="4">
        <v>1</v>
      </c>
      <c r="Q5" s="8">
        <f t="shared" si="2"/>
        <v>268</v>
      </c>
      <c r="R5" s="12" t="s">
        <v>39</v>
      </c>
      <c r="S5" s="11"/>
      <c r="T5" s="8">
        <f t="shared" si="3"/>
        <v>268</v>
      </c>
      <c r="U5" s="13"/>
    </row>
    <row r="6" spans="1:21" ht="31.2" x14ac:dyDescent="0.3">
      <c r="A6" s="3" t="s">
        <v>42</v>
      </c>
      <c r="B6" s="4">
        <v>1</v>
      </c>
      <c r="C6" s="5">
        <v>649</v>
      </c>
      <c r="D6" s="6">
        <f t="shared" ref="D6:D7" si="6">(((C6-F6)*100)/C6)/100</f>
        <v>0.50847457627118642</v>
      </c>
      <c r="E6" s="7">
        <v>0</v>
      </c>
      <c r="F6" s="7">
        <v>319</v>
      </c>
      <c r="G6" s="8">
        <f t="shared" ref="G6:G7" si="7">B6*F6</f>
        <v>319</v>
      </c>
      <c r="H6" s="7">
        <v>0</v>
      </c>
      <c r="I6" s="7">
        <v>0</v>
      </c>
      <c r="J6" s="9">
        <v>45485</v>
      </c>
      <c r="K6" s="9">
        <v>45488</v>
      </c>
      <c r="L6" s="5"/>
      <c r="M6" s="7">
        <v>17.59</v>
      </c>
      <c r="N6" s="5"/>
      <c r="O6" s="11"/>
      <c r="P6" s="4">
        <v>1</v>
      </c>
      <c r="Q6" s="8">
        <f t="shared" si="2"/>
        <v>319</v>
      </c>
      <c r="R6" s="12" t="s">
        <v>41</v>
      </c>
      <c r="S6" s="14"/>
      <c r="T6" s="8">
        <f t="shared" si="3"/>
        <v>319</v>
      </c>
      <c r="U6" s="13"/>
    </row>
    <row r="7" spans="1:21" ht="31.2" x14ac:dyDescent="0.3">
      <c r="A7" s="3" t="s">
        <v>32</v>
      </c>
      <c r="B7" s="4">
        <v>1</v>
      </c>
      <c r="C7" s="5">
        <v>1622.43</v>
      </c>
      <c r="D7" s="6">
        <f t="shared" si="6"/>
        <v>0.53834680078647457</v>
      </c>
      <c r="E7" s="7">
        <v>0</v>
      </c>
      <c r="F7" s="7">
        <v>749</v>
      </c>
      <c r="G7" s="8">
        <f t="shared" si="7"/>
        <v>749</v>
      </c>
      <c r="H7" s="7">
        <v>0</v>
      </c>
      <c r="I7" s="7">
        <v>0</v>
      </c>
      <c r="J7" s="9">
        <v>45491</v>
      </c>
      <c r="K7" s="9">
        <v>45493</v>
      </c>
      <c r="L7" s="5"/>
      <c r="M7" s="7">
        <v>17.59</v>
      </c>
      <c r="N7" s="5"/>
      <c r="O7" s="11">
        <f>(250.01)/2</f>
        <v>125.005</v>
      </c>
      <c r="P7" s="4">
        <v>1</v>
      </c>
      <c r="Q7" s="8">
        <f t="shared" si="2"/>
        <v>623.995</v>
      </c>
      <c r="R7" s="12" t="s">
        <v>31</v>
      </c>
      <c r="S7" s="14"/>
      <c r="T7" s="8">
        <f t="shared" si="3"/>
        <v>623.995</v>
      </c>
      <c r="U7" s="13"/>
    </row>
    <row r="8" spans="1:21" ht="31.2" x14ac:dyDescent="0.3">
      <c r="A8" s="3" t="s">
        <v>29</v>
      </c>
      <c r="B8" s="4">
        <v>1</v>
      </c>
      <c r="C8" s="5">
        <v>1630</v>
      </c>
      <c r="D8" s="6">
        <f t="shared" ref="D8" si="8">(((C8-F8)*100)/C8)/100</f>
        <v>0.48064417177914109</v>
      </c>
      <c r="E8" s="7">
        <v>0</v>
      </c>
      <c r="F8" s="7">
        <v>846.55</v>
      </c>
      <c r="G8" s="8">
        <f t="shared" si="5"/>
        <v>846.55</v>
      </c>
      <c r="H8" s="7">
        <v>0</v>
      </c>
      <c r="I8" s="7">
        <v>0</v>
      </c>
      <c r="J8" s="9">
        <v>45491</v>
      </c>
      <c r="K8" s="9">
        <v>45493</v>
      </c>
      <c r="L8" s="5"/>
      <c r="M8" s="7">
        <v>17.59</v>
      </c>
      <c r="N8" s="5"/>
      <c r="O8" s="11">
        <f>(250.01)/2</f>
        <v>125.005</v>
      </c>
      <c r="P8" s="4">
        <v>1</v>
      </c>
      <c r="Q8" s="8">
        <f t="shared" si="2"/>
        <v>721.54499999999996</v>
      </c>
      <c r="R8" s="12" t="s">
        <v>30</v>
      </c>
      <c r="S8" s="14"/>
      <c r="T8" s="8">
        <f t="shared" si="3"/>
        <v>721.54499999999996</v>
      </c>
      <c r="U8" s="4"/>
    </row>
  </sheetData>
  <hyperlinks>
    <hyperlink ref="R8" r:id="rId1" xr:uid="{00000000-0004-0000-0000-00002C000000}"/>
    <hyperlink ref="R7" r:id="rId2" xr:uid="{6121D495-C6B7-47E6-B2F8-836C243D84F4}"/>
    <hyperlink ref="R3" r:id="rId3" xr:uid="{FCA83373-5A62-4580-8422-46CBC855ADB7}"/>
    <hyperlink ref="R4" r:id="rId4" xr:uid="{56352DAE-3D8B-46EF-B92E-D8BC6F78B8C0}"/>
    <hyperlink ref="R5" r:id="rId5" xr:uid="{2BE07B8C-AF35-449C-96A5-DC1825BA3A1F}"/>
    <hyperlink ref="R6" r:id="rId6" xr:uid="{577E7F79-35F3-4A50-8F06-08267DB36112}"/>
    <hyperlink ref="R2" r:id="rId7" xr:uid="{0008698B-C432-4DF9-B981-F9E6770F052E}"/>
  </hyperlinks>
  <pageMargins left="0.7" right="0.7" top="0.75" bottom="0.75" header="0.3" footer="0.3"/>
  <picture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zoomScale="120" zoomScaleNormal="120" workbookViewId="0">
      <pane ySplit="1" topLeftCell="A2" activePane="bottomLeft" state="frozen"/>
      <selection pane="bottomLeft" activeCell="B3" sqref="B3"/>
    </sheetView>
  </sheetViews>
  <sheetFormatPr baseColWidth="10" defaultColWidth="10.69921875" defaultRowHeight="15.6" x14ac:dyDescent="0.3"/>
  <cols>
    <col min="1" max="1" width="7.09765625" style="19" bestFit="1" customWidth="1"/>
    <col min="2" max="2" width="44.796875" style="19" customWidth="1"/>
    <col min="3" max="4" width="13.5" style="19" bestFit="1" customWidth="1"/>
    <col min="5" max="5" width="13.19921875" style="19" bestFit="1" customWidth="1"/>
    <col min="6" max="6" width="16" style="19" bestFit="1" customWidth="1"/>
    <col min="7" max="7" width="9.69921875" style="19" bestFit="1" customWidth="1"/>
    <col min="8" max="8" width="11.296875" style="19" bestFit="1" customWidth="1"/>
    <col min="9" max="9" width="8.5" style="19" bestFit="1" customWidth="1"/>
    <col min="10" max="10" width="8.5" style="19" customWidth="1"/>
    <col min="11" max="11" width="12.69921875" style="19" bestFit="1" customWidth="1"/>
    <col min="12" max="12" width="12.796875" style="19" bestFit="1" customWidth="1"/>
    <col min="13" max="13" width="9.296875" style="19" bestFit="1" customWidth="1"/>
    <col min="14" max="16384" width="10.69921875" style="19"/>
  </cols>
  <sheetData>
    <row r="1" spans="1:13" x14ac:dyDescent="0.3">
      <c r="A1" s="10" t="s">
        <v>20</v>
      </c>
      <c r="B1" s="1" t="s">
        <v>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1</v>
      </c>
      <c r="H1" s="1" t="s">
        <v>5</v>
      </c>
      <c r="I1" s="1" t="s">
        <v>15</v>
      </c>
      <c r="J1" s="1" t="s">
        <v>28</v>
      </c>
      <c r="K1" s="1" t="s">
        <v>25</v>
      </c>
      <c r="L1" s="1" t="s">
        <v>26</v>
      </c>
      <c r="M1" s="1" t="s">
        <v>27</v>
      </c>
    </row>
    <row r="2" spans="1:13" x14ac:dyDescent="0.3">
      <c r="A2" s="20">
        <v>2</v>
      </c>
      <c r="B2" s="3" t="str">
        <f>Compras!A2</f>
        <v>Nintendo 2.5 Paquete C2 Luigi Y Morton</v>
      </c>
      <c r="C2" s="3" t="s">
        <v>43</v>
      </c>
      <c r="D2" s="3" t="s">
        <v>49</v>
      </c>
      <c r="E2" s="15">
        <f>Compras!C2</f>
        <v>879</v>
      </c>
      <c r="F2" s="6">
        <f>Compras!D2</f>
        <v>0.50056882821387949</v>
      </c>
      <c r="G2" s="4">
        <f>Compras!B2</f>
        <v>1</v>
      </c>
      <c r="H2" s="15">
        <f>Compras!Q2</f>
        <v>439</v>
      </c>
      <c r="I2" s="4">
        <f>Compras!P2</f>
        <v>1</v>
      </c>
      <c r="J2" s="21" t="s">
        <v>28</v>
      </c>
      <c r="K2" s="16">
        <f t="shared" ref="K2" si="0">M2* (IF(M2-H2&lt;100, IF(M2-H2&gt;80, 1.25, IF(M2-H2&gt;50, 1.5, 1.75)), IF(M2-H2&gt;150, 0.95, IF(M2-H2&gt;170, 0.9, 1))))</f>
        <v>573.75</v>
      </c>
      <c r="L2" s="17">
        <f t="shared" ref="L2" si="1">(K2+M2)/2</f>
        <v>573.75</v>
      </c>
      <c r="M2" s="18">
        <f t="shared" ref="M2" si="2">(H2/I2) * ( IF(E2&gt;H2, IF(E2-H2&gt;100, 1.25, IF(E2-H2&gt;50, 1.5, 1.75)), IF(H2-E2&gt;100, 1.25, IF(H2-E2&gt;50, 1.5, 1.75))) ) + 25</f>
        <v>573.75</v>
      </c>
    </row>
    <row r="3" spans="1:13" x14ac:dyDescent="0.3">
      <c r="A3" s="20">
        <v>3</v>
      </c>
      <c r="B3" s="3" t="str">
        <f>Compras!A3</f>
        <v>Mario Y Bowser Jr.coche Payaso Nintendo</v>
      </c>
      <c r="C3" s="3" t="s">
        <v>43</v>
      </c>
      <c r="D3" s="3" t="s">
        <v>49</v>
      </c>
      <c r="E3" s="15">
        <f>Compras!C3</f>
        <v>879</v>
      </c>
      <c r="F3" s="6">
        <f>Compras!D3</f>
        <v>0.50056882821387949</v>
      </c>
      <c r="G3" s="4">
        <f>Compras!B3</f>
        <v>1</v>
      </c>
      <c r="H3" s="15">
        <f>Compras!Q3</f>
        <v>439</v>
      </c>
      <c r="I3" s="4">
        <f>Compras!P3</f>
        <v>1</v>
      </c>
      <c r="J3" s="21" t="s">
        <v>28</v>
      </c>
      <c r="K3" s="16">
        <f t="shared" ref="K3:K8" si="3">M3* (IF(M3-H3&lt;100, IF(M3-H3&gt;80, 1.25, IF(M3-H3&gt;50, 1.5, 1.75)), IF(M3-H3&gt;150, 0.95, IF(M3-H3&gt;170, 0.9, 1))))</f>
        <v>573.75</v>
      </c>
      <c r="L3" s="17">
        <f t="shared" ref="L3:L8" si="4">(K3+M3)/2</f>
        <v>573.75</v>
      </c>
      <c r="M3" s="18">
        <f t="shared" ref="M3:M8" si="5">(H3/I3) * ( IF(E3&gt;H3, IF(E3-H3&gt;100, 1.25, IF(E3-H3&gt;50, 1.5, 1.75)), IF(H3-E3&gt;100, 1.25, IF(H3-E3&gt;50, 1.5, 1.75))) ) + 25</f>
        <v>573.75</v>
      </c>
    </row>
    <row r="4" spans="1:13" x14ac:dyDescent="0.3">
      <c r="A4" s="20">
        <v>4</v>
      </c>
      <c r="B4" s="3" t="str">
        <f>Compras!A4</f>
        <v>Pack 5 figuras Yoshi</v>
      </c>
      <c r="C4" s="3" t="s">
        <v>43</v>
      </c>
      <c r="D4" s="3" t="s">
        <v>47</v>
      </c>
      <c r="E4" s="15">
        <f>Compras!C4</f>
        <v>699</v>
      </c>
      <c r="F4" s="6">
        <f>Compras!D4</f>
        <v>0.58082975679542204</v>
      </c>
      <c r="G4" s="4">
        <f>Compras!B4</f>
        <v>1</v>
      </c>
      <c r="H4" s="15">
        <f>Compras!Q4</f>
        <v>293</v>
      </c>
      <c r="I4" s="4">
        <f>Compras!P4</f>
        <v>1</v>
      </c>
      <c r="J4" s="21" t="s">
        <v>28</v>
      </c>
      <c r="K4" s="16">
        <f t="shared" si="3"/>
        <v>489.0625</v>
      </c>
      <c r="L4" s="17">
        <f t="shared" si="4"/>
        <v>440.15625</v>
      </c>
      <c r="M4" s="18">
        <f t="shared" si="5"/>
        <v>391.25</v>
      </c>
    </row>
    <row r="5" spans="1:13" x14ac:dyDescent="0.3">
      <c r="A5" s="20">
        <v>5</v>
      </c>
      <c r="B5" s="3" t="str">
        <f>Compras!A5</f>
        <v>Playset Sonic Flying Battery Zone</v>
      </c>
      <c r="C5" s="3" t="s">
        <v>45</v>
      </c>
      <c r="D5" s="3" t="s">
        <v>48</v>
      </c>
      <c r="E5" s="15">
        <f>Compras!C5</f>
        <v>639</v>
      </c>
      <c r="F5" s="6">
        <f>Compras!D5</f>
        <v>0.58059467918622853</v>
      </c>
      <c r="G5" s="4">
        <f>Compras!B5</f>
        <v>1</v>
      </c>
      <c r="H5" s="15">
        <f>Compras!Q5</f>
        <v>268</v>
      </c>
      <c r="I5" s="4">
        <f>Compras!P5</f>
        <v>1</v>
      </c>
      <c r="J5" s="21" t="s">
        <v>28</v>
      </c>
      <c r="K5" s="16">
        <f t="shared" si="3"/>
        <v>450</v>
      </c>
      <c r="L5" s="17">
        <f t="shared" si="4"/>
        <v>405</v>
      </c>
      <c r="M5" s="18">
        <f t="shared" si="5"/>
        <v>360</v>
      </c>
    </row>
    <row r="6" spans="1:13" ht="31.2" x14ac:dyDescent="0.3">
      <c r="A6" s="20">
        <v>6</v>
      </c>
      <c r="B6" s="3" t="str">
        <f>Compras!A6</f>
        <v>Set de Juego Estadio Donkey Kong The Super Mario Bros Movie</v>
      </c>
      <c r="C6" s="3" t="s">
        <v>43</v>
      </c>
      <c r="D6" s="3" t="s">
        <v>48</v>
      </c>
      <c r="E6" s="15">
        <f>Compras!C6</f>
        <v>649</v>
      </c>
      <c r="F6" s="6">
        <f>Compras!D6</f>
        <v>0.50847457627118642</v>
      </c>
      <c r="G6" s="4">
        <f>Compras!B6</f>
        <v>1</v>
      </c>
      <c r="H6" s="15">
        <f>Compras!Q6</f>
        <v>319</v>
      </c>
      <c r="I6" s="4">
        <f>Compras!P6</f>
        <v>1</v>
      </c>
      <c r="J6" s="21" t="s">
        <v>28</v>
      </c>
      <c r="K6" s="16">
        <f t="shared" si="3"/>
        <v>423.75</v>
      </c>
      <c r="L6" s="17">
        <f t="shared" si="4"/>
        <v>423.75</v>
      </c>
      <c r="M6" s="18">
        <f t="shared" si="5"/>
        <v>423.75</v>
      </c>
    </row>
    <row r="7" spans="1:13" ht="31.2" x14ac:dyDescent="0.3">
      <c r="A7" s="20">
        <v>7</v>
      </c>
      <c r="B7" s="3" t="str">
        <f>Compras!A7</f>
        <v>Dragon Ball Super Stars, Goku Super Saiyan vs Broly Super Saiyan</v>
      </c>
      <c r="C7" s="3" t="s">
        <v>44</v>
      </c>
      <c r="D7" s="3" t="s">
        <v>46</v>
      </c>
      <c r="E7" s="15">
        <f>Compras!C7</f>
        <v>1622.43</v>
      </c>
      <c r="F7" s="6">
        <f>Compras!D7</f>
        <v>0.53834680078647457</v>
      </c>
      <c r="G7" s="4">
        <f>Compras!B7</f>
        <v>1</v>
      </c>
      <c r="H7" s="15">
        <f>Compras!Q7</f>
        <v>623.995</v>
      </c>
      <c r="I7" s="4">
        <f>Compras!P7</f>
        <v>1</v>
      </c>
      <c r="J7" s="21" t="s">
        <v>28</v>
      </c>
      <c r="K7" s="16">
        <f t="shared" si="3"/>
        <v>764.74406249999993</v>
      </c>
      <c r="L7" s="17">
        <f t="shared" si="4"/>
        <v>784.86890625000001</v>
      </c>
      <c r="M7" s="18">
        <f t="shared" si="5"/>
        <v>804.99374999999998</v>
      </c>
    </row>
    <row r="8" spans="1:13" x14ac:dyDescent="0.3">
      <c r="A8" s="20">
        <v>8</v>
      </c>
      <c r="B8" s="3" t="str">
        <f>Compras!A8</f>
        <v>Dragon Ball Super: Superhéroe - Superhéroe Vegeta</v>
      </c>
      <c r="C8" s="3" t="s">
        <v>44</v>
      </c>
      <c r="D8" s="3" t="s">
        <v>46</v>
      </c>
      <c r="E8" s="15">
        <f>Compras!C8</f>
        <v>1630</v>
      </c>
      <c r="F8" s="6">
        <f>Compras!D8</f>
        <v>0.48064417177914109</v>
      </c>
      <c r="G8" s="4">
        <f>Compras!B8</f>
        <v>1</v>
      </c>
      <c r="H8" s="15">
        <f>Compras!Q8</f>
        <v>721.54499999999996</v>
      </c>
      <c r="I8" s="4">
        <f>Compras!P8</f>
        <v>1</v>
      </c>
      <c r="J8" s="21" t="s">
        <v>28</v>
      </c>
      <c r="K8" s="16">
        <f t="shared" si="3"/>
        <v>880.58468749999997</v>
      </c>
      <c r="L8" s="17">
        <f t="shared" si="4"/>
        <v>903.75796874999992</v>
      </c>
      <c r="M8" s="18">
        <f t="shared" si="5"/>
        <v>926.93124999999998</v>
      </c>
    </row>
  </sheetData>
  <autoFilter ref="A1:M2" xr:uid="{00000000-0009-0000-0000-000001000000}">
    <sortState xmlns:xlrd2="http://schemas.microsoft.com/office/spreadsheetml/2017/richdata2" ref="A2:M2">
      <sortCondition ref="A1:A2"/>
    </sortState>
  </autoFilter>
  <hyperlinks>
    <hyperlink ref="J7" r:id="rId1" xr:uid="{01C0F333-D7F9-4FF4-9C53-3CCE30C0F4AF}"/>
    <hyperlink ref="J8" r:id="rId2" xr:uid="{0658C9E5-32F1-4517-8E4F-4FB93DA028D5}"/>
    <hyperlink ref="J3" r:id="rId3" xr:uid="{14295032-DA3F-454A-BDF8-CCC3382771BA}"/>
    <hyperlink ref="J4" r:id="rId4" xr:uid="{DD97656E-B702-42B7-B06F-E6FAFF410205}"/>
    <hyperlink ref="J5" r:id="rId5" xr:uid="{A8A55BAA-A3FB-4FF8-A614-AE5744FCC65C}"/>
    <hyperlink ref="J6" r:id="rId6" xr:uid="{E4F2531C-9674-43D2-9633-8A3E78C6D676}"/>
    <hyperlink ref="J2" r:id="rId7" xr:uid="{2CA0358B-1211-4F42-95AD-A47905F54601}"/>
  </hyperlinks>
  <pageMargins left="0.7" right="0.7" top="0.75" bottom="0.75" header="0.3" footer="0.3"/>
  <picture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1D55-2CCB-4D7F-9DF6-617A907BF6ED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Compras</vt:lpstr>
      <vt:lpstr>Precios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Tlachino</dc:creator>
  <cp:lastModifiedBy>Marco Tlachino Macuitl</cp:lastModifiedBy>
  <dcterms:created xsi:type="dcterms:W3CDTF">2024-02-04T04:41:10Z</dcterms:created>
  <dcterms:modified xsi:type="dcterms:W3CDTF">2025-02-23T05:51:01Z</dcterms:modified>
</cp:coreProperties>
</file>