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1360" yWindow="0" windowWidth="24240" windowHeight="14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" i="1"/>
  <c r="U9" i="1"/>
  <c r="W9" i="1"/>
  <c r="Y9" i="1"/>
  <c r="U6" i="1"/>
  <c r="W6" i="1"/>
  <c r="Y6" i="1"/>
  <c r="U4" i="1"/>
  <c r="W4" i="1"/>
  <c r="Y4" i="1"/>
  <c r="U11" i="1"/>
  <c r="W11" i="1"/>
  <c r="Y11" i="1"/>
  <c r="U15" i="1"/>
  <c r="W15" i="1"/>
  <c r="Y15" i="1"/>
  <c r="U3" i="1"/>
  <c r="W3" i="1"/>
  <c r="Y3" i="1"/>
  <c r="U24" i="1"/>
  <c r="W24" i="1"/>
  <c r="Y24" i="1"/>
  <c r="U18" i="1"/>
  <c r="W18" i="1"/>
  <c r="Y18" i="1"/>
  <c r="U23" i="1"/>
  <c r="W23" i="1"/>
  <c r="Y23" i="1"/>
  <c r="U12" i="1"/>
  <c r="W12" i="1"/>
  <c r="Y12" i="1"/>
  <c r="U17" i="1"/>
  <c r="W17" i="1"/>
  <c r="Y17" i="1"/>
  <c r="U13" i="1"/>
  <c r="W13" i="1"/>
  <c r="Y13" i="1"/>
  <c r="U5" i="1"/>
  <c r="W5" i="1"/>
  <c r="Y5" i="1"/>
  <c r="U8" i="1"/>
  <c r="W8" i="1"/>
  <c r="Y8" i="1"/>
  <c r="U31" i="1"/>
  <c r="W31" i="1"/>
  <c r="Y31" i="1"/>
  <c r="U20" i="1"/>
  <c r="W20" i="1"/>
  <c r="Y20" i="1"/>
  <c r="U25" i="1"/>
  <c r="W25" i="1"/>
  <c r="Y25" i="1"/>
  <c r="U19" i="1"/>
  <c r="W19" i="1"/>
  <c r="Y19" i="1"/>
  <c r="U7" i="1"/>
  <c r="W7" i="1"/>
  <c r="Y7" i="1"/>
  <c r="U29" i="1"/>
  <c r="W29" i="1"/>
  <c r="Y29" i="1"/>
  <c r="U10" i="1"/>
  <c r="W10" i="1"/>
  <c r="Y10" i="1"/>
  <c r="U26" i="1"/>
  <c r="W26" i="1"/>
  <c r="Y26" i="1"/>
  <c r="U14" i="1"/>
  <c r="W14" i="1"/>
  <c r="Y14" i="1"/>
  <c r="U22" i="1"/>
  <c r="W22" i="1"/>
  <c r="Y22" i="1"/>
  <c r="U27" i="1"/>
  <c r="W27" i="1"/>
  <c r="Y27" i="1"/>
  <c r="U21" i="1"/>
  <c r="W21" i="1"/>
  <c r="Y21" i="1"/>
  <c r="U30" i="1"/>
  <c r="W30" i="1"/>
  <c r="Y30" i="1"/>
  <c r="U28" i="1"/>
  <c r="W28" i="1"/>
  <c r="Y28" i="1"/>
  <c r="U32" i="1"/>
  <c r="W32" i="1"/>
  <c r="Y32" i="1"/>
  <c r="U16" i="1"/>
  <c r="W16" i="1"/>
  <c r="Y16" i="1"/>
  <c r="T6" i="1"/>
  <c r="V6" i="1"/>
  <c r="T9" i="1"/>
  <c r="V9" i="1"/>
  <c r="T4" i="1"/>
  <c r="V4" i="1"/>
  <c r="T11" i="1"/>
  <c r="V11" i="1"/>
  <c r="T15" i="1"/>
  <c r="V15" i="1"/>
  <c r="T24" i="1"/>
  <c r="V24" i="1"/>
  <c r="T3" i="1"/>
  <c r="V3" i="1"/>
  <c r="T18" i="1"/>
  <c r="V18" i="1"/>
  <c r="T5" i="1"/>
  <c r="V5" i="1"/>
  <c r="T12" i="1"/>
  <c r="V12" i="1"/>
  <c r="T23" i="1"/>
  <c r="V23" i="1"/>
  <c r="T17" i="1"/>
  <c r="V17" i="1"/>
  <c r="T13" i="1"/>
  <c r="V13" i="1"/>
  <c r="T20" i="1"/>
  <c r="V20" i="1"/>
  <c r="T31" i="1"/>
  <c r="V31" i="1"/>
  <c r="T8" i="1"/>
  <c r="V8" i="1"/>
  <c r="T19" i="1"/>
  <c r="V19" i="1"/>
  <c r="T25" i="1"/>
  <c r="V25" i="1"/>
  <c r="T26" i="1"/>
  <c r="V26" i="1"/>
  <c r="T10" i="1"/>
  <c r="V10" i="1"/>
  <c r="T7" i="1"/>
  <c r="V7" i="1"/>
  <c r="T29" i="1"/>
  <c r="V29" i="1"/>
  <c r="T14" i="1"/>
  <c r="V14" i="1"/>
  <c r="T22" i="1"/>
  <c r="V22" i="1"/>
  <c r="T30" i="1"/>
  <c r="V30" i="1"/>
  <c r="T27" i="1"/>
  <c r="V27" i="1"/>
  <c r="T28" i="1"/>
  <c r="V28" i="1"/>
  <c r="T21" i="1"/>
  <c r="V21" i="1"/>
  <c r="T32" i="1"/>
  <c r="V32" i="1"/>
  <c r="T16" i="1"/>
  <c r="V16" i="1"/>
  <c r="X26" i="1"/>
  <c r="X5" i="1"/>
  <c r="X4" i="1"/>
  <c r="X3" i="1"/>
  <c r="X6" i="1"/>
  <c r="X10" i="1"/>
  <c r="X7" i="1"/>
  <c r="X11" i="1"/>
  <c r="X9" i="1"/>
  <c r="X8" i="1"/>
  <c r="X16" i="1"/>
  <c r="X12" i="1"/>
  <c r="X13" i="1"/>
  <c r="X15" i="1"/>
  <c r="X14" i="1"/>
  <c r="X20" i="1"/>
  <c r="X17" i="1"/>
  <c r="X18" i="1"/>
  <c r="X19" i="1"/>
  <c r="X21" i="1"/>
  <c r="X24" i="1"/>
  <c r="X22" i="1"/>
  <c r="X28" i="1"/>
  <c r="X25" i="1"/>
  <c r="X23" i="1"/>
  <c r="X27" i="1"/>
  <c r="X29" i="1"/>
  <c r="X30" i="1"/>
  <c r="X32" i="1"/>
  <c r="X31" i="1"/>
  <c r="Z26" i="1"/>
  <c r="AA26" i="1"/>
  <c r="AB26" i="1"/>
  <c r="AC26" i="1"/>
  <c r="AF26" i="1"/>
  <c r="Z25" i="1"/>
  <c r="AA25" i="1"/>
  <c r="AB25" i="1"/>
  <c r="AC25" i="1"/>
  <c r="AF25" i="1"/>
  <c r="Z10" i="1"/>
  <c r="AA10" i="1"/>
  <c r="AB10" i="1"/>
  <c r="AC10" i="1"/>
  <c r="AF10" i="1"/>
  <c r="Z21" i="1"/>
  <c r="AA21" i="1"/>
  <c r="AB21" i="1"/>
  <c r="AC21" i="1"/>
  <c r="AF21" i="1"/>
  <c r="Z3" i="1"/>
  <c r="AA3" i="1"/>
  <c r="AB3" i="1"/>
  <c r="AC3" i="1"/>
  <c r="AF3" i="1"/>
  <c r="Z6" i="1"/>
  <c r="AA6" i="1"/>
  <c r="AB6" i="1"/>
  <c r="AC6" i="1"/>
  <c r="AF6" i="1"/>
  <c r="Z17" i="1"/>
  <c r="AA17" i="1"/>
  <c r="AB17" i="1"/>
  <c r="AC17" i="1"/>
  <c r="AF17" i="1"/>
  <c r="Z31" i="1"/>
  <c r="AA31" i="1"/>
  <c r="AB31" i="1"/>
  <c r="AC31" i="1"/>
  <c r="AF31" i="1"/>
  <c r="Z19" i="1"/>
  <c r="AA19" i="1"/>
  <c r="AB19" i="1"/>
  <c r="AC19" i="1"/>
  <c r="AF19" i="1"/>
  <c r="Z11" i="1"/>
  <c r="AA11" i="1"/>
  <c r="AB11" i="1"/>
  <c r="AC11" i="1"/>
  <c r="AF11" i="1"/>
  <c r="Z8" i="1"/>
  <c r="AA8" i="1"/>
  <c r="AB8" i="1"/>
  <c r="AC8" i="1"/>
  <c r="AF8" i="1"/>
  <c r="Z23" i="1"/>
  <c r="AA23" i="1"/>
  <c r="AB23" i="1"/>
  <c r="AC23" i="1"/>
  <c r="AF23" i="1"/>
  <c r="Z13" i="1"/>
  <c r="AA13" i="1"/>
  <c r="AB13" i="1"/>
  <c r="AC13" i="1"/>
  <c r="AF13" i="1"/>
  <c r="Z9" i="1"/>
  <c r="AA9" i="1"/>
  <c r="AB9" i="1"/>
  <c r="AC9" i="1"/>
  <c r="AF9" i="1"/>
  <c r="Z29" i="1"/>
  <c r="AA29" i="1"/>
  <c r="AB29" i="1"/>
  <c r="AC29" i="1"/>
  <c r="AF29" i="1"/>
  <c r="Z24" i="1"/>
  <c r="AA24" i="1"/>
  <c r="AB24" i="1"/>
  <c r="AC24" i="1"/>
  <c r="AF24" i="1"/>
  <c r="Z18" i="1"/>
  <c r="AA18" i="1"/>
  <c r="AB18" i="1"/>
  <c r="AC18" i="1"/>
  <c r="AF18" i="1"/>
  <c r="Z22" i="1"/>
  <c r="AA22" i="1"/>
  <c r="AB22" i="1"/>
  <c r="AC22" i="1"/>
  <c r="AF22" i="1"/>
  <c r="Z16" i="1"/>
  <c r="AA16" i="1"/>
  <c r="AB16" i="1"/>
  <c r="AC16" i="1"/>
  <c r="AF16" i="1"/>
  <c r="Z15" i="1"/>
  <c r="AA15" i="1"/>
  <c r="AB15" i="1"/>
  <c r="AC15" i="1"/>
  <c r="AF15" i="1"/>
  <c r="Z32" i="1"/>
  <c r="AA32" i="1"/>
  <c r="AB32" i="1"/>
  <c r="AC32" i="1"/>
  <c r="AF32" i="1"/>
  <c r="Z27" i="1"/>
  <c r="AA27" i="1"/>
  <c r="AB27" i="1"/>
  <c r="AC27" i="1"/>
  <c r="AF27" i="1"/>
  <c r="Z5" i="1"/>
  <c r="AA5" i="1"/>
  <c r="AB5" i="1"/>
  <c r="AC5" i="1"/>
  <c r="AF5" i="1"/>
  <c r="Z28" i="1"/>
  <c r="AA28" i="1"/>
  <c r="AB28" i="1"/>
  <c r="AC28" i="1"/>
  <c r="AF28" i="1"/>
  <c r="Z4" i="1"/>
  <c r="AA4" i="1"/>
  <c r="AB4" i="1"/>
  <c r="AC4" i="1"/>
  <c r="AF4" i="1"/>
  <c r="Z20" i="1"/>
  <c r="AA20" i="1"/>
  <c r="AB20" i="1"/>
  <c r="AC20" i="1"/>
  <c r="AF20" i="1"/>
  <c r="Z30" i="1"/>
  <c r="AA30" i="1"/>
  <c r="AB30" i="1"/>
  <c r="AC30" i="1"/>
  <c r="AF30" i="1"/>
  <c r="Z14" i="1"/>
  <c r="AA14" i="1"/>
  <c r="AB14" i="1"/>
  <c r="AC14" i="1"/>
  <c r="AF14" i="1"/>
  <c r="Z12" i="1"/>
  <c r="AA12" i="1"/>
  <c r="AB12" i="1"/>
  <c r="AC12" i="1"/>
  <c r="AF12" i="1"/>
  <c r="Z7" i="1"/>
  <c r="AA7" i="1"/>
  <c r="AB7" i="1"/>
  <c r="AC7" i="1"/>
  <c r="AF7" i="1"/>
  <c r="AD12" i="1"/>
  <c r="AD26" i="1"/>
  <c r="AD25" i="1"/>
  <c r="AD10" i="1"/>
  <c r="AD21" i="1"/>
  <c r="AD3" i="1"/>
  <c r="AD6" i="1"/>
  <c r="AD17" i="1"/>
  <c r="AD31" i="1"/>
  <c r="AD19" i="1"/>
  <c r="AD11" i="1"/>
  <c r="AD8" i="1"/>
  <c r="AD23" i="1"/>
  <c r="AD13" i="1"/>
  <c r="AD9" i="1"/>
  <c r="AD29" i="1"/>
  <c r="AD24" i="1"/>
  <c r="AD18" i="1"/>
  <c r="AD22" i="1"/>
  <c r="AD16" i="1"/>
  <c r="AD15" i="1"/>
  <c r="AD32" i="1"/>
  <c r="AD27" i="1"/>
  <c r="AD5" i="1"/>
  <c r="AD28" i="1"/>
  <c r="AD4" i="1"/>
  <c r="AD20" i="1"/>
  <c r="AD30" i="1"/>
  <c r="AD14" i="1"/>
  <c r="AD7" i="1"/>
  <c r="I25" i="1"/>
  <c r="I12" i="1"/>
  <c r="I26" i="1"/>
  <c r="I10" i="1"/>
  <c r="I21" i="1"/>
  <c r="I3" i="1"/>
  <c r="I6" i="1"/>
  <c r="I17" i="1"/>
  <c r="I31" i="1"/>
  <c r="I19" i="1"/>
  <c r="I11" i="1"/>
  <c r="I8" i="1"/>
  <c r="I23" i="1"/>
  <c r="I13" i="1"/>
  <c r="I9" i="1"/>
  <c r="I29" i="1"/>
  <c r="I24" i="1"/>
  <c r="I18" i="1"/>
  <c r="I22" i="1"/>
  <c r="I16" i="1"/>
  <c r="I15" i="1"/>
  <c r="I32" i="1"/>
  <c r="I27" i="1"/>
  <c r="I5" i="1"/>
  <c r="I28" i="1"/>
  <c r="I4" i="1"/>
  <c r="I20" i="1"/>
  <c r="I30" i="1"/>
  <c r="I14" i="1"/>
  <c r="I7" i="1"/>
</calcChain>
</file>

<file path=xl/sharedStrings.xml><?xml version="1.0" encoding="utf-8"?>
<sst xmlns="http://schemas.openxmlformats.org/spreadsheetml/2006/main" count="153" uniqueCount="82">
  <si>
    <t>Tm</t>
  </si>
  <si>
    <t>Lg</t>
  </si>
  <si>
    <t>G</t>
  </si>
  <si>
    <t>W</t>
  </si>
  <si>
    <t>L</t>
  </si>
  <si>
    <t>R</t>
  </si>
  <si>
    <t>RA</t>
  </si>
  <si>
    <t>NL</t>
  </si>
  <si>
    <t>AL</t>
  </si>
  <si>
    <t>W-L%</t>
  </si>
  <si>
    <t>Cubs</t>
  </si>
  <si>
    <t>Rangers</t>
  </si>
  <si>
    <t>Nationals</t>
  </si>
  <si>
    <t>Indians</t>
  </si>
  <si>
    <t>Red Sox</t>
  </si>
  <si>
    <t>Dodgers</t>
  </si>
  <si>
    <t>Blue Jays</t>
  </si>
  <si>
    <t>Orioles</t>
  </si>
  <si>
    <t>Giants</t>
  </si>
  <si>
    <t>Mets</t>
  </si>
  <si>
    <t>Tigers</t>
  </si>
  <si>
    <t>Mariners</t>
  </si>
  <si>
    <t>Cardinals</t>
  </si>
  <si>
    <t>Astros</t>
  </si>
  <si>
    <t>Yankees</t>
  </si>
  <si>
    <t>Royals</t>
  </si>
  <si>
    <t>Marlins</t>
  </si>
  <si>
    <t>Pirates</t>
  </si>
  <si>
    <t>White Sox</t>
  </si>
  <si>
    <t>Rockies</t>
  </si>
  <si>
    <t>Angels</t>
  </si>
  <si>
    <t>Brewers</t>
  </si>
  <si>
    <t>Phillies</t>
  </si>
  <si>
    <t>Diamondbacks</t>
  </si>
  <si>
    <t>Athletics</t>
  </si>
  <si>
    <t>Braves</t>
  </si>
  <si>
    <t>Rays</t>
  </si>
  <si>
    <t>Reds</t>
  </si>
  <si>
    <t>Padres</t>
  </si>
  <si>
    <t>twins</t>
  </si>
  <si>
    <t>Adjusted RA</t>
  </si>
  <si>
    <t>Adjusted R</t>
  </si>
  <si>
    <t>Adjusted Pyth</t>
  </si>
  <si>
    <t>Pyth</t>
  </si>
  <si>
    <t>Projected Wins</t>
  </si>
  <si>
    <t>Net War (H)</t>
  </si>
  <si>
    <t>Net War (P)</t>
  </si>
  <si>
    <t>Cluster Luck R</t>
  </si>
  <si>
    <t>Cluster Luck RA</t>
  </si>
  <si>
    <t>Normalized R</t>
  </si>
  <si>
    <t>Normalized RA</t>
  </si>
  <si>
    <t>DIF FROM 2016</t>
  </si>
  <si>
    <t>Westgate O/U</t>
  </si>
  <si>
    <t>DIF FROM Westgate</t>
  </si>
  <si>
    <t>IP</t>
  </si>
  <si>
    <t>PA</t>
  </si>
  <si>
    <t>WAR (H)</t>
  </si>
  <si>
    <t>WAR (P)</t>
  </si>
  <si>
    <t>Normalized WAR (H)</t>
  </si>
  <si>
    <t>Normalized WAR (P)</t>
  </si>
  <si>
    <t>Under Line</t>
  </si>
  <si>
    <t>Over Line</t>
  </si>
  <si>
    <t>DIF FROM BETDSI</t>
  </si>
  <si>
    <t>BETDSI O/U</t>
  </si>
  <si>
    <t>+105</t>
  </si>
  <si>
    <t>-120</t>
  </si>
  <si>
    <t>+100</t>
  </si>
  <si>
    <t>-101</t>
  </si>
  <si>
    <t>-118</t>
  </si>
  <si>
    <t>+103</t>
  </si>
  <si>
    <t>-123</t>
  </si>
  <si>
    <t>-125</t>
  </si>
  <si>
    <t>-115</t>
  </si>
  <si>
    <t>-105</t>
  </si>
  <si>
    <t>-110</t>
  </si>
  <si>
    <t>+110</t>
  </si>
  <si>
    <t>-130</t>
  </si>
  <si>
    <t>-104</t>
  </si>
  <si>
    <t>-137</t>
  </si>
  <si>
    <t>+115</t>
  </si>
  <si>
    <t>-116</t>
  </si>
  <si>
    <t>-135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</si>
</sst>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16" fontId="0" fillId="0" borderId="0" xfId="0" applyNumberFormat="1"/>
    <xf numFmtId="0" fontId="0" fillId="0" borderId="0" xfId="0" applyFill="1"/>
    <xf numFmtId="165" fontId="0" fillId="0" borderId="0" xfId="0" applyNumberFormat="1" applyFill="1"/>
    <xf numFmtId="0" fontId="0" fillId="0" borderId="1" xfId="0" applyBorder="1"/>
    <xf numFmtId="0" fontId="0" fillId="0" borderId="0" xfId="0" applyBorder="1"/>
    <xf numFmtId="164" fontId="0" fillId="0" borderId="0" xfId="1" applyNumberFormat="1" applyFont="1" applyBorder="1"/>
    <xf numFmtId="0" fontId="0" fillId="0" borderId="2" xfId="0" applyNumberFormat="1" applyBorder="1"/>
    <xf numFmtId="165" fontId="0" fillId="0" borderId="2" xfId="0" applyNumberFormat="1" applyBorder="1"/>
    <xf numFmtId="0" fontId="4" fillId="0" borderId="0" xfId="0" applyFont="1"/>
    <xf numFmtId="0" fontId="4" fillId="0" borderId="1" xfId="0" applyFont="1" applyBorder="1"/>
    <xf numFmtId="0" fontId="4" fillId="0" borderId="0" xfId="0" applyFont="1" applyBorder="1"/>
    <xf numFmtId="0" fontId="4" fillId="0" borderId="2" xfId="0" applyNumberFormat="1" applyFont="1" applyBorder="1"/>
    <xf numFmtId="0" fontId="4" fillId="0" borderId="0" xfId="0" applyNumberFormat="1" applyFont="1" applyFill="1"/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Fill="1"/>
    <xf numFmtId="2" fontId="0" fillId="0" borderId="0" xfId="1" applyNumberFormat="1" applyFont="1" applyBorder="1"/>
    <xf numFmtId="165" fontId="0" fillId="0" borderId="0" xfId="0" applyNumberFormat="1" applyBorder="1"/>
    <xf numFmtId="0" fontId="4" fillId="2" borderId="0" xfId="0" applyFont="1" applyFill="1"/>
    <xf numFmtId="0" fontId="4" fillId="2" borderId="0" xfId="0" applyNumberFormat="1" applyFont="1" applyFill="1"/>
    <xf numFmtId="165" fontId="0" fillId="2" borderId="0" xfId="0" applyNumberFormat="1" applyFill="1"/>
    <xf numFmtId="0" fontId="0" fillId="2" borderId="0" xfId="0" applyFill="1"/>
    <xf numFmtId="165" fontId="0" fillId="0" borderId="0" xfId="1" applyNumberFormat="1" applyFont="1" applyBorder="1"/>
    <xf numFmtId="1" fontId="0" fillId="0" borderId="0" xfId="1" applyNumberFormat="1" applyFont="1" applyBorder="1"/>
    <xf numFmtId="1" fontId="0" fillId="0" borderId="1" xfId="1" applyNumberFormat="1" applyFont="1" applyBorder="1"/>
    <xf numFmtId="1" fontId="0" fillId="0" borderId="0" xfId="0" applyNumberFormat="1" applyBorder="1"/>
    <xf numFmtId="164" fontId="0" fillId="0" borderId="0" xfId="1" applyNumberFormat="1" applyFont="1" applyFill="1" applyBorder="1"/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NumberFormat="1" applyFont="1" applyFill="1" applyBorder="1"/>
    <xf numFmtId="0" fontId="0" fillId="0" borderId="0" xfId="0" applyNumberFormat="1"/>
    <xf numFmtId="0" fontId="4" fillId="3" borderId="0" xfId="0" applyFont="1" applyFill="1"/>
    <xf numFmtId="0" fontId="4" fillId="3" borderId="0" xfId="0" applyNumberFormat="1" applyFont="1" applyFill="1" applyBorder="1"/>
    <xf numFmtId="0" fontId="0" fillId="3" borderId="0" xfId="0" applyFill="1"/>
    <xf numFmtId="165" fontId="0" fillId="3" borderId="0" xfId="0" applyNumberFormat="1" applyFill="1"/>
    <xf numFmtId="49" fontId="0" fillId="0" borderId="0" xfId="0" applyNumberFormat="1" applyAlignment="1">
      <alignment horizontal="right"/>
    </xf>
    <xf numFmtId="49" fontId="4" fillId="0" borderId="0" xfId="0" applyNumberFormat="1" applyFont="1" applyAlignment="1">
      <alignment horizontal="right"/>
    </xf>
    <xf numFmtId="49" fontId="4" fillId="0" borderId="0" xfId="0" applyNumberFormat="1" applyFont="1" applyFill="1" applyBorder="1" applyAlignment="1">
      <alignment horizontal="right"/>
    </xf>
  </cellXfs>
  <cellStyles count="5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3"/>
  <sheetViews>
    <sheetView tabSelected="1" showRuler="0" workbookViewId="0">
      <pane xSplit="2" ySplit="2" topLeftCell="AC7" activePane="bottomRight" state="frozen"/>
      <selection pane="topRight" activeCell="C1" sqref="C1"/>
      <selection pane="bottomLeft" activeCell="A3" sqref="A3"/>
      <selection pane="bottomRight" activeCell="AG31" sqref="AG31"/>
    </sheetView>
  </sheetViews>
  <sheetFormatPr baseColWidth="10" defaultRowHeight="15" x14ac:dyDescent="0"/>
  <cols>
    <col min="1" max="1" width="13.1640625" bestFit="1" customWidth="1"/>
    <col min="3" max="3" width="6.83203125" style="4" customWidth="1"/>
    <col min="4" max="4" width="6" style="5" customWidth="1"/>
    <col min="5" max="5" width="7.1640625" style="5" customWidth="1"/>
    <col min="6" max="7" width="10.83203125" style="5" customWidth="1"/>
    <col min="8" max="9" width="10.83203125" style="5"/>
    <col min="10" max="10" width="12.83203125" style="5" bestFit="1" customWidth="1"/>
    <col min="11" max="11" width="14" style="5" bestFit="1" customWidth="1"/>
    <col min="12" max="12" width="9.83203125" style="5" customWidth="1"/>
    <col min="13" max="13" width="8.5" style="5" customWidth="1"/>
    <col min="14" max="15" width="14" style="5" customWidth="1"/>
    <col min="16" max="16" width="9.6640625" style="4" customWidth="1"/>
    <col min="17" max="17" width="10.33203125" style="5" customWidth="1"/>
    <col min="18" max="19" width="10.83203125" style="5" customWidth="1"/>
    <col min="20" max="20" width="18.33203125" style="5" bestFit="1" customWidth="1"/>
    <col min="21" max="21" width="18.33203125" style="5" customWidth="1"/>
    <col min="22" max="22" width="13.1640625" style="5" customWidth="1"/>
    <col min="23" max="23" width="11" style="5" bestFit="1" customWidth="1"/>
    <col min="24" max="24" width="13" style="5" bestFit="1" customWidth="1"/>
    <col min="25" max="25" width="12.1640625" style="5" customWidth="1"/>
    <col min="26" max="26" width="12.83203125" style="5" bestFit="1" customWidth="1"/>
    <col min="27" max="27" width="13.6640625" style="5" bestFit="1" customWidth="1"/>
    <col min="28" max="28" width="13" style="5" bestFit="1" customWidth="1"/>
    <col min="29" max="29" width="13.83203125" style="7" bestFit="1" customWidth="1"/>
    <col min="30" max="30" width="14" style="2" bestFit="1" customWidth="1"/>
    <col min="31" max="31" width="13.1640625" bestFit="1" customWidth="1"/>
    <col min="32" max="32" width="18" style="22" bestFit="1" customWidth="1"/>
    <col min="33" max="33" width="11.5" bestFit="1" customWidth="1"/>
    <col min="34" max="34" width="15.83203125" style="35" bestFit="1" customWidth="1"/>
    <col min="35" max="35" width="10.83203125" style="37"/>
    <col min="36" max="36" width="10.5" style="37" customWidth="1"/>
  </cols>
  <sheetData>
    <row r="1" spans="1:40" s="9" customFormat="1">
      <c r="C1" s="30">
        <v>2016</v>
      </c>
      <c r="D1" s="28"/>
      <c r="E1" s="28"/>
      <c r="F1" s="28"/>
      <c r="G1" s="28"/>
      <c r="H1" s="28"/>
      <c r="I1" s="28"/>
      <c r="J1" s="28"/>
      <c r="K1" s="28"/>
      <c r="L1" s="15"/>
      <c r="M1" s="15"/>
      <c r="N1" s="15"/>
      <c r="O1" s="15"/>
      <c r="P1" s="14"/>
      <c r="Q1" s="15"/>
      <c r="R1" s="15"/>
      <c r="S1" s="15"/>
      <c r="T1" s="15"/>
      <c r="U1" s="15"/>
      <c r="V1" s="28">
        <v>2017</v>
      </c>
      <c r="W1" s="28"/>
      <c r="X1" s="28"/>
      <c r="Y1" s="28"/>
      <c r="Z1" s="28"/>
      <c r="AA1" s="28"/>
      <c r="AB1" s="28"/>
      <c r="AC1" s="29"/>
      <c r="AD1" s="16"/>
      <c r="AF1" s="19"/>
      <c r="AH1" s="33"/>
      <c r="AI1" s="38"/>
      <c r="AJ1" s="38"/>
    </row>
    <row r="2" spans="1:40">
      <c r="A2" s="9" t="s">
        <v>0</v>
      </c>
      <c r="B2" s="9" t="s">
        <v>1</v>
      </c>
      <c r="C2" s="10" t="s">
        <v>2</v>
      </c>
      <c r="D2" s="11" t="s">
        <v>3</v>
      </c>
      <c r="E2" s="11" t="s">
        <v>4</v>
      </c>
      <c r="F2" s="11" t="s">
        <v>9</v>
      </c>
      <c r="G2" s="11" t="s">
        <v>5</v>
      </c>
      <c r="H2" s="11" t="s">
        <v>6</v>
      </c>
      <c r="I2" s="11" t="s">
        <v>43</v>
      </c>
      <c r="J2" s="11" t="s">
        <v>47</v>
      </c>
      <c r="K2" s="11" t="s">
        <v>48</v>
      </c>
      <c r="L2" s="11" t="s">
        <v>55</v>
      </c>
      <c r="M2" s="11" t="s">
        <v>54</v>
      </c>
      <c r="N2" s="11" t="s">
        <v>56</v>
      </c>
      <c r="O2" s="11" t="s">
        <v>57</v>
      </c>
      <c r="P2" s="10" t="s">
        <v>55</v>
      </c>
      <c r="Q2" s="11" t="s">
        <v>54</v>
      </c>
      <c r="R2" s="11" t="s">
        <v>56</v>
      </c>
      <c r="S2" s="11" t="s">
        <v>57</v>
      </c>
      <c r="T2" s="11" t="s">
        <v>58</v>
      </c>
      <c r="U2" s="11" t="s">
        <v>59</v>
      </c>
      <c r="V2" s="11" t="s">
        <v>45</v>
      </c>
      <c r="W2" s="11" t="s">
        <v>46</v>
      </c>
      <c r="X2" s="11" t="s">
        <v>41</v>
      </c>
      <c r="Y2" s="11" t="s">
        <v>40</v>
      </c>
      <c r="Z2" s="11" t="s">
        <v>49</v>
      </c>
      <c r="AA2" s="11" t="s">
        <v>50</v>
      </c>
      <c r="AB2" s="11" t="s">
        <v>42</v>
      </c>
      <c r="AC2" s="12" t="s">
        <v>44</v>
      </c>
      <c r="AD2" s="13" t="s">
        <v>51</v>
      </c>
      <c r="AE2" s="13" t="s">
        <v>52</v>
      </c>
      <c r="AF2" s="20" t="s">
        <v>53</v>
      </c>
      <c r="AG2" s="31" t="s">
        <v>63</v>
      </c>
      <c r="AH2" s="34" t="s">
        <v>62</v>
      </c>
      <c r="AI2" s="39" t="s">
        <v>60</v>
      </c>
      <c r="AJ2" s="39" t="s">
        <v>61</v>
      </c>
    </row>
    <row r="3" spans="1:40">
      <c r="A3" t="s">
        <v>16</v>
      </c>
      <c r="B3" t="s">
        <v>8</v>
      </c>
      <c r="C3" s="4">
        <v>162</v>
      </c>
      <c r="D3" s="5">
        <v>89</v>
      </c>
      <c r="E3" s="5">
        <v>73</v>
      </c>
      <c r="F3" s="5">
        <v>0.54900000000000004</v>
      </c>
      <c r="G3" s="5">
        <v>759</v>
      </c>
      <c r="H3" s="5">
        <v>666</v>
      </c>
      <c r="I3" s="6">
        <f t="shared" ref="I3:I32" si="0">G3^1.83/(G3^1.83+H3^1.83)</f>
        <v>0.55951727014378583</v>
      </c>
      <c r="J3" s="17">
        <v>-18.100000000000001</v>
      </c>
      <c r="K3" s="17">
        <v>-0.2</v>
      </c>
      <c r="L3" s="24">
        <v>6233</v>
      </c>
      <c r="M3" s="24">
        <v>1454.1999999999996</v>
      </c>
      <c r="N3" s="23">
        <v>23.29999999999999</v>
      </c>
      <c r="O3" s="23">
        <v>19.099999999999998</v>
      </c>
      <c r="P3" s="25">
        <v>6226</v>
      </c>
      <c r="Q3" s="24">
        <v>1434</v>
      </c>
      <c r="R3" s="23">
        <v>24.099999999999998</v>
      </c>
      <c r="S3" s="23">
        <v>17.399999999999999</v>
      </c>
      <c r="T3" s="23">
        <f t="shared" ref="T3:T32" si="1">L3/P3*R3</f>
        <v>24.127096048827493</v>
      </c>
      <c r="U3" s="23">
        <f t="shared" ref="U3:U32" si="2">M3/Q3*S3</f>
        <v>17.645104602510454</v>
      </c>
      <c r="V3" s="18">
        <f t="shared" ref="V3:V32" si="3">T3-N3</f>
        <v>0.82709604882750298</v>
      </c>
      <c r="W3" s="18">
        <f t="shared" ref="W3:W32" si="4">U3-O3</f>
        <v>-1.454895397489544</v>
      </c>
      <c r="X3" s="26">
        <f t="shared" ref="X3:X32" si="5">G3-J3+(V3*10)</f>
        <v>785.37096048827505</v>
      </c>
      <c r="Y3" s="26">
        <f t="shared" ref="Y3:Y32" si="6">H3+K3-(W3*10)</f>
        <v>680.34895397489538</v>
      </c>
      <c r="Z3" s="18">
        <f t="shared" ref="Z3:Z32" si="7">X3/(SUM(X$3:X$32))*SUM($G$3:$G$32)</f>
        <v>812.04787036224297</v>
      </c>
      <c r="AA3" s="18">
        <f t="shared" ref="AA3:AA32" si="8">Y3/(SUM(Y$3:Y$32))*SUM($G$3:$G$32)</f>
        <v>691.80033885412865</v>
      </c>
      <c r="AB3" s="6">
        <f t="shared" ref="AB3:AB32" si="9">Z3^1.83/(Z3^1.83+AA3^1.83)</f>
        <v>0.57279876659555684</v>
      </c>
      <c r="AC3" s="8">
        <f t="shared" ref="AC3:AC32" si="10">AB3*C3</f>
        <v>92.793400188480206</v>
      </c>
      <c r="AD3" s="3">
        <f t="shared" ref="AD3:AD32" si="11">AC3-D3</f>
        <v>3.7934001884802058</v>
      </c>
      <c r="AE3">
        <v>84.5</v>
      </c>
      <c r="AF3" s="21">
        <f t="shared" ref="AF3:AF32" si="12">AC3-AE3</f>
        <v>8.2934001884802058</v>
      </c>
      <c r="AG3">
        <v>86.5</v>
      </c>
      <c r="AH3" s="36">
        <f>AC3-AG3</f>
        <v>6.2934001884802058</v>
      </c>
      <c r="AI3" s="37" t="s">
        <v>72</v>
      </c>
      <c r="AJ3" s="37" t="s">
        <v>73</v>
      </c>
      <c r="AK3" s="1"/>
      <c r="AM3" s="1"/>
      <c r="AN3" s="1"/>
    </row>
    <row r="4" spans="1:40">
      <c r="A4" t="s">
        <v>36</v>
      </c>
      <c r="B4" t="s">
        <v>8</v>
      </c>
      <c r="C4" s="4">
        <v>162</v>
      </c>
      <c r="D4" s="5">
        <v>68</v>
      </c>
      <c r="E4" s="5">
        <v>94</v>
      </c>
      <c r="F4" s="5">
        <v>0.42</v>
      </c>
      <c r="G4" s="5">
        <v>672</v>
      </c>
      <c r="H4" s="5">
        <v>713</v>
      </c>
      <c r="I4" s="6">
        <f t="shared" si="0"/>
        <v>0.4729319305369753</v>
      </c>
      <c r="J4" s="17">
        <v>-32.200000000000003</v>
      </c>
      <c r="K4" s="17">
        <v>9.1</v>
      </c>
      <c r="L4" s="24">
        <v>6046</v>
      </c>
      <c r="M4" s="24">
        <v>1420.4999999999995</v>
      </c>
      <c r="N4" s="23">
        <v>17.800000000000011</v>
      </c>
      <c r="O4" s="23">
        <v>11.899999999999997</v>
      </c>
      <c r="P4" s="25">
        <v>6240</v>
      </c>
      <c r="Q4" s="24">
        <v>1413</v>
      </c>
      <c r="R4" s="23">
        <v>18.20000000000001</v>
      </c>
      <c r="S4" s="23">
        <v>17.300000000000004</v>
      </c>
      <c r="T4" s="23">
        <f t="shared" si="1"/>
        <v>17.634166666666676</v>
      </c>
      <c r="U4" s="23">
        <f t="shared" si="2"/>
        <v>17.391825902335455</v>
      </c>
      <c r="V4" s="18">
        <f t="shared" si="3"/>
        <v>-0.16583333333333528</v>
      </c>
      <c r="W4" s="18">
        <f t="shared" si="4"/>
        <v>5.4918259023354583</v>
      </c>
      <c r="X4" s="26">
        <f t="shared" si="5"/>
        <v>702.54166666666674</v>
      </c>
      <c r="Y4" s="26">
        <f t="shared" si="6"/>
        <v>667.18174097664541</v>
      </c>
      <c r="Z4" s="18">
        <f t="shared" si="7"/>
        <v>726.40509129943132</v>
      </c>
      <c r="AA4" s="18">
        <f t="shared" si="8"/>
        <v>678.411500140209</v>
      </c>
      <c r="AB4" s="6">
        <f t="shared" si="9"/>
        <v>0.5312311516402799</v>
      </c>
      <c r="AC4" s="8">
        <f t="shared" si="10"/>
        <v>86.059446565725338</v>
      </c>
      <c r="AD4" s="3">
        <f t="shared" si="11"/>
        <v>18.059446565725338</v>
      </c>
      <c r="AE4">
        <v>78.5</v>
      </c>
      <c r="AF4" s="21">
        <f t="shared" si="12"/>
        <v>7.559446565725338</v>
      </c>
      <c r="AG4">
        <v>78.5</v>
      </c>
      <c r="AH4" s="36">
        <f t="shared" ref="AH4:AH32" si="13">AC4-AG4</f>
        <v>7.559446565725338</v>
      </c>
      <c r="AI4" s="37" t="s">
        <v>74</v>
      </c>
      <c r="AJ4" s="37" t="s">
        <v>74</v>
      </c>
      <c r="AK4" s="1"/>
      <c r="AM4" s="1"/>
      <c r="AN4" s="1"/>
    </row>
    <row r="5" spans="1:40">
      <c r="A5" t="s">
        <v>34</v>
      </c>
      <c r="B5" t="s">
        <v>8</v>
      </c>
      <c r="C5" s="4">
        <v>162</v>
      </c>
      <c r="D5" s="5">
        <v>69</v>
      </c>
      <c r="E5" s="5">
        <v>93</v>
      </c>
      <c r="F5" s="5">
        <v>0.42599999999999999</v>
      </c>
      <c r="G5" s="5">
        <v>653</v>
      </c>
      <c r="H5" s="5">
        <v>761</v>
      </c>
      <c r="I5" s="6">
        <f t="shared" si="0"/>
        <v>0.43043100094932574</v>
      </c>
      <c r="J5" s="17">
        <v>-9.6</v>
      </c>
      <c r="K5" s="17">
        <v>-19.100000000000001</v>
      </c>
      <c r="L5" s="24">
        <v>4953</v>
      </c>
      <c r="M5" s="24">
        <v>1426.8000000000002</v>
      </c>
      <c r="N5" s="23">
        <v>8.0999999999999979</v>
      </c>
      <c r="O5" s="23">
        <v>11.7</v>
      </c>
      <c r="P5" s="25">
        <v>6240</v>
      </c>
      <c r="Q5" s="24">
        <v>1418</v>
      </c>
      <c r="R5" s="23">
        <v>13.899999999999999</v>
      </c>
      <c r="S5" s="23">
        <v>15.9</v>
      </c>
      <c r="T5" s="23">
        <f t="shared" si="1"/>
        <v>11.033124999999998</v>
      </c>
      <c r="U5" s="23">
        <f t="shared" si="2"/>
        <v>15.998674188998592</v>
      </c>
      <c r="V5" s="18">
        <f t="shared" si="3"/>
        <v>2.9331250000000004</v>
      </c>
      <c r="W5" s="18">
        <f t="shared" si="4"/>
        <v>4.2986741889985929</v>
      </c>
      <c r="X5" s="26">
        <f t="shared" si="5"/>
        <v>691.93124999999998</v>
      </c>
      <c r="Y5" s="26">
        <f t="shared" si="6"/>
        <v>698.913258110014</v>
      </c>
      <c r="Z5" s="18">
        <f t="shared" si="7"/>
        <v>715.43426771249096</v>
      </c>
      <c r="AA5" s="18">
        <f t="shared" si="8"/>
        <v>710.67711056992675</v>
      </c>
      <c r="AB5" s="6">
        <f t="shared" si="9"/>
        <v>0.50305218858027623</v>
      </c>
      <c r="AC5" s="8">
        <f t="shared" si="10"/>
        <v>81.494454550004747</v>
      </c>
      <c r="AD5" s="3">
        <f t="shared" si="11"/>
        <v>12.494454550004747</v>
      </c>
      <c r="AE5">
        <v>74.5</v>
      </c>
      <c r="AF5" s="21">
        <f t="shared" si="12"/>
        <v>6.9944545500047468</v>
      </c>
      <c r="AG5">
        <v>73.5</v>
      </c>
      <c r="AH5" s="36">
        <f t="shared" si="13"/>
        <v>7.9944545500047468</v>
      </c>
      <c r="AI5" s="37" t="s">
        <v>74</v>
      </c>
      <c r="AJ5" s="37" t="s">
        <v>74</v>
      </c>
      <c r="AK5" s="1"/>
      <c r="AM5" s="1"/>
      <c r="AN5" s="1"/>
    </row>
    <row r="6" spans="1:40">
      <c r="A6" t="s">
        <v>17</v>
      </c>
      <c r="B6" t="s">
        <v>8</v>
      </c>
      <c r="C6" s="4">
        <v>162</v>
      </c>
      <c r="D6" s="5">
        <v>89</v>
      </c>
      <c r="E6" s="5">
        <v>73</v>
      </c>
      <c r="F6" s="5">
        <v>0.54900000000000004</v>
      </c>
      <c r="G6" s="5">
        <v>744</v>
      </c>
      <c r="H6" s="5">
        <v>715</v>
      </c>
      <c r="I6" s="6">
        <f t="shared" si="0"/>
        <v>0.51818149019910498</v>
      </c>
      <c r="J6" s="17">
        <v>-23.1</v>
      </c>
      <c r="K6" s="17">
        <v>34.700000000000003</v>
      </c>
      <c r="L6" s="24">
        <v>6089</v>
      </c>
      <c r="M6" s="24">
        <v>1426.3999999999996</v>
      </c>
      <c r="N6" s="23">
        <v>19.3</v>
      </c>
      <c r="O6" s="23">
        <v>15.199999999999998</v>
      </c>
      <c r="P6" s="25">
        <v>6240</v>
      </c>
      <c r="Q6" s="24">
        <v>1424</v>
      </c>
      <c r="R6" s="23">
        <v>20.7</v>
      </c>
      <c r="S6" s="23">
        <v>15.700000000000001</v>
      </c>
      <c r="T6" s="23">
        <f t="shared" si="1"/>
        <v>20.199086538461536</v>
      </c>
      <c r="U6" s="23">
        <f t="shared" si="2"/>
        <v>15.7264606741573</v>
      </c>
      <c r="V6" s="18">
        <f t="shared" si="3"/>
        <v>0.89908653846153541</v>
      </c>
      <c r="W6" s="18">
        <f t="shared" si="4"/>
        <v>0.52646067415730258</v>
      </c>
      <c r="X6" s="26">
        <f t="shared" si="5"/>
        <v>776.09086538461543</v>
      </c>
      <c r="Y6" s="26">
        <f t="shared" si="6"/>
        <v>744.43539325842698</v>
      </c>
      <c r="Z6" s="18">
        <f t="shared" si="7"/>
        <v>802.45255573410759</v>
      </c>
      <c r="AA6" s="18">
        <f t="shared" si="8"/>
        <v>756.9654576557042</v>
      </c>
      <c r="AB6" s="6">
        <f t="shared" si="9"/>
        <v>0.5266721204651521</v>
      </c>
      <c r="AC6" s="8">
        <f t="shared" si="10"/>
        <v>85.320883515354637</v>
      </c>
      <c r="AD6" s="3">
        <f t="shared" si="11"/>
        <v>-3.6791164846453626</v>
      </c>
      <c r="AE6">
        <v>79.5</v>
      </c>
      <c r="AF6" s="21">
        <f t="shared" si="12"/>
        <v>5.8208835153546374</v>
      </c>
      <c r="AG6">
        <v>80.5</v>
      </c>
      <c r="AH6" s="36">
        <f t="shared" si="13"/>
        <v>4.8208835153546374</v>
      </c>
      <c r="AI6" s="37" t="s">
        <v>65</v>
      </c>
      <c r="AJ6" s="37" t="s">
        <v>66</v>
      </c>
      <c r="AK6" s="1"/>
      <c r="AM6" s="1"/>
      <c r="AN6" s="1"/>
    </row>
    <row r="7" spans="1:40">
      <c r="A7" t="s">
        <v>10</v>
      </c>
      <c r="B7" t="s">
        <v>7</v>
      </c>
      <c r="C7" s="4">
        <v>162</v>
      </c>
      <c r="D7" s="5">
        <v>103</v>
      </c>
      <c r="E7" s="5">
        <v>58</v>
      </c>
      <c r="F7" s="5">
        <v>0.64</v>
      </c>
      <c r="G7" s="5">
        <v>808</v>
      </c>
      <c r="H7" s="5">
        <v>556</v>
      </c>
      <c r="I7" s="6">
        <f t="shared" si="0"/>
        <v>0.66464036323186659</v>
      </c>
      <c r="J7" s="17">
        <v>13</v>
      </c>
      <c r="K7" s="17">
        <v>-13.4</v>
      </c>
      <c r="L7" s="24">
        <v>6123</v>
      </c>
      <c r="M7" s="24">
        <v>1454.9999999999998</v>
      </c>
      <c r="N7" s="23">
        <v>39.800000000000004</v>
      </c>
      <c r="O7" s="23">
        <v>20.600000000000009</v>
      </c>
      <c r="P7" s="25">
        <v>5840</v>
      </c>
      <c r="Q7" s="24">
        <v>1501</v>
      </c>
      <c r="R7" s="23">
        <v>27.4</v>
      </c>
      <c r="S7" s="23">
        <v>22.400000000000002</v>
      </c>
      <c r="T7" s="23">
        <f t="shared" si="1"/>
        <v>28.727773972602741</v>
      </c>
      <c r="U7" s="23">
        <f t="shared" si="2"/>
        <v>21.713524317121919</v>
      </c>
      <c r="V7" s="18">
        <f t="shared" si="3"/>
        <v>-11.072226027397264</v>
      </c>
      <c r="W7" s="18">
        <f t="shared" si="4"/>
        <v>1.1135243171219109</v>
      </c>
      <c r="X7" s="26">
        <f t="shared" si="5"/>
        <v>684.27773972602733</v>
      </c>
      <c r="Y7" s="26">
        <f t="shared" si="6"/>
        <v>531.46475682878088</v>
      </c>
      <c r="Z7" s="18">
        <f t="shared" si="7"/>
        <v>707.52078856511946</v>
      </c>
      <c r="AA7" s="18">
        <f t="shared" si="8"/>
        <v>540.41017732900718</v>
      </c>
      <c r="AB7" s="6">
        <f t="shared" si="9"/>
        <v>0.62082998825798186</v>
      </c>
      <c r="AC7" s="8">
        <f t="shared" si="10"/>
        <v>100.57445809779306</v>
      </c>
      <c r="AD7" s="3">
        <f t="shared" si="11"/>
        <v>-2.4255419022069447</v>
      </c>
      <c r="AE7">
        <v>96.5</v>
      </c>
      <c r="AF7" s="21">
        <f t="shared" si="12"/>
        <v>4.0744580977930553</v>
      </c>
      <c r="AG7">
        <v>96.5</v>
      </c>
      <c r="AH7" s="36">
        <f t="shared" si="13"/>
        <v>4.0744580977930553</v>
      </c>
      <c r="AI7" s="37" t="s">
        <v>67</v>
      </c>
      <c r="AJ7" s="37" t="s">
        <v>68</v>
      </c>
      <c r="AM7" s="1"/>
    </row>
    <row r="8" spans="1:40">
      <c r="A8" t="s">
        <v>22</v>
      </c>
      <c r="B8" t="s">
        <v>7</v>
      </c>
      <c r="C8" s="4">
        <v>162</v>
      </c>
      <c r="D8" s="5">
        <v>86</v>
      </c>
      <c r="E8" s="5">
        <v>76</v>
      </c>
      <c r="F8" s="5">
        <v>0.53100000000000003</v>
      </c>
      <c r="G8" s="5">
        <v>779</v>
      </c>
      <c r="H8" s="5">
        <v>712</v>
      </c>
      <c r="I8" s="6">
        <f t="shared" si="0"/>
        <v>0.54105179077375321</v>
      </c>
      <c r="J8" s="17">
        <v>-5</v>
      </c>
      <c r="K8" s="17">
        <v>-2.9</v>
      </c>
      <c r="L8" s="24">
        <v>5770</v>
      </c>
      <c r="M8" s="24">
        <v>1443.1999999999996</v>
      </c>
      <c r="N8" s="23">
        <v>23.699999999999992</v>
      </c>
      <c r="O8" s="23">
        <v>17.400000000000006</v>
      </c>
      <c r="P8" s="25">
        <v>5840</v>
      </c>
      <c r="Q8" s="24">
        <v>1375</v>
      </c>
      <c r="R8" s="23">
        <v>19.600000000000005</v>
      </c>
      <c r="S8" s="23">
        <v>17.899999999999999</v>
      </c>
      <c r="T8" s="23">
        <f t="shared" si="1"/>
        <v>19.365068493150691</v>
      </c>
      <c r="U8" s="23">
        <f t="shared" si="2"/>
        <v>18.787839999999992</v>
      </c>
      <c r="V8" s="18">
        <f t="shared" si="3"/>
        <v>-4.3349315068493013</v>
      </c>
      <c r="W8" s="18">
        <f t="shared" si="4"/>
        <v>1.3878399999999864</v>
      </c>
      <c r="X8" s="26">
        <f t="shared" si="5"/>
        <v>740.65068493150693</v>
      </c>
      <c r="Y8" s="26">
        <f t="shared" si="6"/>
        <v>695.22160000000019</v>
      </c>
      <c r="Z8" s="18">
        <f t="shared" si="7"/>
        <v>765.80856899399691</v>
      </c>
      <c r="AA8" s="18">
        <f t="shared" si="8"/>
        <v>706.92331582015868</v>
      </c>
      <c r="AB8" s="6">
        <f t="shared" si="9"/>
        <v>0.53653933475103976</v>
      </c>
      <c r="AC8" s="8">
        <f t="shared" si="10"/>
        <v>86.91937222966844</v>
      </c>
      <c r="AD8" s="3">
        <f t="shared" si="11"/>
        <v>0.9193722296684399</v>
      </c>
      <c r="AE8">
        <v>83.5</v>
      </c>
      <c r="AF8" s="21">
        <f t="shared" si="12"/>
        <v>3.4193722296684399</v>
      </c>
      <c r="AG8">
        <v>83.5</v>
      </c>
      <c r="AH8" s="36">
        <f t="shared" si="13"/>
        <v>3.4193722296684399</v>
      </c>
      <c r="AI8" s="37" t="s">
        <v>69</v>
      </c>
      <c r="AJ8" s="37" t="s">
        <v>70</v>
      </c>
      <c r="AK8" s="1"/>
      <c r="AM8" s="1"/>
      <c r="AN8" s="1"/>
    </row>
    <row r="9" spans="1:40">
      <c r="A9" t="s">
        <v>25</v>
      </c>
      <c r="B9" t="s">
        <v>8</v>
      </c>
      <c r="C9" s="4">
        <v>162</v>
      </c>
      <c r="D9" s="5">
        <v>81</v>
      </c>
      <c r="E9" s="5">
        <v>81</v>
      </c>
      <c r="F9" s="5">
        <v>0.5</v>
      </c>
      <c r="G9" s="5">
        <v>675</v>
      </c>
      <c r="H9" s="5">
        <v>712</v>
      </c>
      <c r="I9" s="6">
        <f t="shared" si="0"/>
        <v>0.47560479692283614</v>
      </c>
      <c r="J9" s="17">
        <v>-1.6</v>
      </c>
      <c r="K9" s="17">
        <v>45</v>
      </c>
      <c r="L9" s="24">
        <v>6052</v>
      </c>
      <c r="M9" s="24">
        <v>1435.0999999999997</v>
      </c>
      <c r="N9" s="23">
        <v>13.799999999999999</v>
      </c>
      <c r="O9" s="23">
        <v>10.5</v>
      </c>
      <c r="P9" s="25">
        <v>6240</v>
      </c>
      <c r="Q9" s="24">
        <v>1387</v>
      </c>
      <c r="R9" s="23">
        <v>14.8</v>
      </c>
      <c r="S9" s="23">
        <v>13.4</v>
      </c>
      <c r="T9" s="23">
        <f t="shared" si="1"/>
        <v>14.354102564102565</v>
      </c>
      <c r="U9" s="23">
        <f t="shared" si="2"/>
        <v>13.864700793078585</v>
      </c>
      <c r="V9" s="18">
        <f t="shared" si="3"/>
        <v>0.55410256410256586</v>
      </c>
      <c r="W9" s="18">
        <f t="shared" si="4"/>
        <v>3.3647007930785851</v>
      </c>
      <c r="X9" s="26">
        <f t="shared" si="5"/>
        <v>682.14102564102564</v>
      </c>
      <c r="Y9" s="26">
        <f t="shared" si="6"/>
        <v>723.35299206921411</v>
      </c>
      <c r="Z9" s="18">
        <f t="shared" si="7"/>
        <v>705.31149612932597</v>
      </c>
      <c r="AA9" s="18">
        <f t="shared" si="8"/>
        <v>735.52820519673401</v>
      </c>
      <c r="AB9" s="6">
        <f t="shared" si="9"/>
        <v>0.48081759473777347</v>
      </c>
      <c r="AC9" s="8">
        <f t="shared" si="10"/>
        <v>77.892450347519301</v>
      </c>
      <c r="AD9" s="3">
        <f t="shared" si="11"/>
        <v>-3.1075496524806994</v>
      </c>
      <c r="AE9">
        <v>74.5</v>
      </c>
      <c r="AF9" s="21">
        <f t="shared" si="12"/>
        <v>3.3924503475193006</v>
      </c>
      <c r="AG9">
        <v>75.5</v>
      </c>
      <c r="AH9" s="36">
        <f t="shared" si="13"/>
        <v>2.3924503475193006</v>
      </c>
      <c r="AI9" s="37" t="s">
        <v>66</v>
      </c>
      <c r="AJ9" s="37" t="s">
        <v>65</v>
      </c>
      <c r="AK9" s="1"/>
      <c r="AM9" s="1"/>
      <c r="AN9" s="1"/>
    </row>
    <row r="10" spans="1:40">
      <c r="A10" t="s">
        <v>14</v>
      </c>
      <c r="B10" t="s">
        <v>8</v>
      </c>
      <c r="C10" s="4">
        <v>162</v>
      </c>
      <c r="D10" s="5">
        <v>93</v>
      </c>
      <c r="E10" s="5">
        <v>69</v>
      </c>
      <c r="F10" s="5">
        <v>0.57399999999999995</v>
      </c>
      <c r="G10" s="5">
        <v>878</v>
      </c>
      <c r="H10" s="5">
        <v>694</v>
      </c>
      <c r="I10" s="6">
        <f t="shared" si="0"/>
        <v>0.60596191694075041</v>
      </c>
      <c r="J10" s="17">
        <v>-11.2</v>
      </c>
      <c r="K10" s="17">
        <v>-20.7</v>
      </c>
      <c r="L10" s="24">
        <v>6070</v>
      </c>
      <c r="M10" s="24">
        <v>1434.3000000000004</v>
      </c>
      <c r="N10" s="23">
        <v>34.599999999999987</v>
      </c>
      <c r="O10" s="23">
        <v>18.7</v>
      </c>
      <c r="P10" s="25">
        <v>6240</v>
      </c>
      <c r="Q10" s="24">
        <v>1507</v>
      </c>
      <c r="R10" s="23">
        <v>23.8</v>
      </c>
      <c r="S10" s="23">
        <v>22.6</v>
      </c>
      <c r="T10" s="23">
        <f t="shared" si="1"/>
        <v>23.151602564102564</v>
      </c>
      <c r="U10" s="23">
        <f t="shared" si="2"/>
        <v>21.50974120769742</v>
      </c>
      <c r="V10" s="18">
        <f t="shared" si="3"/>
        <v>-11.448397435897423</v>
      </c>
      <c r="W10" s="18">
        <f t="shared" si="4"/>
        <v>2.8097412076974209</v>
      </c>
      <c r="X10" s="26">
        <f t="shared" si="5"/>
        <v>774.71602564102579</v>
      </c>
      <c r="Y10" s="26">
        <f t="shared" si="6"/>
        <v>645.2025879230257</v>
      </c>
      <c r="Z10" s="18">
        <f t="shared" si="7"/>
        <v>801.03101643352386</v>
      </c>
      <c r="AA10" s="18">
        <f t="shared" si="8"/>
        <v>656.06240201727439</v>
      </c>
      <c r="AB10" s="6">
        <f t="shared" si="9"/>
        <v>0.59033443389165652</v>
      </c>
      <c r="AC10" s="8">
        <f t="shared" si="10"/>
        <v>95.634178290448361</v>
      </c>
      <c r="AD10" s="3">
        <f t="shared" si="11"/>
        <v>2.6341782904483608</v>
      </c>
      <c r="AE10">
        <v>92.5</v>
      </c>
      <c r="AF10" s="21">
        <f t="shared" si="12"/>
        <v>3.1341782904483608</v>
      </c>
      <c r="AG10">
        <v>92.5</v>
      </c>
      <c r="AH10" s="36">
        <f t="shared" si="13"/>
        <v>3.1341782904483608</v>
      </c>
      <c r="AI10" s="37" t="s">
        <v>64</v>
      </c>
      <c r="AJ10" s="37" t="s">
        <v>71</v>
      </c>
      <c r="AK10" s="1"/>
      <c r="AM10" s="1"/>
      <c r="AN10" s="1"/>
    </row>
    <row r="11" spans="1:40">
      <c r="A11" t="s">
        <v>21</v>
      </c>
      <c r="B11" t="s">
        <v>8</v>
      </c>
      <c r="C11" s="4">
        <v>162</v>
      </c>
      <c r="D11" s="5">
        <v>86</v>
      </c>
      <c r="E11" s="5">
        <v>76</v>
      </c>
      <c r="F11" s="5">
        <v>0.53100000000000003</v>
      </c>
      <c r="G11" s="5">
        <v>768</v>
      </c>
      <c r="H11" s="5">
        <v>707</v>
      </c>
      <c r="I11" s="6">
        <f t="shared" si="0"/>
        <v>0.5377900688400975</v>
      </c>
      <c r="J11" s="17">
        <v>4.4000000000000004</v>
      </c>
      <c r="K11" s="17">
        <v>26.7</v>
      </c>
      <c r="L11" s="24">
        <v>6227</v>
      </c>
      <c r="M11" s="24">
        <v>1386.8999999999999</v>
      </c>
      <c r="N11" s="23">
        <v>20.999999999999993</v>
      </c>
      <c r="O11" s="23">
        <v>13.500000000000005</v>
      </c>
      <c r="P11" s="25">
        <v>6208</v>
      </c>
      <c r="Q11" s="24">
        <v>1460</v>
      </c>
      <c r="R11" s="23">
        <v>20.3</v>
      </c>
      <c r="S11" s="23">
        <v>17.900000000000002</v>
      </c>
      <c r="T11" s="23">
        <f t="shared" si="1"/>
        <v>20.362129510309277</v>
      </c>
      <c r="U11" s="23">
        <f t="shared" si="2"/>
        <v>17.00377397260274</v>
      </c>
      <c r="V11" s="18">
        <f t="shared" si="3"/>
        <v>-0.63787048969071591</v>
      </c>
      <c r="W11" s="18">
        <f t="shared" si="4"/>
        <v>3.503773972602735</v>
      </c>
      <c r="X11" s="26">
        <f t="shared" si="5"/>
        <v>757.22129510309287</v>
      </c>
      <c r="Y11" s="26">
        <f t="shared" si="6"/>
        <v>698.66226027397272</v>
      </c>
      <c r="Z11" s="18">
        <f t="shared" si="7"/>
        <v>782.94203760617154</v>
      </c>
      <c r="AA11" s="18">
        <f t="shared" si="8"/>
        <v>710.42188803006627</v>
      </c>
      <c r="AB11" s="6">
        <f t="shared" si="9"/>
        <v>0.54435196834932154</v>
      </c>
      <c r="AC11" s="8">
        <f t="shared" si="10"/>
        <v>88.185018872590092</v>
      </c>
      <c r="AD11" s="3">
        <f t="shared" si="11"/>
        <v>2.1850188725900921</v>
      </c>
      <c r="AE11">
        <v>85.5</v>
      </c>
      <c r="AF11" s="21">
        <f t="shared" si="12"/>
        <v>2.6850188725900921</v>
      </c>
      <c r="AG11">
        <v>85.5</v>
      </c>
      <c r="AH11" s="36">
        <f t="shared" si="13"/>
        <v>2.6850188725900921</v>
      </c>
      <c r="AI11" s="37" t="s">
        <v>74</v>
      </c>
      <c r="AJ11" s="37" t="s">
        <v>74</v>
      </c>
      <c r="AK11" s="1"/>
      <c r="AM11" s="1"/>
      <c r="AN11" s="1"/>
    </row>
    <row r="12" spans="1:40">
      <c r="A12" t="s">
        <v>11</v>
      </c>
      <c r="B12" t="s">
        <v>8</v>
      </c>
      <c r="C12" s="4">
        <v>162</v>
      </c>
      <c r="D12" s="5">
        <v>95</v>
      </c>
      <c r="E12" s="5">
        <v>67</v>
      </c>
      <c r="F12" s="5">
        <v>0.58599999999999997</v>
      </c>
      <c r="G12" s="5">
        <v>765</v>
      </c>
      <c r="H12" s="5">
        <v>757</v>
      </c>
      <c r="I12" s="6">
        <f t="shared" si="0"/>
        <v>0.50480935719973152</v>
      </c>
      <c r="J12" s="17">
        <v>16</v>
      </c>
      <c r="K12" s="17">
        <v>10</v>
      </c>
      <c r="L12" s="24">
        <v>6089</v>
      </c>
      <c r="M12" s="24">
        <v>1412.8</v>
      </c>
      <c r="N12" s="23">
        <v>19</v>
      </c>
      <c r="O12" s="23">
        <v>10.499999999999998</v>
      </c>
      <c r="P12" s="25">
        <v>6240</v>
      </c>
      <c r="Q12" s="24">
        <v>1447</v>
      </c>
      <c r="R12" s="23">
        <v>19.400000000000002</v>
      </c>
      <c r="S12" s="23">
        <v>16.500000000000004</v>
      </c>
      <c r="T12" s="23">
        <f t="shared" si="1"/>
        <v>18.930544871794872</v>
      </c>
      <c r="U12" s="23">
        <f t="shared" si="2"/>
        <v>16.110020732550108</v>
      </c>
      <c r="V12" s="18">
        <f t="shared" si="3"/>
        <v>-6.9455128205127892E-2</v>
      </c>
      <c r="W12" s="18">
        <f t="shared" si="4"/>
        <v>5.6100207325501099</v>
      </c>
      <c r="X12" s="26">
        <f t="shared" si="5"/>
        <v>748.30544871794871</v>
      </c>
      <c r="Y12" s="26">
        <f t="shared" si="6"/>
        <v>710.89979267449894</v>
      </c>
      <c r="Z12" s="18">
        <f t="shared" si="7"/>
        <v>773.72334423223788</v>
      </c>
      <c r="AA12" s="18">
        <f t="shared" si="8"/>
        <v>722.86539810230295</v>
      </c>
      <c r="AB12" s="6">
        <f t="shared" si="9"/>
        <v>0.53106596966819319</v>
      </c>
      <c r="AC12" s="8">
        <f t="shared" si="10"/>
        <v>86.032687086247293</v>
      </c>
      <c r="AD12" s="3">
        <f t="shared" si="11"/>
        <v>-8.967312913752707</v>
      </c>
      <c r="AE12">
        <v>84.5</v>
      </c>
      <c r="AF12" s="21">
        <f t="shared" si="12"/>
        <v>1.532687086247293</v>
      </c>
      <c r="AG12">
        <v>85.5</v>
      </c>
      <c r="AH12" s="36">
        <f t="shared" si="13"/>
        <v>0.532687086247293</v>
      </c>
      <c r="AI12" s="37" t="s">
        <v>65</v>
      </c>
      <c r="AJ12" s="37" t="s">
        <v>66</v>
      </c>
      <c r="AK12" s="1"/>
      <c r="AM12" s="1"/>
      <c r="AN12" s="1"/>
    </row>
    <row r="13" spans="1:40">
      <c r="A13" t="s">
        <v>24</v>
      </c>
      <c r="B13" t="s">
        <v>8</v>
      </c>
      <c r="C13" s="4">
        <v>162</v>
      </c>
      <c r="D13" s="5">
        <v>84</v>
      </c>
      <c r="E13" s="5">
        <v>78</v>
      </c>
      <c r="F13" s="5">
        <v>0.51800000000000002</v>
      </c>
      <c r="G13" s="5">
        <v>680</v>
      </c>
      <c r="H13" s="5">
        <v>702</v>
      </c>
      <c r="I13" s="6">
        <f t="shared" si="0"/>
        <v>0.48543704292879014</v>
      </c>
      <c r="J13" s="17">
        <v>-14.6</v>
      </c>
      <c r="K13" s="17">
        <v>8.5</v>
      </c>
      <c r="L13" s="24">
        <v>6058</v>
      </c>
      <c r="M13" s="24">
        <v>1423.1999999999996</v>
      </c>
      <c r="N13" s="23">
        <v>14.799999999999999</v>
      </c>
      <c r="O13" s="23">
        <v>18.2</v>
      </c>
      <c r="P13" s="25">
        <v>6240</v>
      </c>
      <c r="Q13" s="24">
        <v>1434</v>
      </c>
      <c r="R13" s="23">
        <v>18.8</v>
      </c>
      <c r="S13" s="23">
        <v>19</v>
      </c>
      <c r="T13" s="23">
        <f t="shared" si="1"/>
        <v>18.251666666666669</v>
      </c>
      <c r="U13" s="23">
        <f t="shared" si="2"/>
        <v>18.856903765690372</v>
      </c>
      <c r="V13" s="18">
        <f t="shared" si="3"/>
        <v>3.4516666666666698</v>
      </c>
      <c r="W13" s="18">
        <f t="shared" si="4"/>
        <v>0.65690376569037312</v>
      </c>
      <c r="X13" s="26">
        <f t="shared" si="5"/>
        <v>729.11666666666667</v>
      </c>
      <c r="Y13" s="26">
        <f t="shared" si="6"/>
        <v>703.93096234309633</v>
      </c>
      <c r="Z13" s="18">
        <f t="shared" si="7"/>
        <v>753.88277158119251</v>
      </c>
      <c r="AA13" s="18">
        <f t="shared" si="8"/>
        <v>715.77927096634642</v>
      </c>
      <c r="AB13" s="6">
        <f t="shared" si="9"/>
        <v>0.52371045973792996</v>
      </c>
      <c r="AC13" s="8">
        <f t="shared" si="10"/>
        <v>84.841094477544658</v>
      </c>
      <c r="AD13" s="3">
        <f t="shared" si="11"/>
        <v>0.84109447754465805</v>
      </c>
      <c r="AE13">
        <v>83.5</v>
      </c>
      <c r="AF13" s="21">
        <f t="shared" si="12"/>
        <v>1.341094477544658</v>
      </c>
      <c r="AG13">
        <v>82.5</v>
      </c>
      <c r="AH13" s="36">
        <f t="shared" si="13"/>
        <v>2.341094477544658</v>
      </c>
      <c r="AI13" s="37" t="s">
        <v>72</v>
      </c>
      <c r="AJ13" s="37" t="s">
        <v>73</v>
      </c>
      <c r="AK13" s="1"/>
      <c r="AM13" s="1"/>
      <c r="AN13" s="1"/>
    </row>
    <row r="14" spans="1:40">
      <c r="A14" t="s">
        <v>39</v>
      </c>
      <c r="B14" t="s">
        <v>8</v>
      </c>
      <c r="C14" s="4">
        <v>162</v>
      </c>
      <c r="D14" s="5">
        <v>59</v>
      </c>
      <c r="E14" s="5">
        <v>103</v>
      </c>
      <c r="F14" s="5">
        <v>0.36399999999999999</v>
      </c>
      <c r="G14" s="5">
        <v>722</v>
      </c>
      <c r="H14" s="5">
        <v>889</v>
      </c>
      <c r="I14" s="6">
        <f t="shared" si="0"/>
        <v>0.4059407287917921</v>
      </c>
      <c r="J14" s="17">
        <v>-23.7</v>
      </c>
      <c r="K14" s="17">
        <v>-17.3</v>
      </c>
      <c r="L14" s="24">
        <v>5997</v>
      </c>
      <c r="M14" s="24">
        <v>1436.6999999999998</v>
      </c>
      <c r="N14" s="23">
        <v>13.8</v>
      </c>
      <c r="O14" s="23">
        <v>8.1000000000000014</v>
      </c>
      <c r="P14" s="25">
        <v>6205</v>
      </c>
      <c r="Q14" s="24">
        <v>1438</v>
      </c>
      <c r="R14" s="23">
        <v>16.700000000000003</v>
      </c>
      <c r="S14" s="23">
        <v>12.399999999999997</v>
      </c>
      <c r="T14" s="23">
        <f t="shared" si="1"/>
        <v>16.140193392425466</v>
      </c>
      <c r="U14" s="23">
        <f t="shared" si="2"/>
        <v>12.388789986091789</v>
      </c>
      <c r="V14" s="18">
        <f t="shared" si="3"/>
        <v>2.3401933924254656</v>
      </c>
      <c r="W14" s="18">
        <f t="shared" si="4"/>
        <v>4.2887899860917873</v>
      </c>
      <c r="X14" s="26">
        <f t="shared" si="5"/>
        <v>769.10193392425469</v>
      </c>
      <c r="Y14" s="26">
        <f t="shared" si="6"/>
        <v>828.81210013908219</v>
      </c>
      <c r="Z14" s="18">
        <f t="shared" si="7"/>
        <v>795.22622933038474</v>
      </c>
      <c r="AA14" s="18">
        <f t="shared" si="8"/>
        <v>842.76236242111759</v>
      </c>
      <c r="AB14" s="6">
        <f t="shared" si="9"/>
        <v>0.47346324782850918</v>
      </c>
      <c r="AC14" s="8">
        <f t="shared" si="10"/>
        <v>76.701046148218481</v>
      </c>
      <c r="AD14" s="3">
        <f t="shared" si="11"/>
        <v>17.701046148218481</v>
      </c>
      <c r="AE14">
        <v>75.5</v>
      </c>
      <c r="AF14" s="21">
        <f t="shared" si="12"/>
        <v>1.2010461482184809</v>
      </c>
      <c r="AG14">
        <v>74.5</v>
      </c>
      <c r="AH14" s="36">
        <f t="shared" si="13"/>
        <v>2.2010461482184809</v>
      </c>
      <c r="AI14" s="37" t="s">
        <v>74</v>
      </c>
      <c r="AJ14" s="37" t="s">
        <v>74</v>
      </c>
      <c r="AK14" s="1"/>
      <c r="AM14" s="1"/>
      <c r="AN14" s="1"/>
    </row>
    <row r="15" spans="1:40">
      <c r="A15" t="s">
        <v>31</v>
      </c>
      <c r="B15" t="s">
        <v>7</v>
      </c>
      <c r="C15" s="4">
        <v>162</v>
      </c>
      <c r="D15" s="5">
        <v>73</v>
      </c>
      <c r="E15" s="5">
        <v>89</v>
      </c>
      <c r="F15" s="5">
        <v>0.45100000000000001</v>
      </c>
      <c r="G15" s="5">
        <v>671</v>
      </c>
      <c r="H15" s="5">
        <v>733</v>
      </c>
      <c r="I15" s="6">
        <f t="shared" si="0"/>
        <v>0.45965562156604139</v>
      </c>
      <c r="J15" s="17">
        <v>-44</v>
      </c>
      <c r="K15" s="17">
        <v>36.799999999999997</v>
      </c>
      <c r="L15" s="24">
        <v>5353</v>
      </c>
      <c r="M15" s="24">
        <v>1426.4000000000003</v>
      </c>
      <c r="N15" s="23">
        <v>15.8</v>
      </c>
      <c r="O15" s="23">
        <v>13.200000000000001</v>
      </c>
      <c r="P15" s="25">
        <v>5770</v>
      </c>
      <c r="Q15" s="24">
        <v>1405</v>
      </c>
      <c r="R15" s="23">
        <v>10.7</v>
      </c>
      <c r="S15" s="23">
        <v>13.100000000000001</v>
      </c>
      <c r="T15" s="23">
        <f t="shared" si="1"/>
        <v>9.9267071057192364</v>
      </c>
      <c r="U15" s="23">
        <f t="shared" si="2"/>
        <v>13.299530249110324</v>
      </c>
      <c r="V15" s="18">
        <f t="shared" si="3"/>
        <v>-5.8732928942807643</v>
      </c>
      <c r="W15" s="18">
        <f t="shared" si="4"/>
        <v>9.9530249110323155E-2</v>
      </c>
      <c r="X15" s="26">
        <f t="shared" si="5"/>
        <v>656.26707105719231</v>
      </c>
      <c r="Y15" s="26">
        <f t="shared" si="6"/>
        <v>768.80469750889677</v>
      </c>
      <c r="Z15" s="18">
        <f t="shared" si="7"/>
        <v>678.55867386481486</v>
      </c>
      <c r="AA15" s="18">
        <f t="shared" si="8"/>
        <v>781.74493712667061</v>
      </c>
      <c r="AB15" s="6">
        <f t="shared" si="9"/>
        <v>0.43559716738321447</v>
      </c>
      <c r="AC15" s="8">
        <f t="shared" si="10"/>
        <v>70.566741116080749</v>
      </c>
      <c r="AD15" s="3">
        <f t="shared" si="11"/>
        <v>-2.433258883919251</v>
      </c>
      <c r="AE15">
        <v>69.5</v>
      </c>
      <c r="AF15" s="21">
        <f t="shared" si="12"/>
        <v>1.066741116080749</v>
      </c>
      <c r="AG15">
        <v>68.5</v>
      </c>
      <c r="AH15" s="36">
        <f t="shared" si="13"/>
        <v>2.066741116080749</v>
      </c>
      <c r="AI15" s="37" t="s">
        <v>75</v>
      </c>
      <c r="AJ15" s="37" t="s">
        <v>76</v>
      </c>
      <c r="AK15" s="1"/>
      <c r="AM15" s="1"/>
      <c r="AN15" s="1"/>
    </row>
    <row r="16" spans="1:40">
      <c r="A16" t="s">
        <v>30</v>
      </c>
      <c r="B16" t="s">
        <v>8</v>
      </c>
      <c r="C16" s="4">
        <v>162</v>
      </c>
      <c r="D16" s="5">
        <v>74</v>
      </c>
      <c r="E16" s="5">
        <v>88</v>
      </c>
      <c r="F16" s="5">
        <v>0.45700000000000002</v>
      </c>
      <c r="G16" s="5">
        <v>717</v>
      </c>
      <c r="H16" s="5">
        <v>727</v>
      </c>
      <c r="I16" s="6">
        <f t="shared" si="0"/>
        <v>0.49366367283204976</v>
      </c>
      <c r="J16" s="17">
        <v>22.5</v>
      </c>
      <c r="K16" s="17">
        <v>58.8</v>
      </c>
      <c r="L16" s="24">
        <v>6041</v>
      </c>
      <c r="M16" s="24">
        <v>1413.3999999999999</v>
      </c>
      <c r="N16" s="23">
        <v>21.7</v>
      </c>
      <c r="O16" s="23">
        <v>5.700000000000002</v>
      </c>
      <c r="P16" s="25">
        <v>6240</v>
      </c>
      <c r="Q16" s="24">
        <v>1503</v>
      </c>
      <c r="R16" s="23">
        <v>21.799999999999997</v>
      </c>
      <c r="S16" s="23">
        <v>15.499999999999998</v>
      </c>
      <c r="T16" s="23">
        <f t="shared" si="1"/>
        <v>21.10477564102564</v>
      </c>
      <c r="U16" s="23">
        <f t="shared" si="2"/>
        <v>14.575981370592146</v>
      </c>
      <c r="V16" s="18">
        <f t="shared" si="3"/>
        <v>-0.59522435897435955</v>
      </c>
      <c r="W16" s="18">
        <f t="shared" si="4"/>
        <v>8.8759813705921431</v>
      </c>
      <c r="X16" s="26">
        <f t="shared" si="5"/>
        <v>688.5477564102564</v>
      </c>
      <c r="Y16" s="26">
        <f t="shared" si="6"/>
        <v>697.04018629407847</v>
      </c>
      <c r="Z16" s="18">
        <f t="shared" si="7"/>
        <v>711.93584607206333</v>
      </c>
      <c r="AA16" s="18">
        <f t="shared" si="8"/>
        <v>708.77251189392132</v>
      </c>
      <c r="AB16" s="6">
        <f t="shared" si="9"/>
        <v>0.50203732139772528</v>
      </c>
      <c r="AC16" s="8">
        <f t="shared" si="10"/>
        <v>81.330046066431493</v>
      </c>
      <c r="AD16" s="3">
        <f t="shared" si="11"/>
        <v>7.3300460664314926</v>
      </c>
      <c r="AE16">
        <v>80.5</v>
      </c>
      <c r="AF16" s="21">
        <f t="shared" si="12"/>
        <v>0.83004606643149259</v>
      </c>
      <c r="AG16">
        <v>79.5</v>
      </c>
      <c r="AH16" s="36">
        <f t="shared" si="13"/>
        <v>1.8300460664314926</v>
      </c>
      <c r="AI16" s="37" t="s">
        <v>66</v>
      </c>
      <c r="AJ16" s="37" t="s">
        <v>65</v>
      </c>
      <c r="AK16" s="1"/>
      <c r="AM16" s="1"/>
      <c r="AN16" s="1"/>
    </row>
    <row r="17" spans="1:41">
      <c r="A17" t="s">
        <v>18</v>
      </c>
      <c r="B17" t="s">
        <v>7</v>
      </c>
      <c r="C17" s="4">
        <v>162</v>
      </c>
      <c r="D17" s="5">
        <v>87</v>
      </c>
      <c r="E17" s="5">
        <v>75</v>
      </c>
      <c r="F17" s="5">
        <v>0.53700000000000003</v>
      </c>
      <c r="G17" s="5">
        <v>715</v>
      </c>
      <c r="H17" s="5">
        <v>631</v>
      </c>
      <c r="I17" s="6">
        <f t="shared" si="0"/>
        <v>0.55692889871583395</v>
      </c>
      <c r="J17" s="17">
        <v>-20.5</v>
      </c>
      <c r="K17" s="17">
        <v>12.9</v>
      </c>
      <c r="L17" s="24">
        <v>5801</v>
      </c>
      <c r="M17" s="24">
        <v>1455.8999999999996</v>
      </c>
      <c r="N17" s="23">
        <v>29.100000000000009</v>
      </c>
      <c r="O17" s="23">
        <v>17.099999999999994</v>
      </c>
      <c r="P17" s="25">
        <v>5825</v>
      </c>
      <c r="Q17" s="24">
        <v>1493</v>
      </c>
      <c r="R17" s="23">
        <v>22.1</v>
      </c>
      <c r="S17" s="23">
        <v>20.300000000000004</v>
      </c>
      <c r="T17" s="23">
        <f t="shared" si="1"/>
        <v>22.008944206008586</v>
      </c>
      <c r="U17" s="23">
        <f t="shared" si="2"/>
        <v>19.795559276624246</v>
      </c>
      <c r="V17" s="18">
        <f t="shared" si="3"/>
        <v>-7.0910557939914227</v>
      </c>
      <c r="W17" s="18">
        <f t="shared" si="4"/>
        <v>2.6955592766242518</v>
      </c>
      <c r="X17" s="26">
        <f t="shared" si="5"/>
        <v>664.58944206008573</v>
      </c>
      <c r="Y17" s="26">
        <f t="shared" si="6"/>
        <v>616.94440723375749</v>
      </c>
      <c r="Z17" s="18">
        <f t="shared" si="7"/>
        <v>687.16373311613017</v>
      </c>
      <c r="AA17" s="18">
        <f t="shared" si="8"/>
        <v>627.32858996094205</v>
      </c>
      <c r="AB17" s="6">
        <f t="shared" si="9"/>
        <v>0.54158295153007407</v>
      </c>
      <c r="AC17" s="8">
        <f t="shared" si="10"/>
        <v>87.736438147871993</v>
      </c>
      <c r="AD17" s="3">
        <f t="shared" si="11"/>
        <v>0.73643814787199346</v>
      </c>
      <c r="AE17">
        <v>87.5</v>
      </c>
      <c r="AF17" s="21">
        <f t="shared" si="12"/>
        <v>0.23643814787199346</v>
      </c>
      <c r="AG17">
        <v>88.5</v>
      </c>
      <c r="AH17" s="36">
        <f t="shared" si="13"/>
        <v>-0.76356185212800654</v>
      </c>
      <c r="AI17" s="37" t="s">
        <v>74</v>
      </c>
      <c r="AJ17" s="37" t="s">
        <v>74</v>
      </c>
      <c r="AK17" s="1"/>
      <c r="AM17" s="1"/>
      <c r="AN17" s="1"/>
    </row>
    <row r="18" spans="1:41">
      <c r="A18" t="s">
        <v>28</v>
      </c>
      <c r="B18" t="s">
        <v>8</v>
      </c>
      <c r="C18" s="4">
        <v>162</v>
      </c>
      <c r="D18" s="5">
        <v>78</v>
      </c>
      <c r="E18" s="5">
        <v>84</v>
      </c>
      <c r="F18" s="5">
        <v>0.48099999999999998</v>
      </c>
      <c r="G18" s="5">
        <v>686</v>
      </c>
      <c r="H18" s="5">
        <v>715</v>
      </c>
      <c r="I18" s="6">
        <f t="shared" si="0"/>
        <v>0.48106630911303239</v>
      </c>
      <c r="J18" s="17">
        <v>-25.9</v>
      </c>
      <c r="K18" s="17">
        <v>28.6</v>
      </c>
      <c r="L18" s="24">
        <v>5890</v>
      </c>
      <c r="M18" s="24">
        <v>1439.8999999999996</v>
      </c>
      <c r="N18" s="23">
        <v>16.900000000000002</v>
      </c>
      <c r="O18" s="23">
        <v>16.599999999999994</v>
      </c>
      <c r="P18" s="25">
        <v>6240</v>
      </c>
      <c r="Q18" s="24">
        <v>1450</v>
      </c>
      <c r="R18" s="23">
        <v>9.5</v>
      </c>
      <c r="S18" s="23">
        <v>14.8</v>
      </c>
      <c r="T18" s="23">
        <f t="shared" si="1"/>
        <v>8.9671474358974361</v>
      </c>
      <c r="U18" s="23">
        <f t="shared" si="2"/>
        <v>14.696910344827582</v>
      </c>
      <c r="V18" s="18">
        <f t="shared" si="3"/>
        <v>-7.932852564102566</v>
      </c>
      <c r="W18" s="18">
        <f t="shared" si="4"/>
        <v>-1.9030896551724119</v>
      </c>
      <c r="X18" s="26">
        <f t="shared" si="5"/>
        <v>632.57147435897434</v>
      </c>
      <c r="Y18" s="26">
        <f t="shared" si="6"/>
        <v>762.63089655172416</v>
      </c>
      <c r="Z18" s="18">
        <f t="shared" si="7"/>
        <v>654.05820236305783</v>
      </c>
      <c r="AA18" s="18">
        <f t="shared" si="8"/>
        <v>775.4672210087333</v>
      </c>
      <c r="AB18" s="6">
        <f t="shared" si="9"/>
        <v>0.4227259655396296</v>
      </c>
      <c r="AC18" s="8">
        <f t="shared" si="10"/>
        <v>68.481606417419997</v>
      </c>
      <c r="AD18" s="3">
        <f t="shared" si="11"/>
        <v>-9.5183935825800035</v>
      </c>
      <c r="AE18">
        <v>68.5</v>
      </c>
      <c r="AF18" s="21">
        <f t="shared" si="12"/>
        <v>-1.8393582580003454E-2</v>
      </c>
      <c r="AG18">
        <v>68.5</v>
      </c>
      <c r="AH18" s="36">
        <f t="shared" si="13"/>
        <v>-1.8393582580003454E-2</v>
      </c>
      <c r="AI18" s="37" t="s">
        <v>64</v>
      </c>
      <c r="AJ18" s="37" t="s">
        <v>71</v>
      </c>
      <c r="AK18" s="1"/>
      <c r="AL18" s="1"/>
      <c r="AM18" s="1"/>
      <c r="AN18" s="1"/>
      <c r="AO18" s="1"/>
    </row>
    <row r="19" spans="1:41">
      <c r="A19" t="s">
        <v>20</v>
      </c>
      <c r="B19" t="s">
        <v>8</v>
      </c>
      <c r="C19" s="4">
        <v>161</v>
      </c>
      <c r="D19" s="5">
        <v>86</v>
      </c>
      <c r="E19" s="5">
        <v>75</v>
      </c>
      <c r="F19" s="5">
        <v>0.53400000000000003</v>
      </c>
      <c r="G19" s="5">
        <v>750</v>
      </c>
      <c r="H19" s="5">
        <v>721</v>
      </c>
      <c r="I19" s="6">
        <f t="shared" si="0"/>
        <v>0.51803326138494799</v>
      </c>
      <c r="J19" s="17">
        <v>-34</v>
      </c>
      <c r="K19" s="17">
        <v>7.7</v>
      </c>
      <c r="L19" s="24">
        <v>6127</v>
      </c>
      <c r="M19" s="24">
        <v>1421.6999999999998</v>
      </c>
      <c r="N19" s="23">
        <v>20.300000000000004</v>
      </c>
      <c r="O19" s="23">
        <v>17</v>
      </c>
      <c r="P19" s="25">
        <v>6240</v>
      </c>
      <c r="Q19" s="24">
        <v>1485</v>
      </c>
      <c r="R19" s="23">
        <v>18</v>
      </c>
      <c r="S19" s="23">
        <v>16.099999999999994</v>
      </c>
      <c r="T19" s="23">
        <f t="shared" si="1"/>
        <v>17.674038461538462</v>
      </c>
      <c r="U19" s="23">
        <f t="shared" si="2"/>
        <v>15.413717171717163</v>
      </c>
      <c r="V19" s="18">
        <f t="shared" si="3"/>
        <v>-2.6259615384615422</v>
      </c>
      <c r="W19" s="18">
        <f t="shared" si="4"/>
        <v>-1.5862828282828367</v>
      </c>
      <c r="X19" s="26">
        <f t="shared" si="5"/>
        <v>757.74038461538453</v>
      </c>
      <c r="Y19" s="26">
        <f t="shared" si="6"/>
        <v>744.56282828282838</v>
      </c>
      <c r="Z19" s="18">
        <f t="shared" si="7"/>
        <v>783.47875917367344</v>
      </c>
      <c r="AA19" s="18">
        <f t="shared" si="8"/>
        <v>757.09503761985013</v>
      </c>
      <c r="AB19" s="6">
        <f t="shared" si="9"/>
        <v>0.51566660595856095</v>
      </c>
      <c r="AC19" s="8">
        <f t="shared" si="10"/>
        <v>83.022323559328314</v>
      </c>
      <c r="AD19" s="3">
        <f t="shared" si="11"/>
        <v>-2.9776764406716865</v>
      </c>
      <c r="AE19">
        <v>83.5</v>
      </c>
      <c r="AF19" s="21">
        <f t="shared" si="12"/>
        <v>-0.47767644067168646</v>
      </c>
      <c r="AG19">
        <v>82.5</v>
      </c>
      <c r="AH19" s="36">
        <f t="shared" si="13"/>
        <v>0.52232355932831354</v>
      </c>
      <c r="AI19" s="37" t="s">
        <v>73</v>
      </c>
      <c r="AJ19" s="37" t="s">
        <v>72</v>
      </c>
      <c r="AK19" s="1"/>
      <c r="AL19" s="1"/>
      <c r="AM19" s="1"/>
      <c r="AN19" s="1"/>
      <c r="AO19" s="1"/>
    </row>
    <row r="20" spans="1:41">
      <c r="A20" t="s">
        <v>37</v>
      </c>
      <c r="B20" t="s">
        <v>7</v>
      </c>
      <c r="C20" s="4">
        <v>162</v>
      </c>
      <c r="D20" s="5">
        <v>68</v>
      </c>
      <c r="E20" s="5">
        <v>94</v>
      </c>
      <c r="F20" s="5">
        <v>0.42</v>
      </c>
      <c r="G20" s="5">
        <v>716</v>
      </c>
      <c r="H20" s="5">
        <v>854</v>
      </c>
      <c r="I20" s="6">
        <f t="shared" si="0"/>
        <v>0.42005700667467749</v>
      </c>
      <c r="J20" s="17">
        <v>16.600000000000001</v>
      </c>
      <c r="K20" s="17">
        <v>9.1</v>
      </c>
      <c r="L20" s="24">
        <v>5341</v>
      </c>
      <c r="M20" s="24">
        <v>1358.6000000000001</v>
      </c>
      <c r="N20" s="23">
        <v>19.099999999999998</v>
      </c>
      <c r="O20" s="23">
        <v>1.5000000000000007</v>
      </c>
      <c r="P20" s="25">
        <v>5840</v>
      </c>
      <c r="Q20" s="24">
        <v>1425</v>
      </c>
      <c r="R20" s="23">
        <v>16.499999999999996</v>
      </c>
      <c r="S20" s="23">
        <v>10.399999999999999</v>
      </c>
      <c r="T20" s="23">
        <f t="shared" si="1"/>
        <v>15.090154109589038</v>
      </c>
      <c r="U20" s="23">
        <f t="shared" si="2"/>
        <v>9.9153964912280692</v>
      </c>
      <c r="V20" s="18">
        <f t="shared" si="3"/>
        <v>-4.0098458904109595</v>
      </c>
      <c r="W20" s="18">
        <f t="shared" si="4"/>
        <v>8.4153964912280692</v>
      </c>
      <c r="X20" s="26">
        <f t="shared" si="5"/>
        <v>659.30154109589034</v>
      </c>
      <c r="Y20" s="26">
        <f t="shared" si="6"/>
        <v>778.94603508771934</v>
      </c>
      <c r="Z20" s="18">
        <f t="shared" si="7"/>
        <v>681.69621657593154</v>
      </c>
      <c r="AA20" s="18">
        <f t="shared" si="8"/>
        <v>792.05696999226745</v>
      </c>
      <c r="AB20" s="6">
        <f t="shared" si="9"/>
        <v>0.43178060007386337</v>
      </c>
      <c r="AC20" s="8">
        <f t="shared" si="10"/>
        <v>69.948457211965874</v>
      </c>
      <c r="AD20" s="3">
        <f t="shared" si="11"/>
        <v>1.9484572119658736</v>
      </c>
      <c r="AE20">
        <v>70.5</v>
      </c>
      <c r="AF20" s="21">
        <f t="shared" si="12"/>
        <v>-0.55154278803412637</v>
      </c>
      <c r="AG20">
        <v>69.5</v>
      </c>
      <c r="AH20" s="36">
        <f t="shared" si="13"/>
        <v>0.44845721196587363</v>
      </c>
      <c r="AI20" s="37" t="s">
        <v>75</v>
      </c>
      <c r="AJ20" s="37" t="s">
        <v>76</v>
      </c>
      <c r="AK20" s="1"/>
      <c r="AL20" s="1"/>
      <c r="AM20" s="1"/>
      <c r="AN20" s="1"/>
      <c r="AO20" s="1"/>
    </row>
    <row r="21" spans="1:41">
      <c r="A21" t="s">
        <v>15</v>
      </c>
      <c r="B21" t="s">
        <v>7</v>
      </c>
      <c r="C21" s="4">
        <v>162</v>
      </c>
      <c r="D21" s="5">
        <v>91</v>
      </c>
      <c r="E21" s="5">
        <v>71</v>
      </c>
      <c r="F21" s="5">
        <v>0.56200000000000006</v>
      </c>
      <c r="G21" s="5">
        <v>725</v>
      </c>
      <c r="H21" s="5">
        <v>638</v>
      </c>
      <c r="I21" s="6">
        <f t="shared" si="0"/>
        <v>0.55821850567825981</v>
      </c>
      <c r="J21" s="17">
        <v>4.7</v>
      </c>
      <c r="K21" s="17">
        <v>-31.4</v>
      </c>
      <c r="L21" s="24">
        <v>5509</v>
      </c>
      <c r="M21" s="24">
        <v>1420.1000000000004</v>
      </c>
      <c r="N21" s="23">
        <v>27.8</v>
      </c>
      <c r="O21" s="23">
        <v>23.700000000000006</v>
      </c>
      <c r="P21" s="25">
        <v>5875</v>
      </c>
      <c r="Q21" s="24">
        <v>1436</v>
      </c>
      <c r="R21" s="23">
        <v>25.2</v>
      </c>
      <c r="S21" s="23">
        <v>25.799999999999997</v>
      </c>
      <c r="T21" s="23">
        <f t="shared" si="1"/>
        <v>23.630093617021277</v>
      </c>
      <c r="U21" s="23">
        <f t="shared" si="2"/>
        <v>25.514331476323122</v>
      </c>
      <c r="V21" s="18">
        <f t="shared" si="3"/>
        <v>-4.1699063829787235</v>
      </c>
      <c r="W21" s="18">
        <f t="shared" si="4"/>
        <v>1.8143314763231153</v>
      </c>
      <c r="X21" s="26">
        <f t="shared" si="5"/>
        <v>678.60093617021266</v>
      </c>
      <c r="Y21" s="26">
        <f t="shared" si="6"/>
        <v>588.45668523676886</v>
      </c>
      <c r="Z21" s="18">
        <f t="shared" si="7"/>
        <v>701.65115947277548</v>
      </c>
      <c r="AA21" s="18">
        <f t="shared" si="8"/>
        <v>598.36137304151077</v>
      </c>
      <c r="AB21" s="6">
        <f t="shared" si="9"/>
        <v>0.57234175741908055</v>
      </c>
      <c r="AC21" s="8">
        <f t="shared" si="10"/>
        <v>92.719364701891053</v>
      </c>
      <c r="AD21" s="3">
        <f t="shared" si="11"/>
        <v>1.7193647018910525</v>
      </c>
      <c r="AE21">
        <v>94.5</v>
      </c>
      <c r="AF21" s="21">
        <f t="shared" si="12"/>
        <v>-1.7806352981089475</v>
      </c>
      <c r="AG21">
        <v>94.5</v>
      </c>
      <c r="AH21" s="36">
        <f t="shared" si="13"/>
        <v>-1.7806352981089475</v>
      </c>
      <c r="AI21" s="37" t="s">
        <v>74</v>
      </c>
      <c r="AJ21" s="37" t="s">
        <v>74</v>
      </c>
      <c r="AK21" s="1"/>
      <c r="AM21" s="1"/>
      <c r="AN21" s="1"/>
    </row>
    <row r="22" spans="1:41">
      <c r="A22" t="s">
        <v>29</v>
      </c>
      <c r="B22" t="s">
        <v>7</v>
      </c>
      <c r="C22" s="4">
        <v>162</v>
      </c>
      <c r="D22" s="5">
        <v>75</v>
      </c>
      <c r="E22" s="5">
        <v>87</v>
      </c>
      <c r="F22" s="5">
        <v>0.46300000000000002</v>
      </c>
      <c r="G22" s="5">
        <v>845</v>
      </c>
      <c r="H22" s="5">
        <v>860</v>
      </c>
      <c r="I22" s="6">
        <f t="shared" si="0"/>
        <v>0.49195063442570158</v>
      </c>
      <c r="J22" s="17">
        <v>6.5</v>
      </c>
      <c r="K22" s="17">
        <v>-25.2</v>
      </c>
      <c r="L22" s="24">
        <v>5380</v>
      </c>
      <c r="M22" s="24">
        <v>1422.8000000000004</v>
      </c>
      <c r="N22" s="23">
        <v>20.999999999999996</v>
      </c>
      <c r="O22" s="23">
        <v>14</v>
      </c>
      <c r="P22" s="25">
        <v>5840</v>
      </c>
      <c r="Q22" s="24">
        <v>1443</v>
      </c>
      <c r="R22" s="23">
        <v>16.099999999999998</v>
      </c>
      <c r="S22" s="23">
        <v>15.7</v>
      </c>
      <c r="T22" s="23">
        <f t="shared" si="1"/>
        <v>14.831849315068492</v>
      </c>
      <c r="U22" s="23">
        <f t="shared" si="2"/>
        <v>15.480221760221765</v>
      </c>
      <c r="V22" s="18">
        <f t="shared" si="3"/>
        <v>-6.1681506849315042</v>
      </c>
      <c r="W22" s="18">
        <f t="shared" si="4"/>
        <v>1.4802217602217649</v>
      </c>
      <c r="X22" s="26">
        <f t="shared" si="5"/>
        <v>776.81849315068496</v>
      </c>
      <c r="Y22" s="26">
        <f t="shared" si="6"/>
        <v>819.99778239778232</v>
      </c>
      <c r="Z22" s="18">
        <f t="shared" si="7"/>
        <v>803.20489903119847</v>
      </c>
      <c r="AA22" s="18">
        <f t="shared" si="8"/>
        <v>833.7996853058321</v>
      </c>
      <c r="AB22" s="6">
        <f t="shared" si="9"/>
        <v>0.48290378927490896</v>
      </c>
      <c r="AC22" s="8">
        <f t="shared" si="10"/>
        <v>78.230413862535258</v>
      </c>
      <c r="AD22" s="3">
        <f t="shared" si="11"/>
        <v>3.2304138625352579</v>
      </c>
      <c r="AE22">
        <v>80.5</v>
      </c>
      <c r="AF22" s="21">
        <f t="shared" si="12"/>
        <v>-2.2695861374647421</v>
      </c>
      <c r="AG22" s="32">
        <v>80.5</v>
      </c>
      <c r="AH22" s="36">
        <f t="shared" si="13"/>
        <v>-2.2695861374647421</v>
      </c>
      <c r="AI22" s="37" t="s">
        <v>77</v>
      </c>
      <c r="AJ22" s="37" t="s">
        <v>72</v>
      </c>
      <c r="AK22" s="1"/>
      <c r="AL22" s="1"/>
      <c r="AM22" s="1"/>
      <c r="AN22" s="1"/>
      <c r="AO22" s="1"/>
    </row>
    <row r="23" spans="1:41">
      <c r="A23" t="s">
        <v>23</v>
      </c>
      <c r="B23" t="s">
        <v>8</v>
      </c>
      <c r="C23" s="4">
        <v>162</v>
      </c>
      <c r="D23" s="5">
        <v>84</v>
      </c>
      <c r="E23" s="5">
        <v>78</v>
      </c>
      <c r="F23" s="5">
        <v>0.51800000000000002</v>
      </c>
      <c r="G23" s="5">
        <v>724</v>
      </c>
      <c r="H23" s="5">
        <v>701</v>
      </c>
      <c r="I23" s="6">
        <f t="shared" si="0"/>
        <v>0.51476540929778503</v>
      </c>
      <c r="J23" s="17">
        <v>-13.9</v>
      </c>
      <c r="K23" s="17">
        <v>34.200000000000003</v>
      </c>
      <c r="L23" s="24">
        <v>6204</v>
      </c>
      <c r="M23" s="24">
        <v>1463.8</v>
      </c>
      <c r="N23" s="23">
        <v>19.899999999999999</v>
      </c>
      <c r="O23" s="23">
        <v>19.900000000000002</v>
      </c>
      <c r="P23" s="25">
        <v>6240</v>
      </c>
      <c r="Q23" s="24">
        <v>1436</v>
      </c>
      <c r="R23" s="23">
        <v>26.800000000000004</v>
      </c>
      <c r="S23" s="23">
        <v>19.499999999999996</v>
      </c>
      <c r="T23" s="23">
        <f t="shared" si="1"/>
        <v>26.645384615384621</v>
      </c>
      <c r="U23" s="23">
        <f t="shared" si="2"/>
        <v>19.877506963788299</v>
      </c>
      <c r="V23" s="18">
        <f t="shared" si="3"/>
        <v>6.7453846153846229</v>
      </c>
      <c r="W23" s="18">
        <f t="shared" si="4"/>
        <v>-2.2493036211702844E-2</v>
      </c>
      <c r="X23" s="26">
        <f t="shared" si="5"/>
        <v>805.35384615384623</v>
      </c>
      <c r="Y23" s="26">
        <f t="shared" si="6"/>
        <v>735.42493036211704</v>
      </c>
      <c r="Z23" s="18">
        <f t="shared" si="7"/>
        <v>832.70952016188767</v>
      </c>
      <c r="AA23" s="18">
        <f t="shared" si="8"/>
        <v>747.80333394186391</v>
      </c>
      <c r="AB23" s="6">
        <f t="shared" si="9"/>
        <v>0.54904356830707968</v>
      </c>
      <c r="AC23" s="8">
        <f t="shared" si="10"/>
        <v>88.945058065746906</v>
      </c>
      <c r="AD23" s="3">
        <f t="shared" si="11"/>
        <v>4.9450580657469061</v>
      </c>
      <c r="AE23">
        <v>91.5</v>
      </c>
      <c r="AF23" s="21">
        <f t="shared" si="12"/>
        <v>-2.5549419342530939</v>
      </c>
      <c r="AG23" s="32">
        <v>91.5</v>
      </c>
      <c r="AH23" s="36">
        <f t="shared" si="13"/>
        <v>-2.5549419342530939</v>
      </c>
      <c r="AI23" s="37" t="s">
        <v>78</v>
      </c>
      <c r="AJ23" s="37" t="s">
        <v>79</v>
      </c>
      <c r="AK23" s="1"/>
      <c r="AM23" s="1"/>
      <c r="AN23" s="1"/>
    </row>
    <row r="24" spans="1:41">
      <c r="A24" t="s">
        <v>27</v>
      </c>
      <c r="B24" t="s">
        <v>7</v>
      </c>
      <c r="C24" s="4">
        <v>162</v>
      </c>
      <c r="D24" s="5">
        <v>78</v>
      </c>
      <c r="E24" s="5">
        <v>83</v>
      </c>
      <c r="F24" s="5">
        <v>0.48399999999999999</v>
      </c>
      <c r="G24" s="5">
        <v>729</v>
      </c>
      <c r="H24" s="5">
        <v>758</v>
      </c>
      <c r="I24" s="6">
        <f t="shared" si="0"/>
        <v>0.48216065888834864</v>
      </c>
      <c r="J24" s="17">
        <v>1.6</v>
      </c>
      <c r="K24" s="17">
        <v>42.9</v>
      </c>
      <c r="L24" s="24">
        <v>5761</v>
      </c>
      <c r="M24" s="24">
        <v>1274.1000000000004</v>
      </c>
      <c r="N24" s="23">
        <v>21.500000000000004</v>
      </c>
      <c r="O24" s="23">
        <v>9</v>
      </c>
      <c r="P24" s="25">
        <v>5854</v>
      </c>
      <c r="Q24" s="24">
        <v>1426</v>
      </c>
      <c r="R24" s="23">
        <v>20.500000000000004</v>
      </c>
      <c r="S24" s="23">
        <v>17.200000000000003</v>
      </c>
      <c r="T24" s="23">
        <f t="shared" si="1"/>
        <v>20.174325247693886</v>
      </c>
      <c r="U24" s="23">
        <f t="shared" si="2"/>
        <v>15.36782608695653</v>
      </c>
      <c r="V24" s="18">
        <f t="shared" si="3"/>
        <v>-1.3256747523061172</v>
      </c>
      <c r="W24" s="18">
        <f t="shared" si="4"/>
        <v>6.36782608695653</v>
      </c>
      <c r="X24" s="26">
        <f t="shared" si="5"/>
        <v>714.14325247693876</v>
      </c>
      <c r="Y24" s="26">
        <f t="shared" si="6"/>
        <v>737.22173913043468</v>
      </c>
      <c r="Z24" s="18">
        <f t="shared" si="7"/>
        <v>738.40075134293352</v>
      </c>
      <c r="AA24" s="18">
        <f t="shared" si="8"/>
        <v>749.63038593851343</v>
      </c>
      <c r="AB24" s="6">
        <f t="shared" si="9"/>
        <v>0.49309513273230993</v>
      </c>
      <c r="AC24" s="8">
        <f t="shared" si="10"/>
        <v>79.881411502634208</v>
      </c>
      <c r="AD24" s="3">
        <f t="shared" si="11"/>
        <v>1.881411502634208</v>
      </c>
      <c r="AE24">
        <v>82.5</v>
      </c>
      <c r="AF24" s="21">
        <f t="shared" si="12"/>
        <v>-2.618588497365792</v>
      </c>
      <c r="AG24" s="32">
        <v>83</v>
      </c>
      <c r="AH24" s="36">
        <f t="shared" si="13"/>
        <v>-3.118588497365792</v>
      </c>
      <c r="AI24" s="37" t="s">
        <v>76</v>
      </c>
      <c r="AJ24" s="37" t="s">
        <v>75</v>
      </c>
      <c r="AK24" s="1"/>
      <c r="AM24" s="1"/>
      <c r="AN24" s="1"/>
    </row>
    <row r="25" spans="1:41">
      <c r="A25" t="s">
        <v>13</v>
      </c>
      <c r="B25" t="s">
        <v>8</v>
      </c>
      <c r="C25" s="4">
        <v>161</v>
      </c>
      <c r="D25" s="5">
        <v>94</v>
      </c>
      <c r="E25" s="5">
        <v>67</v>
      </c>
      <c r="F25" s="5">
        <v>0.58399999999999996</v>
      </c>
      <c r="G25" s="5">
        <v>777</v>
      </c>
      <c r="H25" s="5">
        <v>676</v>
      </c>
      <c r="I25" s="6">
        <f t="shared" si="0"/>
        <v>0.56336312735086003</v>
      </c>
      <c r="J25" s="17">
        <v>7.7</v>
      </c>
      <c r="K25" s="17">
        <v>17.100000000000001</v>
      </c>
      <c r="L25" s="24">
        <v>6155</v>
      </c>
      <c r="M25" s="24">
        <v>1439.4</v>
      </c>
      <c r="N25" s="23">
        <v>27.199999999999989</v>
      </c>
      <c r="O25" s="23">
        <v>18.8</v>
      </c>
      <c r="P25" s="25">
        <v>6227</v>
      </c>
      <c r="Q25" s="24">
        <v>1456</v>
      </c>
      <c r="R25" s="23">
        <v>24.3</v>
      </c>
      <c r="S25" s="23">
        <v>23.099999999999998</v>
      </c>
      <c r="T25" s="23">
        <f t="shared" si="1"/>
        <v>24.019030030512283</v>
      </c>
      <c r="U25" s="23">
        <f t="shared" si="2"/>
        <v>22.836634615384614</v>
      </c>
      <c r="V25" s="18">
        <f t="shared" si="3"/>
        <v>-3.1809699694877054</v>
      </c>
      <c r="W25" s="18">
        <f t="shared" si="4"/>
        <v>4.0366346153846138</v>
      </c>
      <c r="X25" s="26">
        <f t="shared" si="5"/>
        <v>737.4903003051229</v>
      </c>
      <c r="Y25" s="26">
        <f t="shared" si="6"/>
        <v>652.73365384615386</v>
      </c>
      <c r="Z25" s="18">
        <f t="shared" si="7"/>
        <v>762.54083472001093</v>
      </c>
      <c r="AA25" s="18">
        <f t="shared" si="8"/>
        <v>663.72022808890097</v>
      </c>
      <c r="AB25" s="6">
        <f t="shared" si="9"/>
        <v>0.56315967871788974</v>
      </c>
      <c r="AC25" s="8">
        <f t="shared" si="10"/>
        <v>90.668708273580251</v>
      </c>
      <c r="AD25" s="3">
        <f t="shared" si="11"/>
        <v>-3.3312917264197495</v>
      </c>
      <c r="AE25">
        <v>93.5</v>
      </c>
      <c r="AF25" s="21">
        <f t="shared" si="12"/>
        <v>-2.8312917264197495</v>
      </c>
      <c r="AG25" s="32">
        <v>93.5</v>
      </c>
      <c r="AH25" s="36">
        <f t="shared" si="13"/>
        <v>-2.8312917264197495</v>
      </c>
      <c r="AI25" s="37" t="s">
        <v>65</v>
      </c>
      <c r="AJ25" s="37" t="s">
        <v>66</v>
      </c>
      <c r="AK25" s="1"/>
      <c r="AL25" s="1"/>
      <c r="AM25" s="1"/>
      <c r="AN25" s="1"/>
      <c r="AO25" s="1"/>
    </row>
    <row r="26" spans="1:41">
      <c r="A26" t="s">
        <v>12</v>
      </c>
      <c r="B26" t="s">
        <v>7</v>
      </c>
      <c r="C26" s="4">
        <v>162</v>
      </c>
      <c r="D26" s="5">
        <v>95</v>
      </c>
      <c r="E26" s="5">
        <v>67</v>
      </c>
      <c r="F26" s="5">
        <v>0.58599999999999997</v>
      </c>
      <c r="G26" s="5">
        <v>763</v>
      </c>
      <c r="H26" s="5">
        <v>612</v>
      </c>
      <c r="I26" s="6">
        <f t="shared" si="0"/>
        <v>0.59954319612339191</v>
      </c>
      <c r="J26" s="17">
        <v>8.3000000000000007</v>
      </c>
      <c r="K26" s="17">
        <v>8.6</v>
      </c>
      <c r="L26" s="24">
        <v>5127</v>
      </c>
      <c r="M26" s="24">
        <v>1455</v>
      </c>
      <c r="N26" s="23">
        <v>27.099999999999998</v>
      </c>
      <c r="O26" s="23">
        <v>23.200000000000006</v>
      </c>
      <c r="P26" s="25">
        <v>5833</v>
      </c>
      <c r="Q26" s="24">
        <v>1434</v>
      </c>
      <c r="R26" s="23">
        <v>21.800000000000004</v>
      </c>
      <c r="S26" s="23">
        <v>22.299999999999994</v>
      </c>
      <c r="T26" s="23">
        <f t="shared" si="1"/>
        <v>19.16142636722099</v>
      </c>
      <c r="U26" s="23">
        <f t="shared" si="2"/>
        <v>22.6265690376569</v>
      </c>
      <c r="V26" s="18">
        <f t="shared" si="3"/>
        <v>-7.9385736327790077</v>
      </c>
      <c r="W26" s="18">
        <f t="shared" si="4"/>
        <v>-0.57343096234310664</v>
      </c>
      <c r="X26" s="26">
        <f t="shared" si="5"/>
        <v>675.31426367221002</v>
      </c>
      <c r="Y26" s="26">
        <f t="shared" si="6"/>
        <v>626.33430962343107</v>
      </c>
      <c r="Z26" s="18">
        <f t="shared" si="7"/>
        <v>698.25284767255073</v>
      </c>
      <c r="AA26" s="18">
        <f t="shared" si="8"/>
        <v>636.87653975498711</v>
      </c>
      <c r="AB26" s="6">
        <f t="shared" si="9"/>
        <v>0.54199334159918011</v>
      </c>
      <c r="AC26" s="8">
        <f t="shared" si="10"/>
        <v>87.802921339067183</v>
      </c>
      <c r="AD26" s="3">
        <f t="shared" si="11"/>
        <v>-7.1970786609328172</v>
      </c>
      <c r="AE26">
        <v>91.5</v>
      </c>
      <c r="AF26" s="21">
        <f t="shared" si="12"/>
        <v>-3.6970786609328172</v>
      </c>
      <c r="AG26" s="32">
        <v>90.5</v>
      </c>
      <c r="AH26" s="36">
        <f t="shared" si="13"/>
        <v>-2.6970786609328172</v>
      </c>
      <c r="AI26" s="37" t="s">
        <v>73</v>
      </c>
      <c r="AJ26" s="37" t="s">
        <v>72</v>
      </c>
      <c r="AK26" s="1"/>
      <c r="AM26" s="1"/>
      <c r="AN26" s="1"/>
    </row>
    <row r="27" spans="1:41">
      <c r="A27" t="s">
        <v>33</v>
      </c>
      <c r="B27" t="s">
        <v>7</v>
      </c>
      <c r="C27" s="4">
        <v>162</v>
      </c>
      <c r="D27" s="5">
        <v>69</v>
      </c>
      <c r="E27" s="5">
        <v>93</v>
      </c>
      <c r="F27" s="5">
        <v>0.42599999999999999</v>
      </c>
      <c r="G27" s="5">
        <v>752</v>
      </c>
      <c r="H27" s="5">
        <v>890</v>
      </c>
      <c r="I27" s="6">
        <f t="shared" si="0"/>
        <v>0.42352295534092782</v>
      </c>
      <c r="J27" s="17">
        <v>-16.7</v>
      </c>
      <c r="K27" s="17">
        <v>-10.8</v>
      </c>
      <c r="L27" s="24">
        <v>5502</v>
      </c>
      <c r="M27" s="24">
        <v>1444.1</v>
      </c>
      <c r="N27" s="23">
        <v>18.600000000000001</v>
      </c>
      <c r="O27" s="23">
        <v>8.5</v>
      </c>
      <c r="P27" s="25">
        <v>5825</v>
      </c>
      <c r="Q27" s="24">
        <v>1417</v>
      </c>
      <c r="R27" s="23">
        <v>13.600000000000001</v>
      </c>
      <c r="S27" s="23">
        <v>14.999999999999998</v>
      </c>
      <c r="T27" s="23">
        <f t="shared" si="1"/>
        <v>12.845871244635195</v>
      </c>
      <c r="U27" s="23">
        <f t="shared" si="2"/>
        <v>15.28687367678193</v>
      </c>
      <c r="V27" s="18">
        <f t="shared" si="3"/>
        <v>-5.7541287553648068</v>
      </c>
      <c r="W27" s="18">
        <f t="shared" si="4"/>
        <v>6.78687367678193</v>
      </c>
      <c r="X27" s="26">
        <f t="shared" si="5"/>
        <v>711.15871244635196</v>
      </c>
      <c r="Y27" s="26">
        <f t="shared" si="6"/>
        <v>811.33126323218073</v>
      </c>
      <c r="Z27" s="18">
        <f t="shared" si="7"/>
        <v>735.3148346261479</v>
      </c>
      <c r="AA27" s="18">
        <f t="shared" si="8"/>
        <v>824.98729445784068</v>
      </c>
      <c r="AB27" s="6">
        <f t="shared" si="9"/>
        <v>0.44754949916238473</v>
      </c>
      <c r="AC27" s="8">
        <f t="shared" si="10"/>
        <v>72.503018864306327</v>
      </c>
      <c r="AD27" s="3">
        <f t="shared" si="11"/>
        <v>3.5030188643063269</v>
      </c>
      <c r="AE27">
        <v>77.5</v>
      </c>
      <c r="AF27" s="21">
        <f t="shared" si="12"/>
        <v>-4.9969811356936731</v>
      </c>
      <c r="AG27">
        <v>77.5</v>
      </c>
      <c r="AH27" s="36">
        <f t="shared" si="13"/>
        <v>-4.9969811356936731</v>
      </c>
      <c r="AI27" s="37">
        <v>-105</v>
      </c>
      <c r="AJ27" s="37">
        <v>-115</v>
      </c>
      <c r="AK27" s="1"/>
      <c r="AL27" s="1"/>
      <c r="AM27" s="1"/>
      <c r="AN27" s="1"/>
      <c r="AO27" s="1"/>
    </row>
    <row r="28" spans="1:41">
      <c r="A28" t="s">
        <v>35</v>
      </c>
      <c r="B28" t="s">
        <v>7</v>
      </c>
      <c r="C28" s="4">
        <v>161</v>
      </c>
      <c r="D28" s="5">
        <v>68</v>
      </c>
      <c r="E28" s="5">
        <v>93</v>
      </c>
      <c r="F28" s="5">
        <v>0.42199999999999999</v>
      </c>
      <c r="G28" s="5">
        <v>649</v>
      </c>
      <c r="H28" s="5">
        <v>779</v>
      </c>
      <c r="I28" s="6">
        <f t="shared" si="0"/>
        <v>0.41723890572536593</v>
      </c>
      <c r="J28" s="17">
        <v>-58.9</v>
      </c>
      <c r="K28" s="17">
        <v>-25.9</v>
      </c>
      <c r="L28" s="24">
        <v>4846</v>
      </c>
      <c r="M28" s="24">
        <v>1235.9000000000001</v>
      </c>
      <c r="N28" s="23">
        <v>15.899999999999995</v>
      </c>
      <c r="O28" s="23">
        <v>11.299999999999997</v>
      </c>
      <c r="P28" s="25">
        <v>5872</v>
      </c>
      <c r="Q28" s="24">
        <v>1446</v>
      </c>
      <c r="R28" s="23">
        <v>11.399999999999997</v>
      </c>
      <c r="S28" s="23">
        <v>12.4</v>
      </c>
      <c r="T28" s="23">
        <f t="shared" si="1"/>
        <v>9.4081062670299698</v>
      </c>
      <c r="U28" s="23">
        <f t="shared" si="2"/>
        <v>10.598312586445367</v>
      </c>
      <c r="V28" s="18">
        <f t="shared" si="3"/>
        <v>-6.4918937329700253</v>
      </c>
      <c r="W28" s="18">
        <f t="shared" si="4"/>
        <v>-0.70168741355463027</v>
      </c>
      <c r="X28" s="26">
        <f t="shared" si="5"/>
        <v>642.98106267029971</v>
      </c>
      <c r="Y28" s="26">
        <f t="shared" si="6"/>
        <v>760.11687413554637</v>
      </c>
      <c r="Z28" s="18">
        <f t="shared" si="7"/>
        <v>664.82137600307124</v>
      </c>
      <c r="AA28" s="18">
        <f t="shared" si="8"/>
        <v>772.91088348629364</v>
      </c>
      <c r="AB28" s="6">
        <f t="shared" si="9"/>
        <v>0.43151295154686897</v>
      </c>
      <c r="AC28" s="8">
        <f t="shared" si="10"/>
        <v>69.4735851990459</v>
      </c>
      <c r="AD28" s="3">
        <f t="shared" si="11"/>
        <v>1.4735851990458997</v>
      </c>
      <c r="AE28">
        <v>75.5</v>
      </c>
      <c r="AF28" s="21">
        <f t="shared" si="12"/>
        <v>-6.0264148009541003</v>
      </c>
      <c r="AG28">
        <v>74.5</v>
      </c>
      <c r="AH28" s="36">
        <f t="shared" si="13"/>
        <v>-5.0264148009541003</v>
      </c>
      <c r="AI28" s="37">
        <v>-125</v>
      </c>
      <c r="AJ28" s="37" t="s">
        <v>64</v>
      </c>
      <c r="AM28" s="1"/>
    </row>
    <row r="29" spans="1:41">
      <c r="A29" t="s">
        <v>26</v>
      </c>
      <c r="B29" t="s">
        <v>7</v>
      </c>
      <c r="C29" s="4">
        <v>161</v>
      </c>
      <c r="D29" s="5">
        <v>79</v>
      </c>
      <c r="E29" s="5">
        <v>82</v>
      </c>
      <c r="F29" s="5">
        <v>0.49099999999999999</v>
      </c>
      <c r="G29" s="5">
        <v>655</v>
      </c>
      <c r="H29" s="5">
        <v>682</v>
      </c>
      <c r="I29" s="6">
        <f t="shared" si="0"/>
        <v>0.48152796267220782</v>
      </c>
      <c r="J29" s="17">
        <v>-31.3</v>
      </c>
      <c r="K29" s="17">
        <v>23.5</v>
      </c>
      <c r="L29" s="24">
        <v>5505</v>
      </c>
      <c r="M29" s="24">
        <v>1410.8</v>
      </c>
      <c r="N29" s="23">
        <v>22.500000000000007</v>
      </c>
      <c r="O29" s="23">
        <v>14.699999999999998</v>
      </c>
      <c r="P29" s="25">
        <v>5840</v>
      </c>
      <c r="Q29" s="24">
        <v>1438</v>
      </c>
      <c r="R29" s="23">
        <v>18.100000000000001</v>
      </c>
      <c r="S29" s="23">
        <v>11.7</v>
      </c>
      <c r="T29" s="23">
        <f t="shared" si="1"/>
        <v>17.061729452054795</v>
      </c>
      <c r="U29" s="23">
        <f t="shared" si="2"/>
        <v>11.478692628650903</v>
      </c>
      <c r="V29" s="18">
        <f t="shared" si="3"/>
        <v>-5.438270547945212</v>
      </c>
      <c r="W29" s="18">
        <f t="shared" si="4"/>
        <v>-3.221307371349095</v>
      </c>
      <c r="X29" s="26">
        <f t="shared" si="5"/>
        <v>631.91729452054778</v>
      </c>
      <c r="Y29" s="26">
        <f t="shared" si="6"/>
        <v>737.71307371349099</v>
      </c>
      <c r="Z29" s="18">
        <f t="shared" si="7"/>
        <v>653.38180181942437</v>
      </c>
      <c r="AA29" s="18">
        <f t="shared" si="8"/>
        <v>750.1299904856553</v>
      </c>
      <c r="AB29" s="6">
        <f t="shared" si="9"/>
        <v>0.43716020480090062</v>
      </c>
      <c r="AC29" s="8">
        <f t="shared" si="10"/>
        <v>70.382792972944998</v>
      </c>
      <c r="AD29" s="3">
        <f t="shared" si="11"/>
        <v>-8.6172070270550023</v>
      </c>
      <c r="AE29">
        <v>76.5</v>
      </c>
      <c r="AF29" s="21">
        <f t="shared" si="12"/>
        <v>-6.1172070270550023</v>
      </c>
      <c r="AG29">
        <v>76.5</v>
      </c>
      <c r="AH29" s="36">
        <f t="shared" si="13"/>
        <v>-6.1172070270550023</v>
      </c>
      <c r="AI29" s="37" t="s">
        <v>74</v>
      </c>
      <c r="AJ29" s="37" t="s">
        <v>74</v>
      </c>
      <c r="AK29" s="1"/>
      <c r="AL29" s="1"/>
      <c r="AM29" s="1"/>
      <c r="AN29" s="1"/>
      <c r="AO29" s="1"/>
    </row>
    <row r="30" spans="1:41">
      <c r="A30" t="s">
        <v>38</v>
      </c>
      <c r="B30" t="s">
        <v>7</v>
      </c>
      <c r="C30" s="4">
        <v>162</v>
      </c>
      <c r="D30" s="5">
        <v>68</v>
      </c>
      <c r="E30" s="5">
        <v>94</v>
      </c>
      <c r="F30" s="5">
        <v>0.42</v>
      </c>
      <c r="G30" s="5">
        <v>686</v>
      </c>
      <c r="H30" s="5">
        <v>770</v>
      </c>
      <c r="I30" s="6">
        <f t="shared" si="0"/>
        <v>0.4473487688866748</v>
      </c>
      <c r="J30" s="17">
        <v>48.9</v>
      </c>
      <c r="K30" s="17">
        <v>1.7</v>
      </c>
      <c r="L30" s="24">
        <v>4422</v>
      </c>
      <c r="M30" s="24">
        <v>1339.1</v>
      </c>
      <c r="N30" s="23">
        <v>18.299999999999997</v>
      </c>
      <c r="O30" s="23">
        <v>10.400000000000002</v>
      </c>
      <c r="P30" s="25">
        <v>5840</v>
      </c>
      <c r="Q30" s="24">
        <v>1427</v>
      </c>
      <c r="R30" s="23">
        <v>12.300000000000002</v>
      </c>
      <c r="S30" s="23">
        <v>10.700000000000001</v>
      </c>
      <c r="T30" s="23">
        <f t="shared" si="1"/>
        <v>9.3134589041095914</v>
      </c>
      <c r="U30" s="23">
        <f t="shared" si="2"/>
        <v>10.040903994393833</v>
      </c>
      <c r="V30" s="18">
        <f t="shared" si="3"/>
        <v>-8.9865410958904057</v>
      </c>
      <c r="W30" s="18">
        <f t="shared" si="4"/>
        <v>-0.35909600560616894</v>
      </c>
      <c r="X30" s="26">
        <f t="shared" si="5"/>
        <v>547.234589041096</v>
      </c>
      <c r="Y30" s="26">
        <f t="shared" si="6"/>
        <v>775.29096005606175</v>
      </c>
      <c r="Z30" s="18">
        <f t="shared" si="7"/>
        <v>565.8226557588813</v>
      </c>
      <c r="AA30" s="18">
        <f t="shared" si="8"/>
        <v>788.34037407385688</v>
      </c>
      <c r="AB30" s="6">
        <f t="shared" si="9"/>
        <v>0.35276253760555615</v>
      </c>
      <c r="AC30" s="8">
        <f t="shared" si="10"/>
        <v>57.147531092100095</v>
      </c>
      <c r="AD30" s="3">
        <f t="shared" si="11"/>
        <v>-10.852468907899905</v>
      </c>
      <c r="AE30">
        <v>67.5</v>
      </c>
      <c r="AF30" s="21">
        <f t="shared" si="12"/>
        <v>-10.352468907899905</v>
      </c>
      <c r="AG30">
        <v>66.5</v>
      </c>
      <c r="AH30" s="36">
        <f t="shared" si="13"/>
        <v>-9.3524689078999046</v>
      </c>
      <c r="AI30" s="37" t="s">
        <v>65</v>
      </c>
      <c r="AJ30" s="37" t="s">
        <v>66</v>
      </c>
      <c r="AK30" s="1"/>
      <c r="AM30" s="1"/>
      <c r="AN30" s="1"/>
    </row>
    <row r="31" spans="1:41">
      <c r="A31" t="s">
        <v>19</v>
      </c>
      <c r="B31" t="s">
        <v>7</v>
      </c>
      <c r="C31" s="4">
        <v>162</v>
      </c>
      <c r="D31" s="5">
        <v>87</v>
      </c>
      <c r="E31" s="5">
        <v>75</v>
      </c>
      <c r="F31" s="5">
        <v>0.53700000000000003</v>
      </c>
      <c r="G31" s="5">
        <v>671</v>
      </c>
      <c r="H31" s="5">
        <v>617</v>
      </c>
      <c r="I31" s="6">
        <f t="shared" si="0"/>
        <v>0.53830907414423557</v>
      </c>
      <c r="J31" s="17">
        <v>-45.9</v>
      </c>
      <c r="K31" s="17">
        <v>53.2</v>
      </c>
      <c r="L31" s="24">
        <v>5134</v>
      </c>
      <c r="M31" s="24">
        <v>1440.7</v>
      </c>
      <c r="N31" s="23">
        <v>22.200000000000003</v>
      </c>
      <c r="O31" s="23">
        <v>24.999999999999993</v>
      </c>
      <c r="P31" s="25">
        <v>5840</v>
      </c>
      <c r="Q31" s="24">
        <v>1406</v>
      </c>
      <c r="R31" s="23">
        <v>17.2</v>
      </c>
      <c r="S31" s="23">
        <v>22.6</v>
      </c>
      <c r="T31" s="23">
        <f t="shared" si="1"/>
        <v>15.120684931506849</v>
      </c>
      <c r="U31" s="23">
        <f t="shared" si="2"/>
        <v>23.157766714082509</v>
      </c>
      <c r="V31" s="18">
        <f t="shared" si="3"/>
        <v>-7.0793150684931536</v>
      </c>
      <c r="W31" s="18">
        <f t="shared" si="4"/>
        <v>-1.8422332859174837</v>
      </c>
      <c r="X31" s="26">
        <f t="shared" si="5"/>
        <v>646.10684931506842</v>
      </c>
      <c r="Y31" s="26">
        <f t="shared" si="6"/>
        <v>688.62233285917489</v>
      </c>
      <c r="Z31" s="18">
        <f t="shared" si="7"/>
        <v>668.05333709635272</v>
      </c>
      <c r="AA31" s="18">
        <f t="shared" si="8"/>
        <v>700.21297222730254</v>
      </c>
      <c r="AB31" s="6">
        <f t="shared" si="9"/>
        <v>0.47850320273795638</v>
      </c>
      <c r="AC31" s="8">
        <f t="shared" si="10"/>
        <v>77.517518843548928</v>
      </c>
      <c r="AD31" s="3">
        <f t="shared" si="11"/>
        <v>-9.4824811564510725</v>
      </c>
      <c r="AE31">
        <v>88.5</v>
      </c>
      <c r="AF31" s="21">
        <f t="shared" si="12"/>
        <v>-10.982481156451072</v>
      </c>
      <c r="AG31">
        <v>87.5</v>
      </c>
      <c r="AH31" s="36">
        <f t="shared" si="13"/>
        <v>-9.9824811564510725</v>
      </c>
      <c r="AI31" s="37" t="s">
        <v>80</v>
      </c>
      <c r="AJ31" s="37" t="s">
        <v>77</v>
      </c>
      <c r="AK31" s="1"/>
      <c r="AM31" s="1"/>
      <c r="AN31" s="1"/>
    </row>
    <row r="32" spans="1:41">
      <c r="A32" t="s">
        <v>32</v>
      </c>
      <c r="B32" t="s">
        <v>7</v>
      </c>
      <c r="C32" s="4">
        <v>162</v>
      </c>
      <c r="D32" s="5">
        <v>71</v>
      </c>
      <c r="E32" s="5">
        <v>91</v>
      </c>
      <c r="F32" s="5">
        <v>0.438</v>
      </c>
      <c r="G32" s="5">
        <v>610</v>
      </c>
      <c r="H32" s="5">
        <v>796</v>
      </c>
      <c r="I32" s="6">
        <f t="shared" si="0"/>
        <v>0.38059191265851361</v>
      </c>
      <c r="J32" s="17">
        <v>-15.6</v>
      </c>
      <c r="K32" s="17">
        <v>-10.4</v>
      </c>
      <c r="L32" s="24">
        <v>4759</v>
      </c>
      <c r="M32" s="24">
        <v>1430.6999999999998</v>
      </c>
      <c r="N32" s="23">
        <v>16.599999999999991</v>
      </c>
      <c r="O32" s="23">
        <v>13.199999999999996</v>
      </c>
      <c r="P32" s="25">
        <v>5805</v>
      </c>
      <c r="Q32" s="24">
        <v>1386</v>
      </c>
      <c r="R32" s="23">
        <v>12.5</v>
      </c>
      <c r="S32" s="23">
        <v>15.899999999999999</v>
      </c>
      <c r="T32" s="23">
        <f t="shared" si="1"/>
        <v>10.247631352282516</v>
      </c>
      <c r="U32" s="23">
        <f t="shared" si="2"/>
        <v>16.412792207792204</v>
      </c>
      <c r="V32" s="18">
        <f t="shared" si="3"/>
        <v>-6.3523686477174746</v>
      </c>
      <c r="W32" s="18">
        <f t="shared" si="4"/>
        <v>3.2127922077922086</v>
      </c>
      <c r="X32" s="26">
        <f t="shared" si="5"/>
        <v>562.07631352282533</v>
      </c>
      <c r="Y32" s="26">
        <f t="shared" si="6"/>
        <v>753.47207792207791</v>
      </c>
      <c r="Z32" s="18">
        <f t="shared" si="7"/>
        <v>581.16851314886992</v>
      </c>
      <c r="AA32" s="18">
        <f t="shared" si="8"/>
        <v>766.15424449208751</v>
      </c>
      <c r="AB32" s="6">
        <f t="shared" si="9"/>
        <v>0.37620038473433753</v>
      </c>
      <c r="AC32" s="8">
        <f t="shared" si="10"/>
        <v>60.944462326962679</v>
      </c>
      <c r="AD32" s="3">
        <f t="shared" si="11"/>
        <v>-10.055537673037321</v>
      </c>
      <c r="AE32">
        <v>72.5</v>
      </c>
      <c r="AF32" s="21">
        <f t="shared" si="12"/>
        <v>-11.555537673037321</v>
      </c>
      <c r="AG32">
        <v>73.5</v>
      </c>
      <c r="AH32" s="36">
        <f t="shared" si="13"/>
        <v>-12.555537673037321</v>
      </c>
      <c r="AI32" s="37" t="s">
        <v>81</v>
      </c>
      <c r="AJ32" s="37" t="s">
        <v>79</v>
      </c>
      <c r="AK32" s="1"/>
      <c r="AL32" s="1"/>
      <c r="AM32" s="1"/>
      <c r="AN32" s="1"/>
      <c r="AO32" s="1"/>
    </row>
    <row r="33" spans="9:9">
      <c r="I33" s="27"/>
    </row>
  </sheetData>
  <sortState ref="A3:AF32">
    <sortCondition descending="1" ref="AF13"/>
  </sortState>
  <mergeCells count="2">
    <mergeCell ref="V1:AC1"/>
    <mergeCell ref="C1:K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Todisco</dc:creator>
  <cp:lastModifiedBy>Michael Todisco</cp:lastModifiedBy>
  <dcterms:created xsi:type="dcterms:W3CDTF">2017-01-20T03:06:53Z</dcterms:created>
  <dcterms:modified xsi:type="dcterms:W3CDTF">2017-03-03T05:24:58Z</dcterms:modified>
</cp:coreProperties>
</file>