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Instructions/"/>
    </mc:Choice>
  </mc:AlternateContent>
  <xr:revisionPtr revIDLastSave="0" documentId="13_ncr:1_{1E56837A-ECD2-A64C-B50F-D5D835EDB783}" xr6:coauthVersionLast="47" xr6:coauthVersionMax="47" xr10:uidLastSave="{00000000-0000-0000-0000-000000000000}"/>
  <bookViews>
    <workbookView xWindow="25600" yWindow="500" windowWidth="51200" windowHeight="21100" xr2:uid="{00000000-000D-0000-FFFF-FFFF00000000}"/>
  </bookViews>
  <sheets>
    <sheet name="Crowdfunding" sheetId="1" r:id="rId1"/>
    <sheet name="Outcome by Category" sheetId="2" r:id="rId2"/>
    <sheet name="Outcome by Sub-Category" sheetId="3" r:id="rId3"/>
    <sheet name="Outcome by Date" sheetId="4" r:id="rId4"/>
    <sheet name="Outcomes Based on Goal" sheetId="5" r:id="rId5"/>
    <sheet name="Sheet2" sheetId="6" r:id="rId6"/>
  </sheets>
  <calcPr calcId="191029"/>
  <pivotCaches>
    <pivotCache cacheId="0" r:id="rId7"/>
    <pivotCache cacheId="1" r:id="rId8"/>
    <pivotCache cacheId="2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J7" i="6"/>
  <c r="O6" i="6"/>
  <c r="J6" i="6"/>
  <c r="O5" i="6"/>
  <c r="J5" i="6"/>
  <c r="O4" i="6"/>
  <c r="J4" i="6"/>
  <c r="O3" i="6"/>
  <c r="J3" i="6"/>
  <c r="O2" i="6"/>
  <c r="J2" i="6"/>
  <c r="B211" i="6"/>
  <c r="B432" i="6"/>
  <c r="B640" i="6"/>
  <c r="B690" i="6"/>
  <c r="B239" i="6"/>
  <c r="B630" i="6"/>
  <c r="B313" i="6"/>
  <c r="B576" i="6"/>
  <c r="B681" i="6"/>
  <c r="B303" i="6"/>
  <c r="B648" i="6"/>
  <c r="B692" i="6"/>
  <c r="B88" i="6"/>
  <c r="B793" i="6"/>
  <c r="B821" i="6"/>
  <c r="B90" i="6"/>
  <c r="B423" i="6"/>
  <c r="B972" i="6"/>
  <c r="B842" i="6"/>
  <c r="B430" i="6"/>
  <c r="B830" i="6"/>
  <c r="B405" i="6"/>
  <c r="B177" i="6"/>
  <c r="B514" i="6"/>
  <c r="B219" i="6"/>
  <c r="B997" i="6"/>
  <c r="B617" i="6"/>
  <c r="B486" i="6"/>
  <c r="B447" i="6"/>
  <c r="B145" i="6"/>
  <c r="B311" i="6"/>
  <c r="B924" i="6"/>
  <c r="B558" i="6"/>
  <c r="B226" i="6"/>
  <c r="B470" i="6"/>
  <c r="B2" i="6"/>
  <c r="B101" i="6"/>
  <c r="B160" i="6"/>
  <c r="B742" i="6"/>
  <c r="B278" i="6"/>
  <c r="B110" i="6"/>
  <c r="B307" i="6"/>
  <c r="B562" i="6"/>
  <c r="B89" i="6"/>
  <c r="B686" i="6"/>
  <c r="B74" i="6"/>
  <c r="B192" i="6"/>
  <c r="B501" i="6"/>
  <c r="B358" i="6"/>
  <c r="B583" i="6"/>
  <c r="B896" i="6"/>
  <c r="B721" i="6"/>
  <c r="B293" i="6"/>
  <c r="B766" i="6"/>
  <c r="B149" i="6"/>
  <c r="B221" i="6"/>
  <c r="B284" i="6"/>
  <c r="B295" i="6"/>
  <c r="B143" i="6"/>
  <c r="B444" i="6"/>
  <c r="B923" i="6"/>
  <c r="B331" i="6"/>
  <c r="B600" i="6"/>
  <c r="B671" i="6"/>
  <c r="B317" i="6"/>
  <c r="B611" i="6"/>
  <c r="B548" i="6"/>
  <c r="B327" i="6"/>
  <c r="B948" i="6"/>
  <c r="B507" i="6"/>
  <c r="B38" i="6"/>
  <c r="B23" i="6"/>
  <c r="B67" i="6"/>
  <c r="B55" i="6"/>
  <c r="B234" i="6"/>
  <c r="B904" i="6"/>
  <c r="B694" i="6"/>
  <c r="B364" i="6"/>
  <c r="B859" i="6"/>
  <c r="B141" i="6"/>
  <c r="B380" i="6"/>
  <c r="B244" i="6"/>
  <c r="B873" i="6"/>
  <c r="B373" i="6"/>
  <c r="B36" i="6"/>
  <c r="B287" i="6"/>
  <c r="B898" i="6"/>
  <c r="B114" i="6"/>
  <c r="B84" i="6"/>
  <c r="B755" i="6"/>
  <c r="B844" i="6"/>
  <c r="B390" i="6"/>
  <c r="B988" i="6"/>
  <c r="B245" i="6"/>
  <c r="B4" i="6"/>
  <c r="B496" i="6"/>
  <c r="B115" i="6"/>
  <c r="B885" i="6"/>
  <c r="B222" i="6"/>
  <c r="B584" i="6"/>
  <c r="B223" i="6"/>
  <c r="B366" i="6"/>
  <c r="B668" i="6"/>
  <c r="B469" i="6"/>
  <c r="B83" i="6"/>
  <c r="B187" i="6"/>
  <c r="B61" i="6"/>
  <c r="B51" i="6"/>
  <c r="B699" i="6"/>
  <c r="B807" i="6"/>
  <c r="B400" i="6"/>
  <c r="B369" i="6"/>
  <c r="B150" i="6"/>
  <c r="B136" i="6"/>
  <c r="B934" i="6"/>
  <c r="B719" i="6"/>
  <c r="B346" i="6"/>
  <c r="B31" i="6"/>
  <c r="B196" i="6"/>
  <c r="B458" i="6"/>
  <c r="B406" i="6"/>
  <c r="B935" i="6"/>
  <c r="B840" i="6"/>
  <c r="B80" i="6"/>
  <c r="B246" i="6"/>
  <c r="B852" i="6"/>
  <c r="B841" i="6"/>
  <c r="B986" i="6"/>
  <c r="B957" i="6"/>
  <c r="B392" i="6"/>
  <c r="B504" i="6"/>
  <c r="B71" i="6"/>
  <c r="B213" i="6"/>
  <c r="B870" i="6"/>
  <c r="B764" i="6"/>
  <c r="B960" i="6"/>
  <c r="B17" i="6"/>
  <c r="B763" i="6"/>
  <c r="B808" i="6"/>
  <c r="B255" i="6"/>
  <c r="B413" i="6"/>
  <c r="B122" i="6"/>
  <c r="B35" i="6"/>
  <c r="B163" i="6"/>
  <c r="B403" i="6"/>
  <c r="B956" i="6"/>
  <c r="B281" i="6"/>
  <c r="B102" i="6"/>
  <c r="B275" i="6"/>
  <c r="B585" i="6"/>
  <c r="B897" i="6"/>
  <c r="B536" i="6"/>
  <c r="B943" i="6"/>
  <c r="B875" i="6"/>
  <c r="B883" i="6"/>
  <c r="B980" i="6"/>
  <c r="B651" i="6"/>
  <c r="B9" i="6"/>
  <c r="B463" i="6"/>
  <c r="B224" i="6"/>
  <c r="B722" i="6"/>
  <c r="B206" i="6"/>
  <c r="B328" i="6"/>
  <c r="B431" i="6"/>
  <c r="B509" i="6"/>
  <c r="B324" i="6"/>
  <c r="B186" i="6"/>
  <c r="B872" i="6"/>
  <c r="B424" i="6"/>
  <c r="B710" i="6"/>
  <c r="B601" i="6"/>
  <c r="B645" i="6"/>
  <c r="B441" i="6"/>
  <c r="B14" i="6"/>
  <c r="B881" i="6"/>
  <c r="B853" i="6"/>
  <c r="B517" i="6"/>
  <c r="B794" i="6"/>
  <c r="B539" i="6"/>
  <c r="B481" i="6"/>
  <c r="B776" i="6"/>
  <c r="B535" i="6"/>
  <c r="B738" i="6"/>
  <c r="B368" i="6"/>
  <c r="B632" i="6"/>
  <c r="B863" i="6"/>
  <c r="B433" i="6"/>
  <c r="B664" i="6"/>
  <c r="B983" i="6"/>
  <c r="B641" i="6"/>
  <c r="B739" i="6"/>
  <c r="B798" i="6"/>
  <c r="B708" i="6"/>
  <c r="B137" i="6"/>
  <c r="B391" i="6"/>
  <c r="B749" i="6"/>
  <c r="B471" i="6"/>
  <c r="B786" i="6"/>
  <c r="B613" i="6"/>
  <c r="B586" i="6"/>
  <c r="B207" i="6"/>
  <c r="B966" i="6"/>
  <c r="B552" i="6"/>
  <c r="B675" i="6"/>
  <c r="B42" i="6"/>
  <c r="B959" i="6"/>
  <c r="B12" i="6"/>
  <c r="B476" i="6"/>
  <c r="B577" i="6"/>
  <c r="B797" i="6"/>
  <c r="B902" i="6"/>
  <c r="B231" i="6"/>
  <c r="B550" i="6"/>
  <c r="B227" i="6"/>
  <c r="B779" i="6"/>
  <c r="B462" i="6"/>
  <c r="B869" i="6"/>
  <c r="B378" i="6"/>
  <c r="B438" i="6"/>
  <c r="B627" i="6"/>
  <c r="B921" i="6"/>
  <c r="B169" i="6"/>
  <c r="B868" i="6"/>
  <c r="B540" i="6"/>
  <c r="B560" i="6"/>
  <c r="B111" i="6"/>
  <c r="B408" i="6"/>
  <c r="B506" i="6"/>
  <c r="B512" i="6"/>
  <c r="B92" i="6"/>
  <c r="B963" i="6"/>
  <c r="B75" i="6"/>
  <c r="B27" i="6"/>
  <c r="B193" i="6"/>
  <c r="B744" i="6"/>
  <c r="B696" i="6"/>
  <c r="B363" i="6"/>
  <c r="B87" i="6"/>
  <c r="B678" i="6"/>
  <c r="B459" i="6"/>
  <c r="B452" i="6"/>
  <c r="B333" i="6"/>
  <c r="B320" i="6"/>
  <c r="B21" i="6"/>
  <c r="B297" i="6"/>
  <c r="B308" i="6"/>
  <c r="B465" i="6"/>
  <c r="B300" i="6"/>
  <c r="B565" i="6"/>
  <c r="B587" i="6"/>
  <c r="B750" i="6"/>
  <c r="B26" i="6"/>
  <c r="B893" i="6"/>
  <c r="B68" i="6"/>
  <c r="B454" i="6"/>
  <c r="B618" i="6"/>
  <c r="B76" i="6"/>
  <c r="B256" i="6"/>
  <c r="B170" i="6"/>
  <c r="B338" i="6"/>
  <c r="B823" i="6"/>
  <c r="B103" i="6"/>
  <c r="B282" i="6"/>
  <c r="B559" i="6"/>
  <c r="B62" i="6"/>
  <c r="B933" i="6"/>
  <c r="B519" i="6"/>
  <c r="B15" i="6"/>
  <c r="B64" i="6"/>
  <c r="B999" i="6"/>
  <c r="B571" i="6"/>
  <c r="B467" i="6"/>
  <c r="B349" i="6"/>
  <c r="B619" i="6"/>
  <c r="B120" i="6"/>
  <c r="B774" i="6"/>
  <c r="B52" i="6"/>
  <c r="B73" i="6"/>
  <c r="B394" i="6"/>
  <c r="B377" i="6"/>
  <c r="B917" i="6"/>
  <c r="B157" i="6"/>
  <c r="B650" i="6"/>
  <c r="B773" i="6"/>
  <c r="B336" i="6"/>
  <c r="B976" i="6"/>
  <c r="B242" i="6"/>
  <c r="B777" i="6"/>
  <c r="B367" i="6"/>
  <c r="B865" i="6"/>
  <c r="B104" i="6"/>
  <c r="B607" i="6"/>
  <c r="B952" i="6"/>
  <c r="B251" i="6"/>
  <c r="B913" i="6"/>
  <c r="B672" i="6"/>
  <c r="B752" i="6"/>
  <c r="B37" i="6"/>
  <c r="B687" i="6"/>
  <c r="B588" i="6"/>
  <c r="B352" i="6"/>
  <c r="B800" i="6"/>
  <c r="B658" i="6"/>
  <c r="B178" i="6"/>
  <c r="B56" i="6"/>
  <c r="B603" i="6"/>
  <c r="B399" i="6"/>
  <c r="B855" i="6"/>
  <c r="B964" i="6"/>
  <c r="B623" i="6"/>
  <c r="B125" i="6"/>
  <c r="B544" i="6"/>
  <c r="B309" i="6"/>
  <c r="B158" i="6"/>
  <c r="B653" i="6"/>
  <c r="B757" i="6"/>
  <c r="B652" i="6"/>
  <c r="B628" i="6"/>
  <c r="B962" i="6"/>
  <c r="B732" i="6"/>
  <c r="B925" i="6"/>
  <c r="B555" i="6"/>
  <c r="B646" i="6"/>
  <c r="B359" i="6"/>
  <c r="B720" i="6"/>
  <c r="B770" i="6"/>
  <c r="B660" i="6"/>
  <c r="B503" i="6"/>
  <c r="B574" i="6"/>
  <c r="B429" i="6"/>
  <c r="B263" i="6"/>
  <c r="B387" i="6"/>
  <c r="B335" i="6"/>
  <c r="B418" i="6"/>
  <c r="B491" i="6"/>
  <c r="B878" i="6"/>
  <c r="B416" i="6"/>
  <c r="B453" i="6"/>
  <c r="B996" i="6"/>
  <c r="B815" i="6"/>
  <c r="B889" i="6"/>
  <c r="B809" i="6"/>
  <c r="B780" i="6"/>
  <c r="B856" i="6"/>
  <c r="B810" i="6"/>
  <c r="B643" i="6"/>
  <c r="B265" i="6"/>
  <c r="B937" i="6"/>
  <c r="B866" i="6"/>
  <c r="B589" i="6"/>
  <c r="B473" i="6"/>
  <c r="B661" i="6"/>
  <c r="B455" i="6"/>
  <c r="B43" i="6"/>
  <c r="B573" i="6"/>
  <c r="B676" i="6"/>
  <c r="B10" i="6"/>
  <c r="B639" i="6"/>
  <c r="B260" i="6"/>
  <c r="B522" i="6"/>
  <c r="B69" i="6"/>
  <c r="B266" i="6"/>
  <c r="B172" i="6"/>
  <c r="B257" i="6"/>
  <c r="B112" i="6"/>
  <c r="B93" i="6"/>
  <c r="B723" i="6"/>
  <c r="B290" i="6"/>
  <c r="B197" i="6"/>
  <c r="B561" i="6"/>
  <c r="B920" i="6"/>
  <c r="B233" i="6"/>
  <c r="B480" i="6"/>
  <c r="B820" i="6"/>
  <c r="B644" i="6"/>
  <c r="B151" i="6"/>
  <c r="B769" i="6"/>
  <c r="B812" i="6"/>
  <c r="B682" i="6"/>
  <c r="B53" i="6"/>
  <c r="B200" i="6"/>
  <c r="B711" i="6"/>
  <c r="B261" i="6"/>
  <c r="B553" i="6"/>
  <c r="B419" i="6"/>
  <c r="B877" i="6"/>
  <c r="B818" i="6"/>
  <c r="B974" i="6"/>
  <c r="B421" i="6"/>
  <c r="B18" i="6"/>
  <c r="B781" i="6"/>
  <c r="B901" i="6"/>
  <c r="B527" i="6"/>
  <c r="B7" i="6"/>
  <c r="B304" i="6"/>
  <c r="B445" i="6"/>
  <c r="B384" i="6"/>
  <c r="B132" i="6"/>
  <c r="B871" i="6"/>
  <c r="B590" i="6"/>
  <c r="B355" i="6"/>
  <c r="B677" i="6"/>
  <c r="B932" i="6"/>
  <c r="B488" i="6"/>
  <c r="B819" i="6"/>
  <c r="B398" i="6"/>
  <c r="B389" i="6"/>
  <c r="B198" i="6"/>
  <c r="B846" i="6"/>
  <c r="B579" i="6"/>
  <c r="B49" i="6"/>
  <c r="B161" i="6"/>
  <c r="B578" i="6"/>
  <c r="B942" i="6"/>
  <c r="B817" i="6"/>
  <c r="B895" i="6"/>
  <c r="B620" i="6"/>
  <c r="B915" i="6"/>
  <c r="B557" i="6"/>
  <c r="B81" i="6"/>
  <c r="B765" i="6"/>
  <c r="B289" i="6"/>
  <c r="B785" i="6"/>
  <c r="B735" i="6"/>
  <c r="B77" i="6"/>
  <c r="B302" i="6"/>
  <c r="B510" i="6"/>
  <c r="B848" i="6"/>
  <c r="B1000" i="6"/>
  <c r="B737" i="6"/>
  <c r="B82" i="6"/>
  <c r="B743" i="6"/>
  <c r="B854" i="6"/>
  <c r="B946" i="6"/>
  <c r="B456" i="6"/>
  <c r="B332" i="6"/>
  <c r="B268" i="6"/>
  <c r="B329" i="6"/>
  <c r="B493" i="6"/>
  <c r="B530" i="6"/>
  <c r="B659" i="6"/>
  <c r="B181" i="6"/>
  <c r="B968" i="6"/>
  <c r="B353" i="6"/>
  <c r="B235" i="6"/>
  <c r="B790" i="6"/>
  <c r="B982" i="6"/>
  <c r="B836" i="6"/>
  <c r="B63" i="6"/>
  <c r="B591" i="6"/>
  <c r="B563" i="6"/>
  <c r="B654" i="6"/>
  <c r="B882" i="6"/>
  <c r="B674" i="6"/>
  <c r="B543" i="6"/>
  <c r="B446" i="6"/>
  <c r="B684" i="6"/>
  <c r="B482" i="6"/>
  <c r="B753" i="6"/>
  <c r="B19" i="6"/>
  <c r="B477" i="6"/>
  <c r="B828" i="6"/>
  <c r="B479" i="6"/>
  <c r="B502" i="6"/>
  <c r="B44" i="6"/>
  <c r="B11" i="6"/>
  <c r="B173" i="6"/>
  <c r="B624" i="6"/>
  <c r="B214" i="6"/>
  <c r="B375" i="6"/>
  <c r="B271" i="6"/>
  <c r="B832" i="6"/>
  <c r="B99" i="6"/>
  <c r="B179" i="6"/>
  <c r="B296" i="6"/>
  <c r="B879" i="6"/>
  <c r="B761" i="6"/>
  <c r="B518" i="6"/>
  <c r="B238" i="6"/>
  <c r="B65" i="6"/>
  <c r="B899" i="6"/>
  <c r="B605" i="6"/>
  <c r="B829" i="6"/>
  <c r="B442" i="6"/>
  <c r="B837" i="6"/>
  <c r="B635" i="6"/>
  <c r="B497" i="6"/>
  <c r="B119" i="6"/>
  <c r="B57" i="6"/>
  <c r="B182" i="6"/>
  <c r="B505" i="6"/>
  <c r="B987" i="6"/>
  <c r="B28" i="6"/>
  <c r="B342" i="6"/>
  <c r="B276" i="6"/>
  <c r="B691" i="6"/>
  <c r="B767" i="6"/>
  <c r="B833" i="6"/>
  <c r="B918" i="6"/>
  <c r="B582" i="6"/>
  <c r="B910" i="6"/>
  <c r="B258" i="6"/>
  <c r="B385" i="6"/>
  <c r="B700" i="6"/>
  <c r="B811" i="6"/>
  <c r="B511" i="6"/>
  <c r="B633" i="6"/>
  <c r="B542" i="6"/>
  <c r="B890" i="6"/>
  <c r="B152" i="6"/>
  <c r="B813" i="6"/>
  <c r="B322" i="6"/>
  <c r="B953" i="6"/>
  <c r="B985" i="6"/>
  <c r="B775" i="6"/>
  <c r="B861" i="6"/>
  <c r="B40" i="6"/>
  <c r="B608" i="6"/>
  <c r="B457" i="6"/>
  <c r="B5" i="6"/>
  <c r="B372" i="6"/>
  <c r="B791" i="6"/>
  <c r="B72" i="6"/>
  <c r="B914" i="6"/>
  <c r="B702" i="6"/>
  <c r="B188" i="6"/>
  <c r="B944" i="6"/>
  <c r="B733" i="6"/>
  <c r="B606" i="6"/>
  <c r="B908" i="6"/>
  <c r="B580" i="6"/>
  <c r="B138" i="6"/>
  <c r="B485" i="6"/>
  <c r="B799" i="6"/>
  <c r="B285" i="6"/>
  <c r="B174" i="6"/>
  <c r="B412" i="6"/>
  <c r="B892" i="6"/>
  <c r="B726" i="6"/>
  <c r="B330" i="6"/>
  <c r="B816" i="6"/>
  <c r="B688" i="6"/>
  <c r="B787" i="6"/>
  <c r="B54" i="6"/>
  <c r="B927" i="6"/>
  <c r="B70" i="6"/>
  <c r="B204" i="6"/>
  <c r="B524" i="6"/>
  <c r="B402" i="6"/>
  <c r="B945" i="6"/>
  <c r="B928" i="6"/>
  <c r="B745" i="6"/>
  <c r="B874" i="6"/>
  <c r="B395" i="6"/>
  <c r="B164" i="6"/>
  <c r="B128" i="6"/>
  <c r="B305" i="6"/>
  <c r="B139" i="6"/>
  <c r="B411" i="6"/>
  <c r="B531" i="6"/>
  <c r="B279" i="6"/>
  <c r="B647" i="6"/>
  <c r="B58" i="6"/>
  <c r="B909" i="6"/>
  <c r="B541" i="6"/>
  <c r="B669" i="6"/>
  <c r="B325" i="6"/>
  <c r="B556" i="6"/>
  <c r="B397" i="6"/>
  <c r="B516" i="6"/>
  <c r="B665" i="6"/>
  <c r="B969" i="6"/>
  <c r="B356" i="6"/>
  <c r="B183" i="6"/>
  <c r="B831" i="6"/>
  <c r="B704" i="6"/>
  <c r="B954" i="6"/>
  <c r="B801" i="6"/>
  <c r="B66" i="6"/>
  <c r="B529" i="6"/>
  <c r="B718" i="6"/>
  <c r="B680" i="6"/>
  <c r="B407" i="6"/>
  <c r="B448" i="6"/>
  <c r="B166" i="6"/>
  <c r="B147" i="6"/>
  <c r="B783" i="6"/>
  <c r="B894" i="6"/>
  <c r="B751" i="6"/>
  <c r="B740" i="6"/>
  <c r="B94" i="6"/>
  <c r="B804" i="6"/>
  <c r="B547" i="6"/>
  <c r="B784" i="6"/>
  <c r="B450" i="6"/>
  <c r="B789" i="6"/>
  <c r="B484" i="6"/>
  <c r="B499" i="6"/>
  <c r="B734" i="6"/>
  <c r="B592" i="6"/>
  <c r="B272" i="6"/>
  <c r="B420" i="6"/>
  <c r="B95" i="6"/>
  <c r="B521" i="6"/>
  <c r="B105" i="6"/>
  <c r="B216" i="6"/>
  <c r="B487" i="6"/>
  <c r="B361" i="6"/>
  <c r="B123" i="6"/>
  <c r="B564" i="6"/>
  <c r="B947" i="6"/>
  <c r="B269" i="6"/>
  <c r="B3" i="6"/>
  <c r="B401" i="6"/>
  <c r="B236" i="6"/>
  <c r="B321" i="6"/>
  <c r="B24" i="6"/>
  <c r="B884" i="6"/>
  <c r="B838" i="6"/>
  <c r="B144" i="6"/>
  <c r="B483" i="6"/>
  <c r="B705" i="6"/>
  <c r="B515" i="6"/>
  <c r="B382" i="6"/>
  <c r="B701" i="6"/>
  <c r="B262" i="6"/>
  <c r="B199" i="6"/>
  <c r="B85" i="6"/>
  <c r="B849" i="6"/>
  <c r="B967" i="6"/>
  <c r="B528" i="6"/>
  <c r="B575" i="6"/>
  <c r="B754" i="6"/>
  <c r="B998" i="6"/>
  <c r="B490" i="6"/>
  <c r="B926" i="6"/>
  <c r="B709" i="6"/>
  <c r="B747" i="6"/>
  <c r="B570" i="6"/>
  <c r="B805" i="6"/>
  <c r="B273" i="6"/>
  <c r="B146" i="6"/>
  <c r="B374" i="6"/>
  <c r="B930" i="6"/>
  <c r="B941" i="6"/>
  <c r="B929" i="6"/>
  <c r="B631" i="6"/>
  <c r="B990" i="6"/>
  <c r="B835" i="6"/>
  <c r="B593" i="6"/>
  <c r="B938" i="6"/>
  <c r="B379" i="6"/>
  <c r="B315" i="6"/>
  <c r="B525" i="6"/>
  <c r="B340" i="6"/>
  <c r="B824" i="6"/>
  <c r="B615" i="6"/>
  <c r="B981" i="6"/>
  <c r="B850" i="6"/>
  <c r="B727" i="6"/>
  <c r="B851" i="6"/>
  <c r="B772" i="6"/>
  <c r="B741" i="6"/>
  <c r="B876" i="6"/>
  <c r="B345" i="6"/>
  <c r="B949" i="6"/>
  <c r="B381" i="6"/>
  <c r="B725" i="6"/>
  <c r="B449" i="6"/>
  <c r="B417" i="6"/>
  <c r="B415" i="6"/>
  <c r="B940" i="6"/>
  <c r="B698" i="6"/>
  <c r="B995" i="6"/>
  <c r="B365" i="6"/>
  <c r="B422" i="6"/>
  <c r="B758" i="6"/>
  <c r="B977" i="6"/>
  <c r="B370" i="6"/>
  <c r="B931" i="6"/>
  <c r="B903" i="6"/>
  <c r="B96" i="6"/>
  <c r="B189" i="6"/>
  <c r="B106" i="6"/>
  <c r="B867" i="6"/>
  <c r="B162" i="6"/>
  <c r="B343" i="6"/>
  <c r="B241" i="6"/>
  <c r="B33" i="6"/>
  <c r="B264" i="6"/>
  <c r="B319" i="6"/>
  <c r="B728" i="6"/>
  <c r="B906" i="6"/>
  <c r="B731" i="6"/>
  <c r="B277" i="6"/>
  <c r="B864" i="6"/>
  <c r="B566" i="6"/>
  <c r="B523" i="6"/>
  <c r="B695" i="6"/>
  <c r="B594" i="6"/>
  <c r="B404" i="6"/>
  <c r="B736" i="6"/>
  <c r="B474" i="6"/>
  <c r="B121" i="6"/>
  <c r="B916" i="6"/>
  <c r="B427" i="6"/>
  <c r="B232" i="6"/>
  <c r="B167" i="6"/>
  <c r="B259" i="6"/>
  <c r="B135" i="6"/>
  <c r="B616" i="6"/>
  <c r="B286" i="6"/>
  <c r="B97" i="6"/>
  <c r="B460" i="6"/>
  <c r="B839" i="6"/>
  <c r="B208" i="6"/>
  <c r="B396" i="6"/>
  <c r="B354" i="6"/>
  <c r="B133" i="6"/>
  <c r="B955" i="6"/>
  <c r="B961" i="6"/>
  <c r="B526" i="6"/>
  <c r="B184" i="6"/>
  <c r="B126" i="6"/>
  <c r="B900" i="6"/>
  <c r="B984" i="6"/>
  <c r="B248" i="6"/>
  <c r="B609" i="6"/>
  <c r="B129" i="6"/>
  <c r="B414" i="6"/>
  <c r="B978" i="6"/>
  <c r="B880" i="6"/>
  <c r="B409" i="6"/>
  <c r="B393" i="6"/>
  <c r="B472" i="6"/>
  <c r="B951" i="6"/>
  <c r="B247" i="6"/>
  <c r="B621" i="6"/>
  <c r="B792" i="6"/>
  <c r="B625" i="6"/>
  <c r="B148" i="6"/>
  <c r="B130" i="6"/>
  <c r="B629" i="6"/>
  <c r="B175" i="6"/>
  <c r="B663" i="6"/>
  <c r="B537" i="6"/>
  <c r="B348" i="6"/>
  <c r="B989" i="6"/>
  <c r="B371" i="6"/>
  <c r="B595" i="6"/>
  <c r="B344" i="6"/>
  <c r="B971" i="6"/>
  <c r="B168" i="6"/>
  <c r="B532" i="6"/>
  <c r="B350" i="6"/>
  <c r="B190" i="6"/>
  <c r="B116" i="6"/>
  <c r="B437" i="6"/>
  <c r="B891" i="6"/>
  <c r="B795" i="6"/>
  <c r="B230" i="6"/>
  <c r="B91" i="6"/>
  <c r="B316" i="6"/>
  <c r="B191" i="6"/>
  <c r="B280" i="6"/>
  <c r="B802" i="6"/>
  <c r="B825" i="6"/>
  <c r="B194" i="6"/>
  <c r="B936" i="6"/>
  <c r="B298" i="6"/>
  <c r="B950" i="6"/>
  <c r="B554" i="6"/>
  <c r="B498" i="6"/>
  <c r="B41" i="6"/>
  <c r="B610" i="6"/>
  <c r="B922" i="6"/>
  <c r="B843" i="6"/>
  <c r="B240" i="6"/>
  <c r="B858" i="6"/>
  <c r="B225" i="6"/>
  <c r="B958" i="6"/>
  <c r="B218" i="6"/>
  <c r="B171" i="6"/>
  <c r="B534" i="6"/>
  <c r="B142" i="6"/>
  <c r="B291" i="6"/>
  <c r="B862" i="6"/>
  <c r="B569" i="6"/>
  <c r="B683" i="6"/>
  <c r="B993" i="6"/>
  <c r="B602" i="6"/>
  <c r="B604" i="6"/>
  <c r="B249" i="6"/>
  <c r="B107" i="6"/>
  <c r="B655" i="6"/>
  <c r="B729" i="6"/>
  <c r="B254" i="6"/>
  <c r="B127" i="6"/>
  <c r="B887" i="6"/>
  <c r="B596" i="6"/>
  <c r="B100" i="6"/>
  <c r="B180" i="6"/>
  <c r="B314" i="6"/>
  <c r="B301" i="6"/>
  <c r="B712" i="6"/>
  <c r="B39" i="6"/>
  <c r="B13" i="6"/>
  <c r="B634" i="6"/>
  <c r="B919" i="6"/>
  <c r="B306" i="6"/>
  <c r="B845" i="6"/>
  <c r="B520" i="6"/>
  <c r="B32" i="6"/>
  <c r="B667" i="6"/>
  <c r="B252" i="6"/>
  <c r="B159" i="6"/>
  <c r="B508" i="6"/>
  <c r="B34" i="6"/>
  <c r="B685" i="6"/>
  <c r="B347" i="6"/>
  <c r="B294" i="6"/>
  <c r="B478" i="6"/>
  <c r="B334" i="6"/>
  <c r="B425" i="6"/>
  <c r="B209" i="6"/>
  <c r="B274" i="6"/>
  <c r="B50" i="6"/>
  <c r="B717" i="6"/>
  <c r="B782" i="6"/>
  <c r="B638" i="6"/>
  <c r="B549" i="6"/>
  <c r="B426" i="6"/>
  <c r="B228" i="6"/>
  <c r="B124" i="6"/>
  <c r="B907" i="6"/>
  <c r="B748" i="6"/>
  <c r="B461" i="6"/>
  <c r="B339" i="6"/>
  <c r="B210" i="6"/>
  <c r="B538" i="6"/>
  <c r="B201" i="6"/>
  <c r="B154" i="6"/>
  <c r="B662" i="6"/>
  <c r="B970" i="6"/>
  <c r="B428" i="6"/>
  <c r="B16" i="6"/>
  <c r="B108" i="6"/>
  <c r="B237" i="6"/>
  <c r="B360" i="6"/>
  <c r="B597" i="6"/>
  <c r="B217" i="6"/>
  <c r="B656" i="6"/>
  <c r="B435" i="6"/>
  <c r="B513" i="6"/>
  <c r="B383" i="6"/>
  <c r="B212" i="6"/>
  <c r="B310" i="6"/>
  <c r="B666" i="6"/>
  <c r="B703" i="6"/>
  <c r="B29" i="6"/>
  <c r="B220" i="6"/>
  <c r="B59" i="6"/>
  <c r="B299" i="6"/>
  <c r="B195" i="6"/>
  <c r="B533" i="6"/>
  <c r="B991" i="6"/>
  <c r="B357" i="6"/>
  <c r="B140" i="6"/>
  <c r="B827" i="6"/>
  <c r="B768" i="6"/>
  <c r="B494" i="6"/>
  <c r="B48" i="6"/>
  <c r="B466" i="6"/>
  <c r="B551" i="6"/>
  <c r="B713" i="6"/>
  <c r="B697" i="6"/>
  <c r="B888" i="6"/>
  <c r="B612" i="6"/>
  <c r="B22" i="6"/>
  <c r="B500" i="6"/>
  <c r="B822" i="6"/>
  <c r="B45" i="6"/>
  <c r="B270" i="6"/>
  <c r="B912" i="6"/>
  <c r="B20" i="6"/>
  <c r="B911" i="6"/>
  <c r="B657" i="6"/>
  <c r="B351" i="6"/>
  <c r="B131" i="6"/>
  <c r="B436" i="6"/>
  <c r="B229" i="6"/>
  <c r="B250" i="6"/>
  <c r="B283" i="6"/>
  <c r="B25" i="6"/>
  <c r="B756" i="6"/>
  <c r="B434" i="6"/>
  <c r="B649" i="6"/>
  <c r="B886" i="6"/>
  <c r="B134" i="6"/>
  <c r="B598" i="6"/>
  <c r="B215" i="6"/>
  <c r="B109" i="6"/>
  <c r="B567" i="6"/>
  <c r="B626" i="6"/>
  <c r="B318" i="6"/>
  <c r="B267" i="6"/>
  <c r="B679" i="6"/>
  <c r="B546" i="6"/>
  <c r="B46" i="6"/>
  <c r="B979" i="6"/>
  <c r="B386" i="6"/>
  <c r="B243" i="6"/>
  <c r="B826" i="6"/>
  <c r="B778" i="6"/>
  <c r="B464" i="6"/>
  <c r="B689" i="6"/>
  <c r="B568" i="6"/>
  <c r="B205" i="6"/>
  <c r="B796" i="6"/>
  <c r="B337" i="6"/>
  <c r="B673" i="6"/>
  <c r="B489" i="6"/>
  <c r="B8" i="6"/>
  <c r="B492" i="6"/>
  <c r="B30" i="6"/>
  <c r="B622" i="6"/>
  <c r="B670" i="6"/>
  <c r="B545" i="6"/>
  <c r="B253" i="6"/>
  <c r="B60" i="6"/>
  <c r="B759" i="6"/>
  <c r="B185" i="6"/>
  <c r="B468" i="6"/>
  <c r="B98" i="6"/>
  <c r="B155" i="6"/>
  <c r="B636" i="6"/>
  <c r="B992" i="6"/>
  <c r="B86" i="6"/>
  <c r="B714" i="6"/>
  <c r="B572" i="6"/>
  <c r="B730" i="6"/>
  <c r="B715" i="6"/>
  <c r="B117" i="6"/>
  <c r="B806" i="6"/>
  <c r="B905" i="6"/>
  <c r="B788" i="6"/>
  <c r="B614" i="6"/>
  <c r="B975" i="6"/>
  <c r="B288" i="6"/>
  <c r="B599" i="6"/>
  <c r="B440" i="6"/>
  <c r="B1001" i="6"/>
  <c r="B637" i="6"/>
  <c r="B439" i="6"/>
  <c r="B47" i="6"/>
  <c r="B857" i="6"/>
  <c r="B153" i="6"/>
  <c r="B113" i="6"/>
  <c r="B771" i="6"/>
  <c r="B693" i="6"/>
  <c r="B202" i="6"/>
  <c r="B341" i="6"/>
  <c r="B762" i="6"/>
  <c r="B203" i="6"/>
  <c r="B292" i="6"/>
  <c r="B326" i="6"/>
  <c r="B443" i="6"/>
  <c r="B118" i="6"/>
  <c r="B79" i="6"/>
  <c r="B834" i="6"/>
  <c r="B642" i="6"/>
  <c r="B451" i="6"/>
  <c r="B803" i="6"/>
  <c r="B6" i="6"/>
  <c r="B165" i="6"/>
  <c r="B176" i="6"/>
  <c r="B716" i="6"/>
  <c r="B78" i="6"/>
  <c r="B410" i="6"/>
  <c r="B847" i="6"/>
  <c r="B362" i="6"/>
  <c r="B724" i="6"/>
  <c r="B495" i="6"/>
  <c r="B376" i="6"/>
  <c r="B939" i="6"/>
  <c r="B746" i="6"/>
  <c r="B388" i="6"/>
  <c r="B706" i="6"/>
  <c r="B312" i="6"/>
  <c r="B707" i="6"/>
  <c r="B323" i="6"/>
  <c r="B156" i="6"/>
  <c r="B965" i="6"/>
  <c r="B860" i="6"/>
  <c r="B475" i="6"/>
  <c r="B760" i="6"/>
  <c r="B973" i="6"/>
  <c r="B814" i="6"/>
  <c r="B994" i="6"/>
  <c r="B581" i="6"/>
  <c r="A690" i="6"/>
  <c r="A239" i="6"/>
  <c r="A630" i="6"/>
  <c r="A313" i="6"/>
  <c r="A576" i="6"/>
  <c r="A681" i="6"/>
  <c r="A303" i="6"/>
  <c r="A648" i="6"/>
  <c r="A692" i="6"/>
  <c r="A88" i="6"/>
  <c r="A793" i="6"/>
  <c r="A821" i="6"/>
  <c r="A90" i="6"/>
  <c r="A423" i="6"/>
  <c r="A972" i="6"/>
  <c r="A842" i="6"/>
  <c r="A430" i="6"/>
  <c r="A830" i="6"/>
  <c r="A405" i="6"/>
  <c r="A177" i="6"/>
  <c r="A514" i="6"/>
  <c r="A219" i="6"/>
  <c r="A997" i="6"/>
  <c r="A617" i="6"/>
  <c r="A486" i="6"/>
  <c r="A447" i="6"/>
  <c r="A145" i="6"/>
  <c r="A311" i="6"/>
  <c r="A924" i="6"/>
  <c r="A558" i="6"/>
  <c r="A226" i="6"/>
  <c r="A470" i="6"/>
  <c r="A2" i="6"/>
  <c r="A101" i="6"/>
  <c r="A160" i="6"/>
  <c r="A742" i="6"/>
  <c r="A278" i="6"/>
  <c r="A110" i="6"/>
  <c r="A307" i="6"/>
  <c r="A562" i="6"/>
  <c r="A89" i="6"/>
  <c r="A686" i="6"/>
  <c r="A74" i="6"/>
  <c r="A192" i="6"/>
  <c r="A501" i="6"/>
  <c r="A358" i="6"/>
  <c r="A583" i="6"/>
  <c r="A896" i="6"/>
  <c r="A721" i="6"/>
  <c r="A293" i="6"/>
  <c r="A766" i="6"/>
  <c r="A149" i="6"/>
  <c r="A221" i="6"/>
  <c r="A284" i="6"/>
  <c r="A295" i="6"/>
  <c r="A143" i="6"/>
  <c r="A444" i="6"/>
  <c r="A923" i="6"/>
  <c r="A331" i="6"/>
  <c r="A600" i="6"/>
  <c r="A671" i="6"/>
  <c r="A317" i="6"/>
  <c r="A611" i="6"/>
  <c r="A548" i="6"/>
  <c r="A327" i="6"/>
  <c r="A948" i="6"/>
  <c r="A507" i="6"/>
  <c r="A38" i="6"/>
  <c r="A23" i="6"/>
  <c r="A67" i="6"/>
  <c r="A55" i="6"/>
  <c r="A234" i="6"/>
  <c r="A904" i="6"/>
  <c r="A694" i="6"/>
  <c r="A364" i="6"/>
  <c r="A859" i="6"/>
  <c r="A141" i="6"/>
  <c r="A380" i="6"/>
  <c r="A244" i="6"/>
  <c r="A873" i="6"/>
  <c r="A373" i="6"/>
  <c r="A36" i="6"/>
  <c r="A287" i="6"/>
  <c r="A898" i="6"/>
  <c r="A114" i="6"/>
  <c r="A84" i="6"/>
  <c r="A755" i="6"/>
  <c r="A844" i="6"/>
  <c r="A390" i="6"/>
  <c r="A988" i="6"/>
  <c r="A245" i="6"/>
  <c r="A4" i="6"/>
  <c r="A496" i="6"/>
  <c r="A115" i="6"/>
  <c r="A885" i="6"/>
  <c r="A222" i="6"/>
  <c r="A584" i="6"/>
  <c r="A223" i="6"/>
  <c r="A366" i="6"/>
  <c r="A668" i="6"/>
  <c r="A469" i="6"/>
  <c r="A83" i="6"/>
  <c r="A187" i="6"/>
  <c r="A61" i="6"/>
  <c r="A51" i="6"/>
  <c r="A699" i="6"/>
  <c r="A807" i="6"/>
  <c r="A400" i="6"/>
  <c r="A369" i="6"/>
  <c r="A150" i="6"/>
  <c r="A136" i="6"/>
  <c r="A934" i="6"/>
  <c r="A719" i="6"/>
  <c r="A346" i="6"/>
  <c r="A31" i="6"/>
  <c r="A196" i="6"/>
  <c r="A458" i="6"/>
  <c r="A406" i="6"/>
  <c r="A935" i="6"/>
  <c r="A840" i="6"/>
  <c r="A80" i="6"/>
  <c r="A246" i="6"/>
  <c r="A852" i="6"/>
  <c r="A841" i="6"/>
  <c r="A986" i="6"/>
  <c r="A957" i="6"/>
  <c r="A392" i="6"/>
  <c r="A504" i="6"/>
  <c r="A71" i="6"/>
  <c r="A213" i="6"/>
  <c r="A870" i="6"/>
  <c r="A764" i="6"/>
  <c r="A960" i="6"/>
  <c r="A17" i="6"/>
  <c r="A763" i="6"/>
  <c r="A808" i="6"/>
  <c r="A255" i="6"/>
  <c r="A413" i="6"/>
  <c r="A122" i="6"/>
  <c r="A35" i="6"/>
  <c r="A163" i="6"/>
  <c r="A403" i="6"/>
  <c r="A956" i="6"/>
  <c r="A281" i="6"/>
  <c r="A102" i="6"/>
  <c r="A275" i="6"/>
  <c r="A585" i="6"/>
  <c r="A897" i="6"/>
  <c r="A536" i="6"/>
  <c r="A943" i="6"/>
  <c r="A875" i="6"/>
  <c r="A883" i="6"/>
  <c r="A980" i="6"/>
  <c r="A651" i="6"/>
  <c r="A9" i="6"/>
  <c r="A463" i="6"/>
  <c r="A224" i="6"/>
  <c r="A722" i="6"/>
  <c r="A206" i="6"/>
  <c r="A328" i="6"/>
  <c r="A431" i="6"/>
  <c r="A509" i="6"/>
  <c r="A324" i="6"/>
  <c r="A186" i="6"/>
  <c r="A872" i="6"/>
  <c r="A424" i="6"/>
  <c r="A710" i="6"/>
  <c r="A601" i="6"/>
  <c r="A645" i="6"/>
  <c r="A441" i="6"/>
  <c r="A14" i="6"/>
  <c r="A881" i="6"/>
  <c r="A853" i="6"/>
  <c r="A517" i="6"/>
  <c r="A794" i="6"/>
  <c r="A539" i="6"/>
  <c r="A481" i="6"/>
  <c r="A776" i="6"/>
  <c r="A535" i="6"/>
  <c r="A738" i="6"/>
  <c r="A368" i="6"/>
  <c r="A632" i="6"/>
  <c r="A863" i="6"/>
  <c r="A433" i="6"/>
  <c r="A664" i="6"/>
  <c r="A983" i="6"/>
  <c r="A641" i="6"/>
  <c r="A739" i="6"/>
  <c r="A798" i="6"/>
  <c r="A708" i="6"/>
  <c r="A137" i="6"/>
  <c r="A391" i="6"/>
  <c r="A749" i="6"/>
  <c r="A471" i="6"/>
  <c r="A786" i="6"/>
  <c r="A613" i="6"/>
  <c r="A586" i="6"/>
  <c r="A207" i="6"/>
  <c r="A966" i="6"/>
  <c r="A552" i="6"/>
  <c r="A675" i="6"/>
  <c r="A42" i="6"/>
  <c r="A959" i="6"/>
  <c r="A12" i="6"/>
  <c r="A476" i="6"/>
  <c r="A577" i="6"/>
  <c r="A797" i="6"/>
  <c r="A902" i="6"/>
  <c r="A231" i="6"/>
  <c r="A550" i="6"/>
  <c r="A227" i="6"/>
  <c r="A779" i="6"/>
  <c r="A462" i="6"/>
  <c r="A869" i="6"/>
  <c r="A378" i="6"/>
  <c r="A438" i="6"/>
  <c r="A627" i="6"/>
  <c r="A921" i="6"/>
  <c r="A169" i="6"/>
  <c r="A868" i="6"/>
  <c r="A540" i="6"/>
  <c r="A560" i="6"/>
  <c r="A111" i="6"/>
  <c r="A408" i="6"/>
  <c r="A506" i="6"/>
  <c r="A512" i="6"/>
  <c r="A92" i="6"/>
  <c r="A963" i="6"/>
  <c r="A75" i="6"/>
  <c r="A27" i="6"/>
  <c r="A193" i="6"/>
  <c r="A744" i="6"/>
  <c r="A696" i="6"/>
  <c r="A363" i="6"/>
  <c r="A87" i="6"/>
  <c r="A678" i="6"/>
  <c r="A459" i="6"/>
  <c r="A452" i="6"/>
  <c r="A333" i="6"/>
  <c r="A320" i="6"/>
  <c r="A21" i="6"/>
  <c r="A297" i="6"/>
  <c r="A308" i="6"/>
  <c r="A465" i="6"/>
  <c r="A300" i="6"/>
  <c r="A565" i="6"/>
  <c r="A587" i="6"/>
  <c r="A750" i="6"/>
  <c r="A26" i="6"/>
  <c r="A893" i="6"/>
  <c r="A68" i="6"/>
  <c r="A454" i="6"/>
  <c r="A618" i="6"/>
  <c r="A76" i="6"/>
  <c r="A256" i="6"/>
  <c r="A170" i="6"/>
  <c r="A338" i="6"/>
  <c r="A823" i="6"/>
  <c r="A103" i="6"/>
  <c r="A282" i="6"/>
  <c r="A559" i="6"/>
  <c r="A62" i="6"/>
  <c r="A933" i="6"/>
  <c r="A519" i="6"/>
  <c r="A15" i="6"/>
  <c r="A64" i="6"/>
  <c r="A999" i="6"/>
  <c r="A571" i="6"/>
  <c r="A467" i="6"/>
  <c r="A349" i="6"/>
  <c r="A619" i="6"/>
  <c r="A120" i="6"/>
  <c r="A774" i="6"/>
  <c r="A52" i="6"/>
  <c r="A73" i="6"/>
  <c r="A394" i="6"/>
  <c r="A377" i="6"/>
  <c r="A917" i="6"/>
  <c r="A157" i="6"/>
  <c r="A650" i="6"/>
  <c r="A773" i="6"/>
  <c r="A336" i="6"/>
  <c r="A976" i="6"/>
  <c r="A242" i="6"/>
  <c r="A777" i="6"/>
  <c r="A367" i="6"/>
  <c r="A865" i="6"/>
  <c r="A104" i="6"/>
  <c r="A607" i="6"/>
  <c r="A952" i="6"/>
  <c r="A251" i="6"/>
  <c r="A913" i="6"/>
  <c r="A672" i="6"/>
  <c r="A752" i="6"/>
  <c r="A37" i="6"/>
  <c r="A687" i="6"/>
  <c r="A588" i="6"/>
  <c r="A352" i="6"/>
  <c r="A800" i="6"/>
  <c r="A658" i="6"/>
  <c r="A178" i="6"/>
  <c r="A56" i="6"/>
  <c r="A603" i="6"/>
  <c r="A399" i="6"/>
  <c r="A855" i="6"/>
  <c r="A964" i="6"/>
  <c r="A623" i="6"/>
  <c r="A125" i="6"/>
  <c r="A544" i="6"/>
  <c r="A309" i="6"/>
  <c r="A158" i="6"/>
  <c r="A653" i="6"/>
  <c r="A757" i="6"/>
  <c r="A652" i="6"/>
  <c r="A628" i="6"/>
  <c r="A962" i="6"/>
  <c r="A732" i="6"/>
  <c r="A925" i="6"/>
  <c r="A555" i="6"/>
  <c r="A646" i="6"/>
  <c r="A359" i="6"/>
  <c r="A720" i="6"/>
  <c r="A770" i="6"/>
  <c r="A660" i="6"/>
  <c r="A503" i="6"/>
  <c r="A574" i="6"/>
  <c r="A429" i="6"/>
  <c r="A263" i="6"/>
  <c r="A387" i="6"/>
  <c r="A335" i="6"/>
  <c r="A418" i="6"/>
  <c r="A491" i="6"/>
  <c r="A878" i="6"/>
  <c r="A416" i="6"/>
  <c r="A453" i="6"/>
  <c r="A996" i="6"/>
  <c r="A815" i="6"/>
  <c r="A889" i="6"/>
  <c r="A809" i="6"/>
  <c r="A780" i="6"/>
  <c r="A856" i="6"/>
  <c r="A810" i="6"/>
  <c r="A643" i="6"/>
  <c r="A265" i="6"/>
  <c r="A937" i="6"/>
  <c r="A866" i="6"/>
  <c r="A589" i="6"/>
  <c r="A473" i="6"/>
  <c r="A661" i="6"/>
  <c r="A455" i="6"/>
  <c r="A43" i="6"/>
  <c r="A573" i="6"/>
  <c r="A676" i="6"/>
  <c r="A10" i="6"/>
  <c r="A639" i="6"/>
  <c r="A260" i="6"/>
  <c r="A522" i="6"/>
  <c r="A69" i="6"/>
  <c r="A266" i="6"/>
  <c r="A172" i="6"/>
  <c r="A257" i="6"/>
  <c r="A112" i="6"/>
  <c r="A93" i="6"/>
  <c r="A723" i="6"/>
  <c r="A290" i="6"/>
  <c r="A197" i="6"/>
  <c r="A561" i="6"/>
  <c r="A920" i="6"/>
  <c r="A233" i="6"/>
  <c r="A480" i="6"/>
  <c r="A820" i="6"/>
  <c r="A644" i="6"/>
  <c r="A151" i="6"/>
  <c r="A769" i="6"/>
  <c r="A812" i="6"/>
  <c r="A682" i="6"/>
  <c r="A53" i="6"/>
  <c r="A200" i="6"/>
  <c r="A711" i="6"/>
  <c r="A261" i="6"/>
  <c r="A553" i="6"/>
  <c r="A419" i="6"/>
  <c r="A877" i="6"/>
  <c r="A818" i="6"/>
  <c r="A974" i="6"/>
  <c r="A421" i="6"/>
  <c r="A18" i="6"/>
  <c r="A781" i="6"/>
  <c r="A901" i="6"/>
  <c r="A527" i="6"/>
  <c r="A7" i="6"/>
  <c r="A304" i="6"/>
  <c r="A445" i="6"/>
  <c r="A384" i="6"/>
  <c r="A132" i="6"/>
  <c r="A871" i="6"/>
  <c r="A590" i="6"/>
  <c r="A355" i="6"/>
  <c r="A677" i="6"/>
  <c r="A932" i="6"/>
  <c r="A488" i="6"/>
  <c r="A819" i="6"/>
  <c r="A398" i="6"/>
  <c r="A389" i="6"/>
  <c r="A198" i="6"/>
  <c r="A846" i="6"/>
  <c r="A579" i="6"/>
  <c r="A49" i="6"/>
  <c r="A161" i="6"/>
  <c r="A578" i="6"/>
  <c r="A942" i="6"/>
  <c r="A817" i="6"/>
  <c r="A895" i="6"/>
  <c r="A620" i="6"/>
  <c r="A915" i="6"/>
  <c r="A557" i="6"/>
  <c r="A81" i="6"/>
  <c r="A765" i="6"/>
  <c r="A289" i="6"/>
  <c r="A785" i="6"/>
  <c r="A735" i="6"/>
  <c r="A77" i="6"/>
  <c r="A302" i="6"/>
  <c r="A510" i="6"/>
  <c r="A848" i="6"/>
  <c r="A1000" i="6"/>
  <c r="A737" i="6"/>
  <c r="A82" i="6"/>
  <c r="A743" i="6"/>
  <c r="A854" i="6"/>
  <c r="A946" i="6"/>
  <c r="A456" i="6"/>
  <c r="A332" i="6"/>
  <c r="A268" i="6"/>
  <c r="A329" i="6"/>
  <c r="A493" i="6"/>
  <c r="A530" i="6"/>
  <c r="A659" i="6"/>
  <c r="A181" i="6"/>
  <c r="A968" i="6"/>
  <c r="A353" i="6"/>
  <c r="A235" i="6"/>
  <c r="A790" i="6"/>
  <c r="A982" i="6"/>
  <c r="A836" i="6"/>
  <c r="A63" i="6"/>
  <c r="A591" i="6"/>
  <c r="A563" i="6"/>
  <c r="A654" i="6"/>
  <c r="A882" i="6"/>
  <c r="A674" i="6"/>
  <c r="A543" i="6"/>
  <c r="A446" i="6"/>
  <c r="A684" i="6"/>
  <c r="A482" i="6"/>
  <c r="A753" i="6"/>
  <c r="A19" i="6"/>
  <c r="A477" i="6"/>
  <c r="A828" i="6"/>
  <c r="A479" i="6"/>
  <c r="A502" i="6"/>
  <c r="A44" i="6"/>
  <c r="A11" i="6"/>
  <c r="A173" i="6"/>
  <c r="A624" i="6"/>
  <c r="A214" i="6"/>
  <c r="A375" i="6"/>
  <c r="A271" i="6"/>
  <c r="A832" i="6"/>
  <c r="A99" i="6"/>
  <c r="A179" i="6"/>
  <c r="A296" i="6"/>
  <c r="A879" i="6"/>
  <c r="A761" i="6"/>
  <c r="A518" i="6"/>
  <c r="A238" i="6"/>
  <c r="A65" i="6"/>
  <c r="A899" i="6"/>
  <c r="A605" i="6"/>
  <c r="A829" i="6"/>
  <c r="A442" i="6"/>
  <c r="A837" i="6"/>
  <c r="A635" i="6"/>
  <c r="A497" i="6"/>
  <c r="A119" i="6"/>
  <c r="A57" i="6"/>
  <c r="A182" i="6"/>
  <c r="A505" i="6"/>
  <c r="A987" i="6"/>
  <c r="A28" i="6"/>
  <c r="A342" i="6"/>
  <c r="A276" i="6"/>
  <c r="A691" i="6"/>
  <c r="A767" i="6"/>
  <c r="A833" i="6"/>
  <c r="A918" i="6"/>
  <c r="A582" i="6"/>
  <c r="A910" i="6"/>
  <c r="A258" i="6"/>
  <c r="A385" i="6"/>
  <c r="A700" i="6"/>
  <c r="A811" i="6"/>
  <c r="A511" i="6"/>
  <c r="A633" i="6"/>
  <c r="A542" i="6"/>
  <c r="A890" i="6"/>
  <c r="A152" i="6"/>
  <c r="A813" i="6"/>
  <c r="A322" i="6"/>
  <c r="A953" i="6"/>
  <c r="A985" i="6"/>
  <c r="A775" i="6"/>
  <c r="A861" i="6"/>
  <c r="A40" i="6"/>
  <c r="A608" i="6"/>
  <c r="A457" i="6"/>
  <c r="A5" i="6"/>
  <c r="A372" i="6"/>
  <c r="A791" i="6"/>
  <c r="A72" i="6"/>
  <c r="A914" i="6"/>
  <c r="A702" i="6"/>
  <c r="A188" i="6"/>
  <c r="A944" i="6"/>
  <c r="A733" i="6"/>
  <c r="A606" i="6"/>
  <c r="A908" i="6"/>
  <c r="A580" i="6"/>
  <c r="A138" i="6"/>
  <c r="A485" i="6"/>
  <c r="A799" i="6"/>
  <c r="A285" i="6"/>
  <c r="A174" i="6"/>
  <c r="A412" i="6"/>
  <c r="A892" i="6"/>
  <c r="A726" i="6"/>
  <c r="A330" i="6"/>
  <c r="A816" i="6"/>
  <c r="A688" i="6"/>
  <c r="A787" i="6"/>
  <c r="A54" i="6"/>
  <c r="A927" i="6"/>
  <c r="A70" i="6"/>
  <c r="A204" i="6"/>
  <c r="A524" i="6"/>
  <c r="A402" i="6"/>
  <c r="A945" i="6"/>
  <c r="A928" i="6"/>
  <c r="A745" i="6"/>
  <c r="A874" i="6"/>
  <c r="A395" i="6"/>
  <c r="A164" i="6"/>
  <c r="A128" i="6"/>
  <c r="A305" i="6"/>
  <c r="A139" i="6"/>
  <c r="A411" i="6"/>
  <c r="A531" i="6"/>
  <c r="A279" i="6"/>
  <c r="A647" i="6"/>
  <c r="A58" i="6"/>
  <c r="A909" i="6"/>
  <c r="A541" i="6"/>
  <c r="A669" i="6"/>
  <c r="A325" i="6"/>
  <c r="A556" i="6"/>
  <c r="A397" i="6"/>
  <c r="A516" i="6"/>
  <c r="A665" i="6"/>
  <c r="A969" i="6"/>
  <c r="A356" i="6"/>
  <c r="A183" i="6"/>
  <c r="A831" i="6"/>
  <c r="A704" i="6"/>
  <c r="A954" i="6"/>
  <c r="A801" i="6"/>
  <c r="A66" i="6"/>
  <c r="A529" i="6"/>
  <c r="A718" i="6"/>
  <c r="A680" i="6"/>
  <c r="A407" i="6"/>
  <c r="A448" i="6"/>
  <c r="A166" i="6"/>
  <c r="A147" i="6"/>
  <c r="A783" i="6"/>
  <c r="A894" i="6"/>
  <c r="A751" i="6"/>
  <c r="A740" i="6"/>
  <c r="A94" i="6"/>
  <c r="A804" i="6"/>
  <c r="A547" i="6"/>
  <c r="A784" i="6"/>
  <c r="A450" i="6"/>
  <c r="A789" i="6"/>
  <c r="A484" i="6"/>
  <c r="A499" i="6"/>
  <c r="A734" i="6"/>
  <c r="A592" i="6"/>
  <c r="A272" i="6"/>
  <c r="A420" i="6"/>
  <c r="A95" i="6"/>
  <c r="A521" i="6"/>
  <c r="A105" i="6"/>
  <c r="A216" i="6"/>
  <c r="A487" i="6"/>
  <c r="A361" i="6"/>
  <c r="A123" i="6"/>
  <c r="A564" i="6"/>
  <c r="A947" i="6"/>
  <c r="A269" i="6"/>
  <c r="A3" i="6"/>
  <c r="A401" i="6"/>
  <c r="A236" i="6"/>
  <c r="A321" i="6"/>
  <c r="A24" i="6"/>
  <c r="A884" i="6"/>
  <c r="A838" i="6"/>
  <c r="A144" i="6"/>
  <c r="A483" i="6"/>
  <c r="A705" i="6"/>
  <c r="A515" i="6"/>
  <c r="A382" i="6"/>
  <c r="A701" i="6"/>
  <c r="A262" i="6"/>
  <c r="A199" i="6"/>
  <c r="A85" i="6"/>
  <c r="A849" i="6"/>
  <c r="A967" i="6"/>
  <c r="A528" i="6"/>
  <c r="A575" i="6"/>
  <c r="A754" i="6"/>
  <c r="A998" i="6"/>
  <c r="A490" i="6"/>
  <c r="A926" i="6"/>
  <c r="A709" i="6"/>
  <c r="A747" i="6"/>
  <c r="A570" i="6"/>
  <c r="A805" i="6"/>
  <c r="A273" i="6"/>
  <c r="A146" i="6"/>
  <c r="A374" i="6"/>
  <c r="A930" i="6"/>
  <c r="A941" i="6"/>
  <c r="A929" i="6"/>
  <c r="A631" i="6"/>
  <c r="A990" i="6"/>
  <c r="A835" i="6"/>
  <c r="A593" i="6"/>
  <c r="A938" i="6"/>
  <c r="A379" i="6"/>
  <c r="A315" i="6"/>
  <c r="A525" i="6"/>
  <c r="A340" i="6"/>
  <c r="A824" i="6"/>
  <c r="A615" i="6"/>
  <c r="A981" i="6"/>
  <c r="A850" i="6"/>
  <c r="A727" i="6"/>
  <c r="A851" i="6"/>
  <c r="A772" i="6"/>
  <c r="A741" i="6"/>
  <c r="A876" i="6"/>
  <c r="A345" i="6"/>
  <c r="A949" i="6"/>
  <c r="A381" i="6"/>
  <c r="A725" i="6"/>
  <c r="A449" i="6"/>
  <c r="A417" i="6"/>
  <c r="A415" i="6"/>
  <c r="A940" i="6"/>
  <c r="A698" i="6"/>
  <c r="A995" i="6"/>
  <c r="A365" i="6"/>
  <c r="A422" i="6"/>
  <c r="A758" i="6"/>
  <c r="A977" i="6"/>
  <c r="A370" i="6"/>
  <c r="A931" i="6"/>
  <c r="A903" i="6"/>
  <c r="A96" i="6"/>
  <c r="A189" i="6"/>
  <c r="A106" i="6"/>
  <c r="A867" i="6"/>
  <c r="A162" i="6"/>
  <c r="A343" i="6"/>
  <c r="A241" i="6"/>
  <c r="A33" i="6"/>
  <c r="A264" i="6"/>
  <c r="A319" i="6"/>
  <c r="A728" i="6"/>
  <c r="A906" i="6"/>
  <c r="A731" i="6"/>
  <c r="A277" i="6"/>
  <c r="A864" i="6"/>
  <c r="A566" i="6"/>
  <c r="A523" i="6"/>
  <c r="A695" i="6"/>
  <c r="A594" i="6"/>
  <c r="A404" i="6"/>
  <c r="A736" i="6"/>
  <c r="A474" i="6"/>
  <c r="A121" i="6"/>
  <c r="A916" i="6"/>
  <c r="A427" i="6"/>
  <c r="A232" i="6"/>
  <c r="A167" i="6"/>
  <c r="A259" i="6"/>
  <c r="A135" i="6"/>
  <c r="A616" i="6"/>
  <c r="A286" i="6"/>
  <c r="A97" i="6"/>
  <c r="A460" i="6"/>
  <c r="A839" i="6"/>
  <c r="A208" i="6"/>
  <c r="A396" i="6"/>
  <c r="A354" i="6"/>
  <c r="A133" i="6"/>
  <c r="A955" i="6"/>
  <c r="A961" i="6"/>
  <c r="A526" i="6"/>
  <c r="A184" i="6"/>
  <c r="A126" i="6"/>
  <c r="A900" i="6"/>
  <c r="A984" i="6"/>
  <c r="A248" i="6"/>
  <c r="A609" i="6"/>
  <c r="A129" i="6"/>
  <c r="A414" i="6"/>
  <c r="A978" i="6"/>
  <c r="A880" i="6"/>
  <c r="A409" i="6"/>
  <c r="A393" i="6"/>
  <c r="A472" i="6"/>
  <c r="A951" i="6"/>
  <c r="A247" i="6"/>
  <c r="A621" i="6"/>
  <c r="A792" i="6"/>
  <c r="A625" i="6"/>
  <c r="A148" i="6"/>
  <c r="A130" i="6"/>
  <c r="A629" i="6"/>
  <c r="A175" i="6"/>
  <c r="A663" i="6"/>
  <c r="A537" i="6"/>
  <c r="A348" i="6"/>
  <c r="A989" i="6"/>
  <c r="A371" i="6"/>
  <c r="A595" i="6"/>
  <c r="A344" i="6"/>
  <c r="A971" i="6"/>
  <c r="A168" i="6"/>
  <c r="A532" i="6"/>
  <c r="A350" i="6"/>
  <c r="A190" i="6"/>
  <c r="A116" i="6"/>
  <c r="A437" i="6"/>
  <c r="A891" i="6"/>
  <c r="A795" i="6"/>
  <c r="A230" i="6"/>
  <c r="A91" i="6"/>
  <c r="A316" i="6"/>
  <c r="A191" i="6"/>
  <c r="A280" i="6"/>
  <c r="A802" i="6"/>
  <c r="A825" i="6"/>
  <c r="A194" i="6"/>
  <c r="A936" i="6"/>
  <c r="A298" i="6"/>
  <c r="A950" i="6"/>
  <c r="A554" i="6"/>
  <c r="A498" i="6"/>
  <c r="A41" i="6"/>
  <c r="A610" i="6"/>
  <c r="A922" i="6"/>
  <c r="A843" i="6"/>
  <c r="A240" i="6"/>
  <c r="A858" i="6"/>
  <c r="A225" i="6"/>
  <c r="A958" i="6"/>
  <c r="A218" i="6"/>
  <c r="A171" i="6"/>
  <c r="A534" i="6"/>
  <c r="A142" i="6"/>
  <c r="A291" i="6"/>
  <c r="A862" i="6"/>
  <c r="A569" i="6"/>
  <c r="A683" i="6"/>
  <c r="A993" i="6"/>
  <c r="A602" i="6"/>
  <c r="A604" i="6"/>
  <c r="A249" i="6"/>
  <c r="A107" i="6"/>
  <c r="A655" i="6"/>
  <c r="A729" i="6"/>
  <c r="A254" i="6"/>
  <c r="A127" i="6"/>
  <c r="A887" i="6"/>
  <c r="A596" i="6"/>
  <c r="A100" i="6"/>
  <c r="A180" i="6"/>
  <c r="A314" i="6"/>
  <c r="A301" i="6"/>
  <c r="A712" i="6"/>
  <c r="A39" i="6"/>
  <c r="A13" i="6"/>
  <c r="A634" i="6"/>
  <c r="A919" i="6"/>
  <c r="A306" i="6"/>
  <c r="A845" i="6"/>
  <c r="A520" i="6"/>
  <c r="A32" i="6"/>
  <c r="A667" i="6"/>
  <c r="A252" i="6"/>
  <c r="A159" i="6"/>
  <c r="A508" i="6"/>
  <c r="A34" i="6"/>
  <c r="A685" i="6"/>
  <c r="A347" i="6"/>
  <c r="A294" i="6"/>
  <c r="A478" i="6"/>
  <c r="A334" i="6"/>
  <c r="A425" i="6"/>
  <c r="A209" i="6"/>
  <c r="A274" i="6"/>
  <c r="A50" i="6"/>
  <c r="A717" i="6"/>
  <c r="A782" i="6"/>
  <c r="A638" i="6"/>
  <c r="A549" i="6"/>
  <c r="A426" i="6"/>
  <c r="A228" i="6"/>
  <c r="A124" i="6"/>
  <c r="A907" i="6"/>
  <c r="A748" i="6"/>
  <c r="A461" i="6"/>
  <c r="A339" i="6"/>
  <c r="A210" i="6"/>
  <c r="A538" i="6"/>
  <c r="A201" i="6"/>
  <c r="A154" i="6"/>
  <c r="A662" i="6"/>
  <c r="A970" i="6"/>
  <c r="A428" i="6"/>
  <c r="A16" i="6"/>
  <c r="A108" i="6"/>
  <c r="A237" i="6"/>
  <c r="A360" i="6"/>
  <c r="A597" i="6"/>
  <c r="A217" i="6"/>
  <c r="A656" i="6"/>
  <c r="A435" i="6"/>
  <c r="A513" i="6"/>
  <c r="A383" i="6"/>
  <c r="A212" i="6"/>
  <c r="A310" i="6"/>
  <c r="A666" i="6"/>
  <c r="A703" i="6"/>
  <c r="A29" i="6"/>
  <c r="A220" i="6"/>
  <c r="A59" i="6"/>
  <c r="A299" i="6"/>
  <c r="A195" i="6"/>
  <c r="A533" i="6"/>
  <c r="A991" i="6"/>
  <c r="A357" i="6"/>
  <c r="A140" i="6"/>
  <c r="A827" i="6"/>
  <c r="A768" i="6"/>
  <c r="A494" i="6"/>
  <c r="A48" i="6"/>
  <c r="A466" i="6"/>
  <c r="A551" i="6"/>
  <c r="A713" i="6"/>
  <c r="A697" i="6"/>
  <c r="A888" i="6"/>
  <c r="A612" i="6"/>
  <c r="A22" i="6"/>
  <c r="A500" i="6"/>
  <c r="A822" i="6"/>
  <c r="A45" i="6"/>
  <c r="A270" i="6"/>
  <c r="A912" i="6"/>
  <c r="A20" i="6"/>
  <c r="A911" i="6"/>
  <c r="A657" i="6"/>
  <c r="A351" i="6"/>
  <c r="A131" i="6"/>
  <c r="A436" i="6"/>
  <c r="A229" i="6"/>
  <c r="A250" i="6"/>
  <c r="A283" i="6"/>
  <c r="A25" i="6"/>
  <c r="A756" i="6"/>
  <c r="A434" i="6"/>
  <c r="A649" i="6"/>
  <c r="A886" i="6"/>
  <c r="A134" i="6"/>
  <c r="A598" i="6"/>
  <c r="A215" i="6"/>
  <c r="A109" i="6"/>
  <c r="A567" i="6"/>
  <c r="A626" i="6"/>
  <c r="A318" i="6"/>
  <c r="A267" i="6"/>
  <c r="A679" i="6"/>
  <c r="A546" i="6"/>
  <c r="A46" i="6"/>
  <c r="A979" i="6"/>
  <c r="A386" i="6"/>
  <c r="A243" i="6"/>
  <c r="A826" i="6"/>
  <c r="A778" i="6"/>
  <c r="A464" i="6"/>
  <c r="A689" i="6"/>
  <c r="A568" i="6"/>
  <c r="A205" i="6"/>
  <c r="A796" i="6"/>
  <c r="A337" i="6"/>
  <c r="A673" i="6"/>
  <c r="A489" i="6"/>
  <c r="A8" i="6"/>
  <c r="A492" i="6"/>
  <c r="A30" i="6"/>
  <c r="A622" i="6"/>
  <c r="A670" i="6"/>
  <c r="A545" i="6"/>
  <c r="A253" i="6"/>
  <c r="A60" i="6"/>
  <c r="A759" i="6"/>
  <c r="A185" i="6"/>
  <c r="A468" i="6"/>
  <c r="A98" i="6"/>
  <c r="A155" i="6"/>
  <c r="A636" i="6"/>
  <c r="A992" i="6"/>
  <c r="A86" i="6"/>
  <c r="A714" i="6"/>
  <c r="A572" i="6"/>
  <c r="A730" i="6"/>
  <c r="A715" i="6"/>
  <c r="A117" i="6"/>
  <c r="A806" i="6"/>
  <c r="A905" i="6"/>
  <c r="A788" i="6"/>
  <c r="A614" i="6"/>
  <c r="A975" i="6"/>
  <c r="A288" i="6"/>
  <c r="A599" i="6"/>
  <c r="A440" i="6"/>
  <c r="A1001" i="6"/>
  <c r="A637" i="6"/>
  <c r="A439" i="6"/>
  <c r="A47" i="6"/>
  <c r="A857" i="6"/>
  <c r="A153" i="6"/>
  <c r="A113" i="6"/>
  <c r="A771" i="6"/>
  <c r="A693" i="6"/>
  <c r="A202" i="6"/>
  <c r="A341" i="6"/>
  <c r="A762" i="6"/>
  <c r="A203" i="6"/>
  <c r="A292" i="6"/>
  <c r="A326" i="6"/>
  <c r="A443" i="6"/>
  <c r="A118" i="6"/>
  <c r="A79" i="6"/>
  <c r="A834" i="6"/>
  <c r="A642" i="6"/>
  <c r="A451" i="6"/>
  <c r="A803" i="6"/>
  <c r="A6" i="6"/>
  <c r="A165" i="6"/>
  <c r="A176" i="6"/>
  <c r="A716" i="6"/>
  <c r="A78" i="6"/>
  <c r="A410" i="6"/>
  <c r="A847" i="6"/>
  <c r="A362" i="6"/>
  <c r="A724" i="6"/>
  <c r="A495" i="6"/>
  <c r="A376" i="6"/>
  <c r="A939" i="6"/>
  <c r="A746" i="6"/>
  <c r="A388" i="6"/>
  <c r="A706" i="6"/>
  <c r="A312" i="6"/>
  <c r="A707" i="6"/>
  <c r="A323" i="6"/>
  <c r="A156" i="6"/>
  <c r="A965" i="6"/>
  <c r="A860" i="6"/>
  <c r="A475" i="6"/>
  <c r="A760" i="6"/>
  <c r="A973" i="6"/>
  <c r="A814" i="6"/>
  <c r="A994" i="6"/>
  <c r="A211" i="6"/>
  <c r="A432" i="6"/>
  <c r="A640" i="6"/>
  <c r="A581" i="6"/>
  <c r="E14" i="5"/>
  <c r="E15" i="5" s="1"/>
  <c r="J3" i="5"/>
  <c r="J4" i="5"/>
  <c r="J5" i="5"/>
  <c r="J6" i="5"/>
  <c r="J7" i="5"/>
  <c r="J8" i="5"/>
  <c r="J9" i="5"/>
  <c r="J10" i="5"/>
  <c r="J11" i="5"/>
  <c r="J12" i="5"/>
  <c r="J13" i="5"/>
  <c r="J14" i="5"/>
  <c r="J2" i="5"/>
  <c r="F3" i="5"/>
  <c r="F4" i="5"/>
  <c r="F5" i="5"/>
  <c r="F6" i="5"/>
  <c r="F7" i="5"/>
  <c r="F8" i="5"/>
  <c r="F9" i="5"/>
  <c r="F10" i="5"/>
  <c r="F11" i="5"/>
  <c r="F12" i="5"/>
  <c r="F13" i="5"/>
  <c r="F2" i="5"/>
  <c r="I3" i="5"/>
  <c r="I4" i="5"/>
  <c r="I5" i="5"/>
  <c r="I6" i="5"/>
  <c r="I7" i="5"/>
  <c r="I8" i="5"/>
  <c r="I9" i="5"/>
  <c r="I10" i="5"/>
  <c r="I11" i="5"/>
  <c r="I12" i="5"/>
  <c r="I13" i="5"/>
  <c r="I2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E4" i="5"/>
  <c r="B4" i="5"/>
  <c r="C4" i="5"/>
  <c r="D4" i="5"/>
  <c r="C13" i="5"/>
  <c r="C12" i="5"/>
  <c r="C11" i="5"/>
  <c r="C10" i="5"/>
  <c r="C9" i="5"/>
  <c r="C8" i="5"/>
  <c r="C7" i="5"/>
  <c r="C6" i="5"/>
  <c r="C5" i="5"/>
  <c r="C3" i="5"/>
  <c r="C2" i="5"/>
  <c r="B13" i="5"/>
  <c r="B12" i="5"/>
  <c r="B11" i="5"/>
  <c r="B10" i="5"/>
  <c r="B9" i="5"/>
  <c r="B8" i="5"/>
  <c r="B7" i="5"/>
  <c r="B6" i="5"/>
  <c r="B5" i="5"/>
  <c r="B3" i="5"/>
  <c r="B2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3" i="5"/>
  <c r="E2" i="5"/>
  <c r="D3" i="5"/>
  <c r="D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4" i="5" l="1"/>
</calcChain>
</file>

<file path=xl/sharedStrings.xml><?xml version="1.0" encoding="utf-8"?>
<sst xmlns="http://schemas.openxmlformats.org/spreadsheetml/2006/main" count="9069" uniqueCount="2118">
  <si>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</si>
  <si>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</si>
  <si>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</si>
  <si>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</si>
  <si>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</si>
  <si>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</si>
  <si>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</si>
  <si>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</si>
  <si>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</si>
  <si>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</si>
  <si>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</si>
  <si>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</si>
  <si>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</si>
  <si>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</si>
  <si>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</si>
  <si>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</si>
  <si>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</si>
  <si>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</si>
  <si>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</si>
  <si>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</si>
  <si>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</si>
  <si>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</si>
  <si>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</si>
  <si>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</si>
  <si>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</si>
  <si>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</si>
  <si>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</si>
  <si>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</si>
  <si>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</si>
  <si>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</si>
  <si>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</si>
  <si>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</si>
  <si>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</si>
  <si>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</si>
  <si>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</si>
  <si>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</si>
  <si>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</si>
  <si>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</si>
  <si>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</si>
  <si>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</si>
  <si>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</si>
  <si>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</si>
  <si>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</si>
  <si>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</si>
  <si>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</si>
  <si>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</si>
  <si>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</si>
  <si>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</si>
  <si>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</si>
  <si>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</si>
  <si>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</si>
  <si>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</si>
  <si>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</si>
  <si>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</si>
  <si>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</si>
  <si>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</si>
  <si>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</si>
  <si>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</si>
  <si>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</si>
  <si>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</si>
  <si>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</si>
  <si>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</si>
  <si>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</si>
  <si>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</si>
  <si>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</si>
  <si>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</si>
  <si>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</si>
  <si>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</si>
  <si>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</si>
  <si>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</si>
  <si>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</si>
  <si>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</si>
  <si>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</si>
  <si>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</si>
  <si>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</si>
  <si>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</si>
  <si>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</si>
  <si>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</si>
  <si>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</si>
  <si>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</si>
  <si>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</si>
  <si>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</si>
  <si>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</si>
  <si>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</si>
  <si>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</si>
  <si>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</si>
  <si>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</si>
  <si>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</si>
  <si>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</si>
  <si>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</si>
  <si>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</si>
  <si>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</si>
  <si>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</si>
  <si>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</si>
  <si>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</si>
  <si>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</si>
  <si>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</si>
  <si>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</si>
  <si>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</si>
  <si>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</si>
  <si>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</si>
  <si>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</si>
  <si>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</si>
  <si>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</si>
  <si>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</si>
  <si>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</si>
  <si>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</si>
  <si>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</si>
  <si>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</si>
  <si>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</si>
  <si>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</si>
  <si>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</si>
  <si>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</si>
  <si>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</si>
  <si>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</si>
  <si>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</si>
  <si>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</si>
  <si>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</si>
  <si>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</si>
  <si>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</si>
  <si>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</si>
  <si>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</si>
  <si>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</si>
  <si>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</si>
  <si>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</si>
  <si>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</si>
  <si>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</si>
  <si>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</si>
  <si>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</si>
  <si>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</si>
  <si>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</si>
  <si>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</si>
  <si>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</si>
  <si>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</si>
  <si>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</si>
  <si>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</si>
  <si>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</si>
  <si>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</si>
  <si>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</si>
  <si>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</si>
  <si>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</si>
  <si>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</si>
  <si>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</si>
  <si>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</si>
  <si>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</si>
  <si>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</si>
  <si>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</si>
  <si>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</si>
  <si>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</si>
  <si>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</si>
  <si>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</si>
  <si>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</si>
  <si>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</si>
  <si>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</si>
  <si>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</si>
  <si>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</si>
  <si>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</si>
  <si>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</si>
  <si>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</si>
  <si>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</si>
  <si>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</si>
  <si>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</si>
  <si>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</si>
  <si>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</si>
  <si>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</si>
  <si>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</si>
  <si>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</si>
  <si>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</si>
  <si>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</si>
  <si>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</si>
  <si>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</si>
  <si>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</si>
  <si>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</si>
  <si>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</si>
  <si>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</si>
  <si>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</si>
  <si>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</si>
  <si>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</si>
  <si>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</si>
  <si>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</si>
  <si>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</si>
  <si>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</si>
  <si>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</si>
  <si>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</si>
  <si>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</si>
  <si>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</si>
  <si>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</si>
  <si>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</si>
  <si>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</si>
  <si>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</si>
  <si>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</si>
  <si>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</si>
  <si>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</si>
  <si>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</si>
  <si>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</si>
  <si>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</si>
  <si>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</si>
  <si>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</si>
  <si>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</si>
  <si>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</si>
  <si>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</si>
  <si>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</si>
  <si>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</si>
  <si>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</si>
  <si>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</si>
  <si>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</si>
  <si>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</si>
  <si>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</si>
  <si>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</si>
  <si>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</si>
  <si>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</si>
  <si>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</si>
  <si>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</si>
  <si>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</si>
  <si>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</si>
  <si>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</si>
  <si>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</si>
  <si>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</si>
  <si>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</si>
  <si>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</si>
  <si>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</si>
  <si>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</si>
  <si>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</si>
  <si>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</si>
  <si>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</si>
  <si>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</si>
  <si>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</si>
  <si>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</si>
  <si>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</si>
  <si>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</si>
  <si>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</si>
  <si>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</si>
  <si>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</si>
  <si>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</si>
  <si>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</si>
  <si>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</si>
  <si>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</si>
  <si>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</si>
  <si>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</si>
  <si>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</si>
  <si>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</si>
  <si>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</si>
  <si>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</si>
  <si>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</si>
  <si>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</si>
  <si>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</si>
  <si>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</si>
  <si>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</si>
  <si>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</si>
  <si>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</si>
  <si>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</si>
  <si>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</si>
  <si>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</si>
  <si>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</si>
  <si>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</si>
  <si>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</si>
  <si>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</si>
  <si>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</si>
  <si>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</si>
  <si>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</si>
  <si>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</si>
  <si>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</si>
  <si>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</si>
  <si>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</si>
  <si>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</si>
  <si>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</si>
  <si>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</si>
  <si>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</si>
  <si>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</si>
  <si>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</si>
  <si>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</si>
  <si>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</si>
  <si>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</si>
  <si>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</si>
  <si>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</si>
  <si>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</si>
  <si>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</si>
  <si>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</si>
  <si>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</si>
  <si>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</si>
  <si>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</si>
  <si>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</si>
  <si>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</si>
  <si>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</si>
  <si>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</si>
  <si>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</si>
  <si>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</si>
  <si>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</si>
  <si>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</si>
  <si>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</si>
  <si>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</si>
  <si>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</si>
  <si>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</si>
  <si>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</si>
  <si>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</si>
  <si>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</si>
  <si>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</si>
  <si>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</si>
  <si>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</si>
  <si>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</si>
  <si>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</si>
  <si>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</si>
  <si>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</si>
  <si>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</si>
  <si>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</si>
  <si>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</si>
  <si>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</si>
  <si>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</si>
  <si>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</si>
  <si>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</si>
  <si>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</si>
  <si>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</si>
  <si>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</si>
  <si>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</si>
  <si>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</si>
  <si>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</si>
  <si>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</si>
  <si>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</si>
  <si>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</si>
  <si>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</si>
  <si>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</si>
  <si>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</si>
  <si>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</si>
  <si>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</si>
  <si>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</si>
  <si>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</si>
  <si>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</si>
  <si>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</si>
  <si>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</si>
  <si>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</si>
  <si>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</si>
  <si>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</si>
  <si>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</si>
  <si>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</si>
  <si>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</si>
  <si>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</si>
  <si>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</si>
  <si>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</si>
  <si>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</si>
  <si>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</si>
  <si>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</si>
  <si>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</si>
  <si>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</si>
  <si>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</si>
  <si>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</si>
  <si>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</si>
  <si>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</si>
  <si>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</si>
  <si>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</si>
  <si>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</si>
  <si>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</si>
  <si>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</si>
  <si>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</si>
  <si>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</si>
  <si>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</si>
  <si>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</si>
  <si>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</si>
  <si>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</si>
  <si>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</si>
  <si>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</si>
  <si>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</si>
  <si>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</si>
  <si>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</si>
  <si>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</si>
  <si>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</si>
  <si>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</si>
  <si>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</si>
  <si>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</si>
  <si>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</si>
  <si>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</si>
  <si>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</si>
  <si>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</si>
  <si>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</si>
  <si>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</si>
  <si>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</si>
  <si>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</si>
  <si>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</si>
  <si>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</si>
  <si>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</si>
  <si>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</si>
  <si>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</si>
  <si>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</si>
  <si>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</si>
  <si>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</si>
  <si>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</si>
  <si>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</si>
  <si>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</si>
  <si>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</si>
  <si>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</si>
  <si>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</si>
  <si>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</si>
  <si>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</si>
  <si>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</si>
  <si>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</si>
  <si>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</si>
  <si>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</si>
  <si>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</si>
  <si>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</si>
  <si>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</si>
  <si>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</si>
  <si>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</si>
  <si>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</si>
  <si>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</si>
  <si>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</si>
  <si>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</si>
  <si>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</si>
  <si>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</si>
  <si>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</si>
  <si>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</si>
  <si>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</si>
  <si>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</si>
  <si>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</si>
  <si>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</si>
  <si>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</si>
  <si>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</si>
  <si>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</si>
  <si>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</si>
  <si>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</si>
  <si>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</si>
  <si>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</si>
  <si>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</si>
  <si>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</si>
  <si>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</si>
  <si>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</si>
  <si>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</si>
  <si>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</si>
  <si>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</si>
  <si>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</si>
  <si>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</si>
  <si>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</si>
  <si>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</si>
  <si>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</si>
  <si>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</si>
  <si>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</si>
  <si>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</si>
  <si>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</si>
  <si>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</si>
  <si>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</si>
  <si>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</si>
  <si>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</si>
  <si>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</si>
  <si>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</si>
  <si>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</si>
  <si>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</si>
  <si>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</si>
  <si>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</si>
  <si>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</si>
  <si>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</si>
  <si>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</si>
  <si>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</si>
  <si>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</si>
  <si>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</si>
  <si>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</si>
  <si>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</si>
  <si>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</si>
  <si>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</si>
  <si>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</si>
  <si>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</si>
  <si>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</si>
  <si>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</si>
  <si>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</si>
  <si>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</si>
  <si>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</si>
  <si>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</si>
  <si>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</si>
  <si>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</si>
  <si>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</si>
  <si>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</si>
  <si>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</si>
  <si>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</si>
  <si>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</si>
  <si>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</si>
  <si>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</si>
  <si>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</si>
  <si>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</si>
  <si>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</si>
  <si>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</si>
  <si>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</si>
  <si>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</si>
  <si>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</si>
  <si>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</si>
  <si>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</si>
  <si>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</si>
  <si>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</si>
  <si>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</si>
  <si>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</si>
  <si>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</si>
  <si>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</si>
  <si>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</si>
  <si>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</si>
  <si>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</si>
  <si>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</si>
  <si>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</si>
  <si>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</si>
  <si>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</si>
  <si>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</si>
  <si>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</si>
  <si>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</si>
  <si>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</si>
  <si>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</si>
  <si>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</si>
  <si>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</si>
  <si>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</si>
  <si>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</si>
  <si>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</si>
  <si>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</si>
  <si>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</si>
  <si>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</si>
  <si>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</si>
  <si>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</si>
  <si>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</si>
  <si>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</si>
  <si>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</si>
  <si>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</si>
  <si>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</si>
  <si>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</si>
  <si>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</si>
  <si>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</si>
  <si>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</si>
  <si>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</si>
  <si>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</si>
  <si>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</si>
  <si>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</si>
  <si>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</si>
  <si>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</si>
  <si>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</si>
  <si>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</si>
  <si>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</si>
  <si>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</si>
  <si>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</si>
  <si>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</si>
  <si>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</si>
  <si>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</si>
  <si>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</si>
  <si>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</si>
  <si>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</si>
  <si>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</si>
  <si>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</si>
  <si>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</si>
  <si>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</si>
  <si>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</si>
  <si>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</si>
  <si>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</si>
  <si>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</si>
  <si>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</si>
  <si>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</si>
  <si>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</si>
  <si>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</si>
  <si>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</si>
  <si>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</si>
  <si>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</si>
  <si>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</si>
  <si>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</si>
  <si>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</si>
  <si>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</si>
  <si>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</si>
  <si>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</si>
  <si>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</si>
  <si>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</si>
  <si>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</si>
  <si>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</si>
  <si>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</si>
  <si>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</si>
  <si>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</si>
  <si>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</si>
  <si>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</si>
  <si>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</si>
  <si>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</si>
  <si>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</si>
  <si>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</si>
  <si>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</si>
  <si>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</si>
  <si>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</si>
  <si>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</si>
  <si>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</si>
  <si>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</si>
  <si>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</si>
  <si>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</si>
  <si>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</si>
  <si>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</si>
  <si>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</si>
  <si>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</si>
  <si>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</si>
  <si>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</si>
  <si>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</si>
  <si>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</si>
  <si>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</si>
  <si>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</si>
  <si>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</si>
  <si>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</si>
  <si>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</si>
  <si>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</si>
  <si>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</si>
  <si>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</si>
  <si>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</si>
  <si>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</si>
  <si>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</si>
  <si>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</si>
  <si>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</si>
  <si>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</si>
  <si>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</si>
  <si>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</si>
  <si>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</si>
  <si>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</si>
  <si>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</si>
  <si>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</si>
  <si>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</si>
  <si>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</si>
  <si>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</si>
  <si>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</si>
  <si>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</si>
  <si>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</si>
  <si>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</si>
  <si>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</si>
  <si>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</si>
  <si>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</si>
  <si>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</si>
  <si>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</si>
  <si>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</si>
  <si>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</si>
  <si>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</si>
  <si>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</si>
  <si>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</si>
  <si>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</si>
  <si>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</si>
  <si>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</si>
  <si>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</si>
  <si>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</si>
  <si>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</si>
  <si>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</si>
  <si>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</si>
  <si>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</si>
  <si>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</si>
  <si>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</si>
  <si>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</si>
  <si>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</si>
  <si>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</si>
  <si>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</si>
  <si>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</si>
  <si>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</si>
  <si>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</si>
  <si>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</si>
  <si>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</si>
  <si>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</si>
  <si>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</si>
  <si>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</si>
  <si>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</si>
  <si>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</si>
  <si>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</si>
  <si>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</si>
  <si>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</si>
  <si>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</si>
  <si>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</si>
  <si>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</si>
  <si>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</si>
  <si>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</si>
  <si>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</si>
  <si>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</si>
  <si>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</si>
  <si>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</si>
  <si>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</si>
  <si>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</si>
  <si>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</si>
  <si>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</si>
  <si>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</si>
  <si>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</si>
  <si>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</si>
  <si>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</si>
  <si>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</si>
  <si>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</si>
  <si>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</si>
  <si>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</si>
  <si>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</si>
  <si>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</si>
  <si>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</si>
  <si>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</si>
  <si>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</si>
  <si>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</si>
  <si>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</si>
  <si>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</si>
  <si>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</si>
  <si>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</si>
  <si>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</si>
  <si>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</si>
  <si>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</si>
  <si>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</si>
  <si>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</si>
  <si>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</si>
  <si>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</si>
  <si>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</si>
  <si>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</si>
  <si>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</si>
  <si>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</si>
  <si>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</si>
  <si>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</si>
  <si>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</si>
  <si>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</si>
  <si>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</si>
  <si>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</si>
  <si>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</si>
  <si>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</si>
  <si>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</si>
  <si>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</si>
  <si>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</si>
  <si>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</si>
  <si>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</si>
  <si>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</si>
  <si>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</si>
  <si>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</si>
  <si>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</si>
  <si>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</si>
  <si>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</si>
  <si>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</si>
  <si>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</si>
  <si>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</si>
  <si>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</si>
  <si>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</si>
  <si>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</si>
  <si>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</si>
  <si>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</si>
  <si>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</si>
  <si>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</si>
  <si>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</si>
  <si>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</si>
  <si>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</si>
  <si>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</si>
  <si>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</si>
  <si>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</si>
  <si>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</si>
  <si>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</si>
  <si>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</si>
  <si>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</si>
  <si>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</si>
  <si>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</si>
  <si>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</si>
  <si>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</si>
  <si>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</si>
  <si>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</si>
  <si>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</si>
  <si>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</si>
  <si>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</si>
  <si>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</si>
  <si>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</si>
  <si>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</si>
  <si>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</si>
  <si>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</si>
  <si>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</si>
  <si>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</si>
  <si>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</si>
  <si>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</si>
  <si>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</si>
  <si>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</si>
  <si>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</si>
  <si>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</si>
  <si>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</si>
  <si>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</si>
  <si>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</si>
  <si>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</si>
  <si>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</si>
  <si>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</si>
  <si>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</si>
  <si>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</si>
  <si>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</si>
  <si>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</si>
  <si>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</si>
  <si>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</si>
  <si>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</si>
  <si>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</si>
  <si>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</si>
  <si>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</si>
  <si>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</si>
  <si>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</si>
  <si>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</si>
  <si>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</si>
  <si>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</si>
  <si>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</si>
  <si>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</si>
  <si>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</si>
  <si>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</si>
  <si>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</si>
  <si>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</si>
  <si>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</si>
  <si>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</si>
  <si>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</si>
  <si>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</si>
  <si>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</si>
  <si>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</si>
  <si>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</si>
  <si>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</si>
  <si>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</si>
  <si>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</si>
  <si>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</si>
  <si>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</si>
  <si>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</si>
  <si>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</si>
  <si>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</si>
  <si>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</si>
  <si>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</si>
  <si>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</si>
  <si>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</si>
  <si>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</si>
  <si>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</si>
  <si>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</si>
  <si>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</si>
  <si>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</si>
  <si>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</si>
  <si>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</si>
  <si>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</si>
  <si>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</si>
  <si>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</si>
  <si>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</si>
  <si>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</si>
  <si>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</si>
  <si>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</si>
  <si>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</si>
  <si>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</si>
  <si>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</si>
  <si>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</si>
  <si>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</si>
  <si>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</si>
  <si>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</si>
  <si>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</si>
  <si>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</si>
  <si>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</si>
  <si>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</si>
  <si>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</si>
  <si>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</si>
  <si>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</si>
  <si>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</si>
  <si>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</si>
  <si>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</si>
  <si>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</si>
  <si>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</si>
  <si>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</si>
  <si>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</si>
  <si>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</si>
  <si>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</si>
  <si>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</si>
  <si>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</si>
  <si>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</si>
  <si>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</si>
  <si>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</si>
  <si>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</si>
  <si>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</si>
  <si>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</si>
  <si>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</si>
  <si>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</si>
  <si>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</si>
  <si>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</si>
  <si>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</si>
  <si>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</si>
  <si>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</si>
  <si>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</si>
  <si>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</si>
  <si>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</si>
  <si>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</si>
  <si>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</si>
  <si>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</si>
  <si>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</si>
  <si>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</si>
  <si>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</si>
  <si>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</si>
  <si>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</si>
  <si>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</si>
  <si>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</si>
  <si>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</si>
  <si>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</si>
  <si>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</si>
  <si>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</si>
  <si>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</si>
  <si>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</si>
  <si>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</si>
  <si>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</si>
  <si>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</si>
  <si>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</si>
  <si>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</si>
  <si>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</si>
  <si>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</si>
  <si>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</si>
  <si>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</si>
  <si>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</si>
  <si>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</si>
  <si>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</si>
  <si>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</si>
  <si>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</si>
  <si>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</si>
  <si>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</si>
  <si>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</si>
  <si>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</si>
  <si>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</si>
  <si>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</si>
  <si>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</si>
  <si>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</si>
  <si>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</si>
  <si>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</si>
  <si>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</si>
  <si>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</si>
  <si>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</si>
  <si>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</si>
  <si>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</si>
  <si>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</si>
  <si>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</si>
  <si>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</si>
  <si>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</si>
  <si>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</si>
  <si>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</si>
  <si>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</si>
  <si>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</si>
  <si>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</si>
  <si>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</si>
  <si>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</si>
  <si>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</si>
  <si>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</si>
  <si>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</si>
  <si>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</si>
  <si>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</si>
  <si>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</si>
  <si>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</si>
  <si>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</si>
  <si>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</si>
  <si>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</si>
  <si>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</si>
  <si>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</si>
  <si>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</si>
  <si>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</si>
  <si>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</si>
  <si>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</si>
  <si>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</si>
  <si>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</si>
  <si>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</si>
  <si>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</si>
  <si>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</si>
  <si>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</si>
  <si>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</si>
  <si>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</si>
  <si>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</si>
  <si>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</si>
  <si>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</si>
  <si>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</si>
  <si>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</si>
  <si>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</si>
  <si>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</si>
  <si>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</si>
  <si>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</si>
  <si>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</si>
  <si>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</si>
  <si>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</si>
  <si>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</si>
  <si>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</si>
  <si>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</si>
  <si>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</si>
  <si>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</si>
  <si>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</si>
  <si>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</si>
  <si>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</si>
  <si>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</si>
  <si>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</si>
  <si>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</si>
  <si>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</si>
  <si>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</si>
  <si>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</si>
  <si>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</si>
  <si>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</si>
  <si>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</si>
  <si>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</si>
  <si>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</si>
  <si>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</si>
  <si>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</si>
  <si>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</si>
  <si>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</si>
  <si>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</si>
  <si>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</si>
  <si>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</si>
  <si>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</si>
  <si>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</si>
  <si>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</si>
  <si>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</si>
  <si>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</si>
  <si>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</si>
  <si>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</si>
  <si>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</si>
  <si>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</si>
  <si>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</si>
  <si>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</si>
  <si>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</si>
  <si>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</si>
  <si>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</si>
  <si>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</si>
  <si>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</si>
  <si>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</si>
  <si>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</si>
  <si>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</si>
  <si>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</si>
  <si>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</si>
  <si>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</si>
  <si>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</si>
  <si>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</si>
  <si>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</si>
  <si>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</si>
  <si>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</si>
  <si>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</si>
  <si>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</si>
  <si>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</si>
  <si>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</si>
  <si>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</si>
  <si>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</si>
  <si>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</si>
  <si>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</si>
  <si>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</si>
  <si>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</si>
  <si>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</si>
  <si>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</si>
  <si>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</si>
  <si>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</si>
  <si>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</si>
  <si>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</si>
  <si>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</si>
  <si>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</si>
  <si>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</si>
  <si>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</si>
  <si>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</si>
  <si>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</si>
  <si>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</si>
  <si>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</si>
  <si>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</si>
  <si>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</si>
  <si>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</si>
  <si>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</si>
  <si>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</si>
  <si>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</si>
  <si>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</si>
  <si>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</si>
  <si>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</si>
  <si>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</si>
  <si>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</si>
  <si>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</si>
  <si>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</si>
  <si>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</si>
  <si>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</si>
  <si>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</si>
  <si>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</si>
  <si>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</si>
  <si>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</si>
  <si>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</si>
  <si>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</si>
  <si>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</si>
  <si>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</si>
  <si>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</si>
  <si>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</si>
  <si>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</si>
  <si>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</si>
  <si>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</si>
  <si>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</si>
  <si>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</si>
  <si>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</si>
  <si>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</si>
  <si>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</si>
  <si>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</si>
  <si>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</si>
  <si>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</si>
  <si>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</si>
  <si>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</si>
  <si>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</si>
  <si>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</si>
  <si>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</si>
  <si>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</si>
  <si>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</si>
  <si>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</si>
  <si>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</si>
  <si>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</si>
  <si>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</si>
  <si>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</si>
  <si>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</si>
  <si>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</si>
  <si>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</si>
  <si>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</si>
  <si>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</si>
  <si>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</si>
  <si>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</si>
  <si>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</si>
  <si>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</si>
  <si>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</si>
  <si>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</si>
  <si>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</si>
  <si>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</si>
  <si>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</si>
  <si>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</si>
  <si>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</si>
  <si>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</si>
  <si>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</si>
  <si>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</si>
  <si>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</si>
  <si>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</si>
  <si>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</si>
  <si>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</si>
  <si>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</si>
  <si>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</si>
  <si>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</si>
  <si>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</si>
  <si>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</si>
  <si>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</si>
  <si>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</si>
  <si>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</si>
  <si>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</si>
  <si>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</si>
  <si>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</si>
  <si>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</si>
  <si>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</si>
  <si>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</si>
  <si>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</si>
  <si>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</si>
  <si>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</si>
  <si>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</si>
  <si>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</si>
  <si>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</si>
  <si>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</si>
  <si>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</si>
  <si>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</si>
  <si>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</si>
  <si>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</si>
  <si>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</si>
  <si>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</si>
  <si>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</si>
  <si>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</si>
  <si>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</si>
  <si>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</si>
  <si>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</si>
  <si>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</si>
  <si>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</si>
  <si>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</si>
  <si>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</si>
  <si>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</si>
  <si>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</si>
  <si>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</si>
  <si>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</si>
  <si>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</si>
  <si>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</si>
  <si>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</si>
  <si>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</si>
  <si>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</si>
  <si>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</si>
  <si>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</si>
  <si>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</si>
  <si>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</si>
  <si>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</si>
  <si>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</si>
  <si>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</si>
  <si>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</si>
  <si>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</si>
  <si>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</si>
  <si>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</si>
  <si>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</si>
  <si>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</si>
  <si>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</si>
  <si>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</si>
  <si>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</si>
  <si>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</si>
  <si>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</si>
  <si>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</si>
  <si>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</si>
  <si>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</si>
  <si>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</si>
  <si>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</si>
  <si>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</si>
  <si>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</si>
  <si>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</si>
  <si>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</si>
  <si>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</si>
  <si>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</si>
  <si>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</si>
  <si>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</si>
  <si>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</si>
  <si>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</si>
  <si>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</si>
  <si>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</si>
  <si>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</si>
  <si>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</si>
  <si>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</si>
  <si>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</si>
  <si>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</si>
  <si>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</si>
  <si>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</si>
  <si>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</si>
  <si>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</si>
  <si>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</si>
  <si>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</si>
  <si>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</si>
  <si>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</si>
  <si>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</si>
  <si>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</si>
  <si>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</si>
  <si>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</si>
  <si>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</si>
  <si>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</si>
  <si>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</si>
  <si>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</si>
  <si>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</si>
  <si>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</si>
  <si>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</si>
  <si>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</si>
  <si>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</si>
  <si>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</si>
  <si>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</si>
  <si>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</si>
  <si>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</si>
  <si>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</si>
  <si>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</si>
  <si>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</si>
  <si>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</si>
  <si>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</si>
  <si>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</si>
  <si>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</si>
  <si>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</si>
  <si>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</si>
  <si>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</si>
  <si>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</si>
  <si>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</si>
  <si>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</si>
  <si>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</si>
  <si>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</si>
  <si>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</si>
  <si>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</si>
  <si>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</si>
  <si>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</si>
  <si>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</si>
  <si>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</si>
  <si>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</si>
  <si>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</si>
  <si>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</si>
  <si>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</si>
  <si>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</si>
  <si>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</si>
  <si>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</si>
  <si>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</si>
  <si>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</si>
  <si>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</si>
  <si>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</si>
  <si>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</si>
  <si>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</si>
  <si>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</si>
  <si>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</si>
  <si>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</si>
  <si>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</si>
  <si>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</si>
  <si>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</si>
  <si>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</si>
  <si>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</si>
  <si>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</si>
  <si>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</si>
  <si>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</si>
  <si>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</si>
  <si>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</si>
  <si>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</si>
  <si>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</si>
  <si>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</si>
  <si>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</si>
  <si>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</si>
  <si>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</si>
  <si>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</si>
  <si>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</si>
  <si>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</si>
  <si>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</si>
  <si>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</si>
  <si>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</si>
  <si>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</si>
  <si>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</si>
  <si>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</si>
  <si>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</si>
  <si>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</si>
  <si>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</si>
  <si>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</si>
  <si>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</si>
  <si>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</si>
  <si>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</si>
  <si>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</si>
  <si>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</si>
  <si>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</si>
  <si>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</si>
  <si>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</si>
  <si>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</si>
  <si>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</si>
  <si>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</si>
  <si>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</si>
  <si>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</si>
  <si>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</si>
  <si>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</si>
  <si>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</si>
  <si>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</si>
  <si>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</si>
  <si>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</si>
  <si>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</si>
  <si>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</si>
  <si>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</si>
  <si>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</si>
  <si>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</si>
  <si>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</si>
  <si>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</si>
  <si>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</si>
  <si>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</si>
  <si>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</si>
  <si>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</si>
  <si>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</si>
  <si>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</si>
  <si>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</si>
  <si>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</si>
  <si>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</si>
  <si>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</si>
  <si>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</si>
  <si>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</si>
  <si>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</si>
  <si>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</si>
  <si>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</si>
  <si>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</si>
  <si>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</si>
  <si>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</si>
  <si>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</si>
  <si>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</si>
  <si>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</si>
  <si>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</si>
  <si>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</si>
  <si>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</si>
  <si>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</si>
  <si>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</si>
  <si>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</si>
  <si>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</si>
  <si>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</si>
  <si>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</si>
  <si>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</si>
  <si>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</si>
  <si>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</si>
  <si>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</si>
  <si>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</si>
  <si>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</si>
  <si>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</si>
  <si>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</si>
  <si>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</si>
  <si>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</si>
  <si>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</si>
  <si>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</si>
  <si>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</si>
  <si>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</si>
  <si>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</si>
  <si>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</si>
  <si>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</si>
  <si>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</si>
  <si>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</si>
  <si>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</si>
  <si>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</si>
  <si>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</si>
  <si>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</si>
  <si>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</si>
  <si>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</si>
  <si>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</si>
  <si>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</si>
  <si>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</si>
  <si>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</si>
  <si>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</si>
  <si>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</si>
  <si>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</si>
  <si>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</si>
  <si>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</si>
  <si>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</si>
  <si>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</si>
  <si>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</si>
  <si>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</si>
  <si>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</si>
  <si>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</si>
  <si>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</si>
  <si>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</si>
  <si>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</si>
  <si>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</si>
  <si>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</si>
  <si>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</si>
  <si>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</si>
  <si>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</si>
  <si>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</si>
  <si>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</si>
  <si>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</si>
  <si>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</si>
  <si>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</si>
  <si>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</si>
  <si>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</si>
  <si>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</si>
  <si>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</si>
  <si>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</si>
  <si>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</si>
  <si>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</si>
  <si>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</si>
  <si>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</si>
  <si>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</si>
  <si>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</si>
  <si>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</si>
  <si>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</si>
  <si>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</si>
  <si>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</si>
  <si>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</si>
  <si>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</si>
  <si>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</si>
  <si>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</si>
  <si>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</si>
  <si>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</si>
  <si>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</si>
  <si>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</si>
  <si>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</si>
  <si>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</si>
  <si>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</si>
  <si>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</si>
  <si>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</si>
  <si>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</si>
  <si>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</si>
  <si>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</si>
  <si>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</si>
  <si>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</si>
  <si>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</si>
  <si>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</si>
  <si>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</si>
  <si>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</si>
  <si>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</si>
  <si>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</si>
  <si>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</si>
  <si>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</si>
  <si>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</si>
  <si>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</si>
  <si>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</si>
  <si>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</si>
  <si>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</si>
  <si>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</si>
  <si>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</si>
  <si>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</si>
  <si>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</si>
  <si>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</si>
  <si>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</si>
  <si>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</si>
  <si>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</si>
  <si>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</si>
  <si>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</si>
  <si>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</si>
  <si>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</si>
  <si>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</si>
  <si>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</si>
  <si>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</si>
  <si>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</si>
  <si>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</si>
  <si>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</si>
  <si>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</si>
  <si>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</si>
  <si>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</si>
  <si>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</si>
  <si>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</si>
  <si>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</si>
  <si>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</si>
  <si>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</si>
  <si>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</si>
  <si>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</si>
  <si>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</si>
  <si>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</si>
  <si>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</si>
  <si>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</si>
  <si>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</si>
  <si>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</si>
  <si>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</si>
  <si>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</si>
  <si>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</si>
  <si>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</si>
  <si>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</si>
  <si>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</si>
  <si>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</si>
  <si>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</si>
  <si>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</si>
  <si>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</si>
  <si>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</si>
  <si>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</si>
  <si>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</si>
  <si>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</si>
  <si>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</si>
  <si>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</si>
  <si>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</si>
  <si>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</si>
  <si>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</si>
  <si>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</si>
  <si>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</si>
  <si>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</si>
  <si>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</si>
  <si>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</si>
  <si>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</si>
  <si>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</si>
  <si>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</si>
  <si>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</si>
  <si>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</si>
  <si>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</si>
  <si>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</si>
  <si>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</si>
  <si>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</si>
  <si>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</si>
  <si>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</si>
  <si>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</si>
  <si>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</si>
  <si>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</si>
  <si>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</si>
  <si>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</si>
  <si>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</si>
  <si>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</si>
  <si>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</si>
  <si>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</si>
  <si>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</si>
  <si>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</si>
  <si>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</si>
  <si>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</si>
  <si>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</si>
  <si>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</si>
  <si>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</si>
  <si>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</si>
  <si>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</si>
  <si>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</si>
  <si>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</si>
  <si>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</si>
  <si>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</si>
  <si>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</si>
  <si>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</si>
  <si>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</si>
  <si>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</si>
  <si>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</si>
  <si>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</si>
  <si>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</si>
  <si>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</si>
  <si>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</si>
  <si>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</si>
  <si>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</si>
  <si>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</si>
  <si>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</si>
  <si>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</si>
  <si>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</si>
  <si>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</si>
  <si>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</si>
  <si>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</si>
  <si>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</si>
  <si>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</si>
  <si>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</si>
  <si>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</si>
  <si>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</si>
  <si>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</si>
  <si>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</si>
  <si>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</si>
  <si>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</si>
  <si>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</si>
  <si>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</si>
  <si>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</si>
  <si>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</si>
  <si>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</si>
  <si>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</si>
  <si>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</si>
  <si>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</si>
  <si>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</si>
  <si>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</si>
  <si>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</si>
  <si>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</si>
  <si>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</si>
  <si>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</si>
  <si>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</si>
  <si>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</si>
  <si>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</si>
  <si>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</si>
  <si>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</si>
  <si>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</si>
  <si>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</si>
  <si>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</si>
  <si>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</si>
  <si>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</si>
  <si>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</si>
  <si>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</si>
  <si>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</si>
  <si>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</si>
  <si>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</si>
  <si>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</si>
  <si>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</si>
  <si>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</si>
  <si>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</si>
  <si>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</si>
  <si>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</si>
  <si>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</si>
  <si>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</si>
  <si>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</si>
  <si>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</si>
  <si>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</si>
  <si>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</si>
  <si>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</si>
  <si>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</si>
  <si>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</si>
  <si>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</si>
  <si>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</si>
  <si>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</si>
  <si>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</si>
  <si>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</si>
  <si>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</si>
  <si>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</si>
  <si>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</si>
  <si>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</si>
  <si>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</si>
  <si>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</si>
  <si>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</si>
  <si>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</si>
  <si>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</si>
  <si>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</si>
  <si>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</si>
  <si>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</si>
  <si>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</si>
  <si>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</si>
  <si>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</si>
  <si>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</si>
  <si>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</si>
  <si>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</si>
  <si>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</si>
  <si>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</si>
  <si>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</si>
  <si>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</si>
  <si>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</si>
  <si>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</si>
  <si>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</si>
  <si>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</si>
  <si>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</si>
  <si>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</si>
  <si>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</si>
  <si>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</si>
  <si>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</si>
  <si>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</si>
  <si>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</si>
  <si>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</si>
  <si>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</si>
  <si>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</si>
  <si>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</si>
  <si>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</si>
  <si>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</si>
  <si>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</si>
  <si>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</si>
  <si>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</si>
  <si>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</si>
  <si>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</si>
  <si>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</si>
  <si>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</si>
  <si>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</si>
  <si>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</si>
  <si>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</si>
  <si>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</si>
  <si>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</si>
  <si>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</si>
  <si>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</si>
  <si>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</si>
  <si>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</si>
  <si>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</si>
  <si>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</si>
  <si>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</si>
  <si>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</si>
  <si>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</si>
  <si>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</si>
  <si>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</si>
  <si>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</si>
  <si>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</si>
  <si>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</si>
  <si>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</si>
  <si>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</si>
  <si>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</si>
  <si>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</si>
  <si>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</si>
  <si>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</si>
  <si>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</si>
  <si>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</si>
  <si>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</si>
  <si>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</si>
  <si>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</si>
  <si>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</si>
  <si>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</si>
  <si>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</si>
  <si>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</si>
  <si>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</si>
  <si>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</si>
  <si>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</si>
  <si>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</si>
  <si>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</si>
  <si>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</si>
  <si>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</si>
  <si>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</si>
  <si>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</si>
  <si>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</si>
  <si>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</si>
  <si>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</si>
  <si>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</si>
  <si>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</si>
  <si>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</si>
  <si>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</si>
  <si>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</si>
  <si>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</si>
  <si>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</si>
  <si>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</si>
  <si>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</si>
  <si>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</si>
  <si>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</si>
  <si>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</si>
  <si>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</si>
  <si>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</si>
  <si>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</si>
  <si>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</si>
  <si>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</si>
  <si>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</si>
  <si>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</si>
  <si>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</si>
  <si>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</si>
  <si>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</si>
  <si>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</si>
  <si>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</si>
  <si>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</si>
  <si>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</si>
  <si>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</si>
  <si>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</si>
  <si>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</si>
  <si>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</si>
  <si>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</si>
  <si>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</si>
  <si>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</si>
  <si>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</si>
  <si>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</si>
  <si>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</si>
  <si>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</si>
  <si>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</si>
  <si>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</si>
  <si>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</si>
  <si>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</si>
  <si>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</si>
  <si>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</si>
  <si>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</si>
  <si>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</si>
  <si>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</si>
  <si>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</si>
  <si>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</si>
  <si>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</si>
  <si>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</si>
  <si>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</si>
  <si>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</si>
  <si>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</si>
  <si>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</si>
  <si>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</si>
  <si>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</si>
  <si>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</si>
  <si>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</si>
  <si>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</si>
  <si>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</si>
  <si>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</si>
  <si>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</si>
  <si>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</si>
  <si>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</si>
  <si>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</si>
  <si>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</si>
  <si>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</si>
  <si>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</si>
  <si>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</si>
  <si>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</si>
  <si>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</si>
  <si>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</si>
  <si>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</si>
  <si>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</si>
  <si>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</si>
  <si>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</si>
  <si>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</si>
  <si>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</si>
  <si>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</si>
  <si>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</si>
  <si>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</si>
  <si>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</si>
  <si>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</si>
  <si>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</si>
  <si>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</si>
  <si>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</si>
  <si>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</si>
  <si>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</si>
  <si>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</si>
  <si>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</si>
  <si>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</si>
  <si>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</si>
  <si>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</si>
  <si>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</si>
  <si>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</si>
  <si>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</si>
  <si>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</si>
  <si>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</si>
  <si>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</si>
  <si>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</si>
  <si>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</si>
  <si>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</si>
  <si>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</si>
  <si>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</si>
  <si>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</si>
  <si>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</si>
  <si>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</si>
  <si>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</si>
  <si>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</si>
  <si>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</si>
  <si>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</si>
  <si>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</si>
  <si>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</si>
  <si>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</si>
  <si>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</si>
  <si>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</si>
  <si>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</si>
  <si>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</si>
  <si>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</si>
  <si>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</si>
  <si>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</si>
  <si>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</si>
  <si>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</si>
  <si>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</si>
  <si>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</si>
  <si>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</si>
  <si>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</si>
  <si>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</si>
  <si>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</si>
  <si>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</si>
  <si>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</si>
  <si>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</si>
  <si>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</si>
  <si>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</si>
  <si>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</si>
  <si>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</si>
  <si>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</si>
  <si>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</si>
  <si>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</si>
  <si>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</si>
  <si>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</si>
  <si>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</si>
  <si>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</si>
  <si>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</si>
  <si>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</si>
  <si>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</si>
  <si>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</si>
  <si>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</si>
  <si>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</si>
  <si>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</si>
  <si>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</si>
  <si>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</si>
  <si>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</si>
  <si>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</si>
  <si>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</si>
  <si>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</si>
  <si>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</si>
  <si>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</si>
  <si>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</si>
  <si>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</si>
  <si>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</si>
  <si>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</si>
  <si>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</si>
  <si>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</si>
  <si>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</si>
  <si>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</si>
  <si>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</si>
  <si>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</si>
  <si>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</si>
  <si>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</si>
  <si>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</si>
  <si>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</si>
  <si>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</si>
  <si>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</si>
  <si>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</si>
  <si>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</si>
  <si>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</si>
  <si>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</si>
  <si>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</si>
  <si>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</si>
  <si>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</si>
  <si>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</si>
  <si>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</si>
  <si>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</si>
  <si>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</si>
  <si>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</si>
  <si>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</si>
  <si>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</si>
  <si>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</si>
  <si>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</si>
  <si>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</si>
  <si>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</si>
  <si>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</si>
  <si>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</si>
  <si>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</si>
  <si>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</si>
  <si>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</si>
  <si>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</si>
  <si>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</si>
  <si>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</si>
  <si>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</si>
  <si>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</si>
  <si>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</si>
  <si>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</si>
  <si>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</si>
  <si>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</si>
  <si>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</si>
  <si>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</si>
  <si>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</si>
  <si>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</si>
  <si>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</si>
  <si>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</si>
  <si>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</si>
  <si>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</si>
  <si>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</si>
  <si>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</si>
  <si>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</si>
  <si>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</si>
  <si>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</si>
  <si>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</si>
  <si>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</si>
  <si>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</si>
  <si>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</si>
  <si>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</si>
  <si>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</si>
  <si>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</si>
  <si>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</si>
  <si>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</si>
  <si>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</si>
  <si>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</si>
  <si>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</si>
  <si>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</si>
  <si>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</si>
  <si>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</si>
  <si>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</si>
  <si>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</si>
  <si>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</si>
  <si>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</si>
  <si>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</si>
  <si>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</si>
  <si>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</si>
  <si>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</si>
  <si>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</si>
  <si>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</si>
  <si>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</si>
  <si>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</si>
  <si>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</si>
  <si>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</si>
  <si>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</si>
  <si>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</si>
  <si>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</si>
  <si>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</si>
  <si>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</si>
  <si>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</si>
  <si>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</si>
  <si>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</si>
  <si>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</si>
  <si>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</si>
  <si>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</si>
  <si>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</si>
  <si>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</si>
  <si>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</si>
  <si>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</si>
  <si>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</si>
  <si>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</si>
  <si>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</si>
  <si>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</si>
  <si>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</si>
  <si>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</si>
  <si>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</si>
  <si>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</si>
  <si>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</si>
  <si>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</si>
  <si>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</si>
  <si>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</si>
  <si>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</si>
  <si>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</si>
  <si>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</si>
  <si>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</si>
  <si>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</si>
  <si>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</si>
  <si>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</si>
  <si>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</si>
  <si>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</si>
  <si>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</si>
  <si>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</si>
  <si>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</si>
  <si>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</si>
  <si>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</si>
  <si>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</si>
  <si>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</si>
  <si>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</si>
  <si>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</si>
  <si>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</si>
  <si>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</si>
  <si>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</si>
  <si>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</si>
  <si>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</si>
  <si>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</si>
  <si>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</si>
  <si>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</si>
  <si>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</si>
  <si>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</si>
  <si>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</si>
  <si>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</si>
  <si>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</si>
  <si>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</si>
  <si>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</si>
  <si>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</si>
  <si>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</si>
  <si>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</si>
  <si>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</si>
  <si>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</si>
  <si>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</si>
  <si>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</si>
  <si>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</si>
  <si>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</si>
  <si>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</si>
  <si>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</si>
  <si>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</si>
  <si>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</si>
  <si>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</si>
  <si>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</si>
  <si>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</si>
  <si>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</si>
  <si>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</si>
  <si>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</si>
  <si>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</si>
  <si>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</si>
  <si>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</si>
  <si>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</si>
  <si>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</si>
  <si>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</si>
  <si>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</si>
  <si>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</si>
  <si>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</si>
  <si>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</si>
  <si>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</si>
  <si>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</si>
  <si>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</si>
  <si>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</si>
  <si>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</si>
  <si>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</si>
  <si>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</si>
  <si>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</si>
  <si>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</si>
  <si>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</si>
  <si>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</si>
  <si>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</si>
  <si>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</si>
  <si>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</si>
  <si>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</si>
  <si>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</si>
  <si>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</si>
  <si>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</si>
  <si>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</si>
  <si>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</si>
  <si>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</si>
  <si>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</si>
  <si>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</si>
  <si>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</si>
  <si>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</si>
  <si>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</si>
  <si>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</si>
  <si>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</si>
  <si>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</si>
  <si>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</si>
  <si>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</si>
  <si>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</si>
  <si>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</si>
  <si>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</si>
  <si>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</si>
  <si>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</si>
  <si>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</si>
  <si>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</si>
  <si>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</si>
  <si>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</si>
  <si>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</si>
  <si>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</si>
  <si>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</si>
  <si>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</si>
  <si>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</si>
  <si>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</si>
  <si>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</si>
  <si>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</si>
  <si>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</si>
  <si>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</si>
  <si>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</si>
  <si>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</si>
  <si>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</si>
  <si>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</si>
  <si>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</si>
  <si>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</si>
  <si>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</si>
  <si>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</si>
  <si>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</si>
  <si>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</si>
  <si>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</si>
  <si>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</si>
  <si>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</si>
  <si>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</si>
  <si>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 xml:space="preserve"> 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</si>
  <si>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</si>
  <si>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</si>
  <si>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</si>
  <si>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</si>
  <si>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</si>
  <si>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</si>
  <si>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</si>
  <si>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</si>
  <si>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</si>
  <si>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</si>
  <si>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</si>
  <si>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</si>
  <si>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</si>
  <si>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</si>
  <si>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</si>
  <si>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</si>
  <si>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</si>
  <si>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</si>
  <si>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</si>
  <si>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to 50000</t>
  </si>
  <si>
    <t>Total</t>
  </si>
  <si>
    <t>Number Live</t>
  </si>
  <si>
    <t>Questions- Is it OK to hide data-checking columns?</t>
  </si>
  <si>
    <t>Outcome</t>
  </si>
  <si>
    <t>Backers_count</t>
  </si>
  <si>
    <t>MEAN</t>
  </si>
  <si>
    <t>MEDIAN</t>
  </si>
  <si>
    <t>MIN</t>
  </si>
  <si>
    <t>MAX</t>
  </si>
  <si>
    <t>VARIANCE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</si>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</sst>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16" fillId="33" borderId="0" xfId="0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[CrowdfundingBookMT.xlsx]Outcome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D-EC47-8E67-0E4721070AE3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D-EC47-8E67-0E4721070AE3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D-EC47-8E67-0E4721070AE3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D-EC47-8E67-0E472107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5586911"/>
        <c:axId val="775246111"/>
      </c:barChart>
      <c:catAx>
        <c:axId val="7755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46111"/>
        <c:crosses val="autoZero"/>
        <c:auto val="1"/>
        <c:lblAlgn val="ctr"/>
        <c:lblOffset val="100"/>
        <c:noMultiLvlLbl val="0"/>
      </c:catAx>
      <c:valAx>
        <c:axId val="775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[CrowdfundingBookMT.xlsx]Outcome by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984B-A6FA-CF47CE464EBF}"/>
            </c:ext>
          </c:extLst>
        </c:ser>
        <c:ser>
          <c:idx val="1"/>
          <c:order val="1"/>
          <c:tx>
            <c:strRef>
              <c:f>'Outcome by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4-984B-A6FA-CF47CE464EBF}"/>
            </c:ext>
          </c:extLst>
        </c:ser>
        <c:ser>
          <c:idx val="2"/>
          <c:order val="2"/>
          <c:tx>
            <c:strRef>
              <c:f>'Outcome by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4-984B-A6FA-CF47CE464EBF}"/>
            </c:ext>
          </c:extLst>
        </c:ser>
        <c:ser>
          <c:idx val="3"/>
          <c:order val="3"/>
          <c:tx>
            <c:strRef>
              <c:f>'Outcome by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4-984B-A6FA-CF47CE46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0205359"/>
        <c:axId val="869565167"/>
      </c:barChart>
      <c:catAx>
        <c:axId val="87020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65167"/>
        <c:crosses val="autoZero"/>
        <c:auto val="1"/>
        <c:lblAlgn val="ctr"/>
        <c:lblOffset val="100"/>
        <c:noMultiLvlLbl val="0"/>
      </c:catAx>
      <c:valAx>
        <c:axId val="8695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[CrowdfundingBookMT.xlsx]Outcome by Date!PivotTable3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C-AD46-97B2-089474EE0338}"/>
            </c:ext>
          </c:extLst>
        </c:ser>
        <c:ser>
          <c:idx val="1"/>
          <c:order val="1"/>
          <c:tx>
            <c:strRef>
              <c:f>'Outcome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C-AD46-97B2-089474EE0338}"/>
            </c:ext>
          </c:extLst>
        </c:ser>
        <c:ser>
          <c:idx val="2"/>
          <c:order val="2"/>
          <c:tx>
            <c:strRef>
              <c:f>'Outcome by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C-AD46-97B2-089474EE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506047"/>
        <c:axId val="911739103"/>
      </c:lineChart>
      <c:catAx>
        <c:axId val="9105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39103"/>
        <c:crosses val="autoZero"/>
        <c:auto val="1"/>
        <c:lblAlgn val="ctr"/>
        <c:lblOffset val="100"/>
        <c:noMultiLvlLbl val="0"/>
      </c:catAx>
      <c:valAx>
        <c:axId val="9117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0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'Outcomes Based on Goal'!$G$1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1-7549-900B-7C359ACE676C}"/>
            </c:ext>
          </c:extLst>
        </c:ser>
        <c:ser>
          <c:idx val="6"/>
          <c:order val="1"/>
          <c:tx>
            <c:strRef>
              <c:f>'Outcomes Based on Goal'!$H$1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31-7549-900B-7C359ACE676C}"/>
            </c:ext>
          </c:extLst>
        </c:ser>
        <c:ser>
          <c:idx val="7"/>
          <c:order val="2"/>
          <c:tx>
            <c:strRef>
              <c:f>'Outcomes Based on Goal'!$I$1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1000-4999</c:v>
                </c:pt>
                <c:pt idx="2">
                  <c:v>5000-9999</c:v>
                </c:pt>
                <c:pt idx="3">
                  <c:v>10000-14999</c:v>
                </c:pt>
                <c:pt idx="4">
                  <c:v>15000-19999</c:v>
                </c:pt>
                <c:pt idx="5">
                  <c:v>20000-24999</c:v>
                </c:pt>
                <c:pt idx="6">
                  <c:v>25000-29999</c:v>
                </c:pt>
                <c:pt idx="7">
                  <c:v>30000-34999</c:v>
                </c:pt>
                <c:pt idx="8">
                  <c:v>35000-39999</c:v>
                </c:pt>
                <c:pt idx="9">
                  <c:v>40000-44999</c:v>
                </c:pt>
                <c:pt idx="10">
                  <c:v>45000-49999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1-7549-900B-7C359ACE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00832"/>
        <c:axId val="371691952"/>
      </c:lineChart>
      <c:catAx>
        <c:axId val="417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1952"/>
        <c:crosses val="autoZero"/>
        <c:auto val="1"/>
        <c:lblAlgn val="ctr"/>
        <c:lblOffset val="100"/>
        <c:noMultiLvlLbl val="0"/>
      </c:catAx>
      <c:valAx>
        <c:axId val="371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101600</xdr:rowOff>
    </xdr:from>
    <xdr:to>
      <xdr:col>16</xdr:col>
      <xdr:colOff>50800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8BF35-FC98-B6E0-603F-2187D6EAD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127000</xdr:rowOff>
    </xdr:from>
    <xdr:to>
      <xdr:col>19</xdr:col>
      <xdr:colOff>177800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3E38F-11FD-BC44-310B-0617D9D73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</xdr:row>
      <xdr:rowOff>76200</xdr:rowOff>
    </xdr:from>
    <xdr:to>
      <xdr:col>13</xdr:col>
      <xdr:colOff>254000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6D029-CDE0-3E90-0EAC-BF574D41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17</xdr:row>
      <xdr:rowOff>0</xdr:rowOff>
    </xdr:from>
    <xdr:to>
      <xdr:col>8</xdr:col>
      <xdr:colOff>1498600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4BCBE-2C43-D074-78BE-7B3029DD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3172916669" createdVersion="8" refreshedVersion="8" minRefreshableVersion="3" recordCount="1000" xr:uid="{1579C937-3DB8-2A4B-B267-7E5E806E1316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9317361113" createdVersion="8" refreshedVersion="8" minRefreshableVersion="3" recordCount="1000" xr:uid="{0F23A723-14F8-3143-939D-E0A465D5B618}">
  <cacheSource type="worksheet">
    <worksheetSource ref="D1:T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9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lan" refreshedDate="44997.669437384262" createdVersion="8" refreshedVersion="8" minRefreshableVersion="3" recordCount="1000" xr:uid="{1AB3A324-B165-B745-B0D0-1FF53414E73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s v="food"/>
    <x v="0"/>
  </r>
  <r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s v="music"/>
    <x v="1"/>
  </r>
  <r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s v="technology"/>
    <x v="2"/>
  </r>
  <r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s v="music"/>
    <x v="1"/>
  </r>
  <r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s v="theater"/>
    <x v="3"/>
  </r>
  <r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s v="theater"/>
    <x v="3"/>
  </r>
  <r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s v="film &amp; video"/>
    <x v="4"/>
  </r>
  <r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s v="theater"/>
    <x v="3"/>
  </r>
  <r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s v="theater"/>
    <x v="3"/>
  </r>
  <r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s v="music"/>
    <x v="5"/>
  </r>
  <r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s v="film &amp; video"/>
    <x v="6"/>
  </r>
  <r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s v="theater"/>
    <x v="3"/>
  </r>
  <r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s v="film &amp; video"/>
    <x v="6"/>
  </r>
  <r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s v="music"/>
    <x v="7"/>
  </r>
  <r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s v="music"/>
    <x v="7"/>
  </r>
  <r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s v="technology"/>
    <x v="8"/>
  </r>
  <r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s v="publishing"/>
    <x v="9"/>
  </r>
  <r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s v="film &amp; video"/>
    <x v="10"/>
  </r>
  <r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s v="theater"/>
    <x v="3"/>
  </r>
  <r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s v="theater"/>
    <x v="3"/>
  </r>
  <r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s v="film &amp; video"/>
    <x v="6"/>
  </r>
  <r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s v="theater"/>
    <x v="3"/>
  </r>
  <r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s v="theater"/>
    <x v="3"/>
  </r>
  <r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s v="film &amp; video"/>
    <x v="4"/>
  </r>
  <r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s v="technology"/>
    <x v="8"/>
  </r>
  <r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s v="games"/>
    <x v="11"/>
  </r>
  <r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s v="theater"/>
    <x v="3"/>
  </r>
  <r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s v="music"/>
    <x v="1"/>
  </r>
  <r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s v="theater"/>
    <x v="3"/>
  </r>
  <r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s v="film &amp; video"/>
    <x v="12"/>
  </r>
  <r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s v="film &amp; video"/>
    <x v="10"/>
  </r>
  <r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s v="games"/>
    <x v="11"/>
  </r>
  <r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s v="film &amp; video"/>
    <x v="4"/>
  </r>
  <r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s v="theater"/>
    <x v="3"/>
  </r>
  <r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s v="film &amp; video"/>
    <x v="4"/>
  </r>
  <r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s v="film &amp; video"/>
    <x v="6"/>
  </r>
  <r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s v="theater"/>
    <x v="3"/>
  </r>
  <r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s v="publishing"/>
    <x v="13"/>
  </r>
  <r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s v="photography"/>
    <x v="14"/>
  </r>
  <r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s v="theater"/>
    <x v="3"/>
  </r>
  <r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s v="technology"/>
    <x v="8"/>
  </r>
  <r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s v="music"/>
    <x v="1"/>
  </r>
  <r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s v="food"/>
    <x v="0"/>
  </r>
  <r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s v="publishing"/>
    <x v="15"/>
  </r>
  <r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s v="publishing"/>
    <x v="13"/>
  </r>
  <r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s v="theater"/>
    <x v="3"/>
  </r>
  <r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s v="music"/>
    <x v="1"/>
  </r>
  <r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s v="theater"/>
    <x v="3"/>
  </r>
  <r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s v="theater"/>
    <x v="3"/>
  </r>
  <r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s v="music"/>
    <x v="1"/>
  </r>
  <r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s v="music"/>
    <x v="16"/>
  </r>
  <r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s v="technology"/>
    <x v="8"/>
  </r>
  <r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s v="theater"/>
    <x v="3"/>
  </r>
  <r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s v="film &amp; video"/>
    <x v="6"/>
  </r>
  <r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s v="technology"/>
    <x v="8"/>
  </r>
  <r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s v="music"/>
    <x v="17"/>
  </r>
  <r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s v="technology"/>
    <x v="8"/>
  </r>
  <r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s v="games"/>
    <x v="11"/>
  </r>
  <r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s v="theater"/>
    <x v="3"/>
  </r>
  <r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s v="theater"/>
    <x v="3"/>
  </r>
  <r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s v="theater"/>
    <x v="3"/>
  </r>
  <r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s v="theater"/>
    <x v="3"/>
  </r>
  <r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s v="technology"/>
    <x v="2"/>
  </r>
  <r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s v="theater"/>
    <x v="3"/>
  </r>
  <r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s v="technology"/>
    <x v="2"/>
  </r>
  <r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s v="theater"/>
    <x v="3"/>
  </r>
  <r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s v="theater"/>
    <x v="3"/>
  </r>
  <r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s v="technology"/>
    <x v="8"/>
  </r>
  <r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s v="theater"/>
    <x v="3"/>
  </r>
  <r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s v="theater"/>
    <x v="3"/>
  </r>
  <r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s v="theater"/>
    <x v="3"/>
  </r>
  <r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s v="theater"/>
    <x v="3"/>
  </r>
  <r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s v="film &amp; video"/>
    <x v="10"/>
  </r>
  <r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s v="music"/>
    <x v="17"/>
  </r>
  <r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s v="music"/>
    <x v="16"/>
  </r>
  <r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s v="photography"/>
    <x v="14"/>
  </r>
  <r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s v="theater"/>
    <x v="3"/>
  </r>
  <r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s v="film &amp; video"/>
    <x v="10"/>
  </r>
  <r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s v="publishing"/>
    <x v="18"/>
  </r>
  <r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s v="theater"/>
    <x v="3"/>
  </r>
  <r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s v="games"/>
    <x v="11"/>
  </r>
  <r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s v="music"/>
    <x v="1"/>
  </r>
  <r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s v="games"/>
    <x v="11"/>
  </r>
  <r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s v="music"/>
    <x v="5"/>
  </r>
  <r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s v="technology"/>
    <x v="8"/>
  </r>
  <r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s v="music"/>
    <x v="7"/>
  </r>
  <r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s v="theater"/>
    <x v="3"/>
  </r>
  <r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s v="music"/>
    <x v="1"/>
  </r>
  <r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s v="publishing"/>
    <x v="18"/>
  </r>
  <r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s v="theater"/>
    <x v="3"/>
  </r>
  <r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s v="theater"/>
    <x v="3"/>
  </r>
  <r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s v="publishing"/>
    <x v="18"/>
  </r>
  <r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s v="games"/>
    <x v="11"/>
  </r>
  <r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s v="theater"/>
    <x v="3"/>
  </r>
  <r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s v="technology"/>
    <x v="2"/>
  </r>
  <r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s v="film &amp; video"/>
    <x v="4"/>
  </r>
  <r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s v="theater"/>
    <x v="3"/>
  </r>
  <r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s v="food"/>
    <x v="0"/>
  </r>
  <r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s v="games"/>
    <x v="11"/>
  </r>
  <r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s v="theater"/>
    <x v="3"/>
  </r>
  <r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s v="theater"/>
    <x v="3"/>
  </r>
  <r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s v="music"/>
    <x v="5"/>
  </r>
  <r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s v="technology"/>
    <x v="8"/>
  </r>
  <r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s v="music"/>
    <x v="5"/>
  </r>
  <r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s v="music"/>
    <x v="7"/>
  </r>
  <r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s v="technology"/>
    <x v="2"/>
  </r>
  <r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s v="theater"/>
    <x v="3"/>
  </r>
  <r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s v="theater"/>
    <x v="3"/>
  </r>
  <r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s v="film &amp; video"/>
    <x v="4"/>
  </r>
  <r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s v="film &amp; video"/>
    <x v="19"/>
  </r>
  <r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s v="food"/>
    <x v="0"/>
  </r>
  <r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s v="publishing"/>
    <x v="15"/>
  </r>
  <r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s v="technology"/>
    <x v="2"/>
  </r>
  <r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s v="food"/>
    <x v="0"/>
  </r>
  <r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s v="technology"/>
    <x v="8"/>
  </r>
  <r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s v="publishing"/>
    <x v="13"/>
  </r>
  <r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s v="theater"/>
    <x v="3"/>
  </r>
  <r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s v="film &amp; video"/>
    <x v="19"/>
  </r>
  <r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s v="photography"/>
    <x v="14"/>
  </r>
  <r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s v="film &amp; video"/>
    <x v="4"/>
  </r>
  <r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s v="games"/>
    <x v="20"/>
  </r>
  <r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s v="games"/>
    <x v="11"/>
  </r>
  <r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s v="publishing"/>
    <x v="13"/>
  </r>
  <r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s v="theater"/>
    <x v="3"/>
  </r>
  <r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s v="photography"/>
    <x v="14"/>
  </r>
  <r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s v="theater"/>
    <x v="3"/>
  </r>
  <r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s v="theater"/>
    <x v="3"/>
  </r>
  <r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s v="theater"/>
    <x v="3"/>
  </r>
  <r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s v="music"/>
    <x v="1"/>
  </r>
  <r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s v="food"/>
    <x v="0"/>
  </r>
  <r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s v="film &amp; video"/>
    <x v="6"/>
  </r>
  <r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s v="technology"/>
    <x v="2"/>
  </r>
  <r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s v="theater"/>
    <x v="3"/>
  </r>
  <r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s v="music"/>
    <x v="21"/>
  </r>
  <r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s v="film &amp; video"/>
    <x v="4"/>
  </r>
  <r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s v="theater"/>
    <x v="3"/>
  </r>
  <r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s v="film &amp; video"/>
    <x v="6"/>
  </r>
  <r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s v="publishing"/>
    <x v="9"/>
  </r>
  <r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s v="games"/>
    <x v="20"/>
  </r>
  <r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s v="technology"/>
    <x v="8"/>
  </r>
  <r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s v="film &amp; video"/>
    <x v="4"/>
  </r>
  <r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s v="technology"/>
    <x v="2"/>
  </r>
  <r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s v="technology"/>
    <x v="2"/>
  </r>
  <r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s v="music"/>
    <x v="7"/>
  </r>
  <r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s v="theater"/>
    <x v="3"/>
  </r>
  <r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s v="technology"/>
    <x v="8"/>
  </r>
  <r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s v="theater"/>
    <x v="3"/>
  </r>
  <r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s v="theater"/>
    <x v="3"/>
  </r>
  <r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s v="technology"/>
    <x v="8"/>
  </r>
  <r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s v="music"/>
    <x v="7"/>
  </r>
  <r>
    <s v="Networked stable workforce"/>
    <n v="100"/>
    <n v="1"/>
    <n v="0.01"/>
    <x v="0"/>
    <n v="1"/>
    <n v="1"/>
    <x v="1"/>
    <s v="USD"/>
    <n v="1544940000"/>
    <n v="1545026400"/>
    <b v="0"/>
    <b v="0"/>
    <s v="music/rock"/>
    <s v="music"/>
    <x v="1"/>
  </r>
  <r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s v="music"/>
    <x v="5"/>
  </r>
  <r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s v="music"/>
    <x v="7"/>
  </r>
  <r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s v="theater"/>
    <x v="3"/>
  </r>
  <r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s v="music"/>
    <x v="7"/>
  </r>
  <r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s v="theater"/>
    <x v="3"/>
  </r>
  <r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s v="music"/>
    <x v="1"/>
  </r>
  <r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s v="photography"/>
    <x v="14"/>
  </r>
  <r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s v="music"/>
    <x v="1"/>
  </r>
  <r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s v="theater"/>
    <x v="3"/>
  </r>
  <r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s v="technology"/>
    <x v="8"/>
  </r>
  <r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s v="technology"/>
    <x v="2"/>
  </r>
  <r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s v="music"/>
    <x v="1"/>
  </r>
  <r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s v="photography"/>
    <x v="14"/>
  </r>
  <r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s v="theater"/>
    <x v="3"/>
  </r>
  <r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s v="technology"/>
    <x v="2"/>
  </r>
  <r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s v="photography"/>
    <x v="14"/>
  </r>
  <r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s v="theater"/>
    <x v="3"/>
  </r>
  <r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s v="music"/>
    <x v="7"/>
  </r>
  <r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s v="film &amp; video"/>
    <x v="12"/>
  </r>
  <r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s v="music"/>
    <x v="7"/>
  </r>
  <r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s v="publishing"/>
    <x v="18"/>
  </r>
  <r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s v="film &amp; video"/>
    <x v="4"/>
  </r>
  <r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s v="theater"/>
    <x v="3"/>
  </r>
  <r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s v="technology"/>
    <x v="8"/>
  </r>
  <r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s v="theater"/>
    <x v="3"/>
  </r>
  <r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s v="theater"/>
    <x v="3"/>
  </r>
  <r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s v="theater"/>
    <x v="3"/>
  </r>
  <r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s v="food"/>
    <x v="0"/>
  </r>
  <r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s v="theater"/>
    <x v="3"/>
  </r>
  <r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s v="technology"/>
    <x v="8"/>
  </r>
  <r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s v="technology"/>
    <x v="2"/>
  </r>
  <r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s v="theater"/>
    <x v="3"/>
  </r>
  <r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s v="music"/>
    <x v="1"/>
  </r>
  <r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s v="theater"/>
    <x v="3"/>
  </r>
  <r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s v="film &amp; video"/>
    <x v="19"/>
  </r>
  <r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s v="theater"/>
    <x v="3"/>
  </r>
  <r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s v="film &amp; video"/>
    <x v="12"/>
  </r>
  <r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s v="theater"/>
    <x v="3"/>
  </r>
  <r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s v="theater"/>
    <x v="3"/>
  </r>
  <r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s v="theater"/>
    <x v="3"/>
  </r>
  <r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s v="theater"/>
    <x v="3"/>
  </r>
  <r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s v="music"/>
    <x v="1"/>
  </r>
  <r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s v="music"/>
    <x v="7"/>
  </r>
  <r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s v="music"/>
    <x v="16"/>
  </r>
  <r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s v="music"/>
    <x v="5"/>
  </r>
  <r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s v="technology"/>
    <x v="8"/>
  </r>
  <r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s v="film &amp; video"/>
    <x v="6"/>
  </r>
  <r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s v="music"/>
    <x v="5"/>
  </r>
  <r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s v="music"/>
    <x v="1"/>
  </r>
  <r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s v="theater"/>
    <x v="3"/>
  </r>
  <r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s v="technology"/>
    <x v="2"/>
  </r>
  <r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s v="food"/>
    <x v="0"/>
  </r>
  <r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s v="theater"/>
    <x v="3"/>
  </r>
  <r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s v="music"/>
    <x v="17"/>
  </r>
  <r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s v="theater"/>
    <x v="3"/>
  </r>
  <r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s v="publishing"/>
    <x v="13"/>
  </r>
  <r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s v="music"/>
    <x v="1"/>
  </r>
  <r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s v="film &amp; video"/>
    <x v="4"/>
  </r>
  <r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s v="film &amp; video"/>
    <x v="4"/>
  </r>
  <r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s v="film &amp; video"/>
    <x v="22"/>
  </r>
  <r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s v="theater"/>
    <x v="3"/>
  </r>
  <r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s v="theater"/>
    <x v="3"/>
  </r>
  <r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s v="music"/>
    <x v="7"/>
  </r>
  <r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s v="music"/>
    <x v="1"/>
  </r>
  <r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s v="theater"/>
    <x v="3"/>
  </r>
  <r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s v="theater"/>
    <x v="3"/>
  </r>
  <r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s v="film &amp; video"/>
    <x v="22"/>
  </r>
  <r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s v="film &amp; video"/>
    <x v="12"/>
  </r>
  <r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s v="film &amp; video"/>
    <x v="10"/>
  </r>
  <r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s v="theater"/>
    <x v="3"/>
  </r>
  <r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s v="food"/>
    <x v="0"/>
  </r>
  <r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s v="photography"/>
    <x v="14"/>
  </r>
  <r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s v="theater"/>
    <x v="3"/>
  </r>
  <r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s v="film &amp; video"/>
    <x v="22"/>
  </r>
  <r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s v="music"/>
    <x v="1"/>
  </r>
  <r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s v="photography"/>
    <x v="14"/>
  </r>
  <r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s v="games"/>
    <x v="20"/>
  </r>
  <r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s v="film &amp; video"/>
    <x v="10"/>
  </r>
  <r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s v="games"/>
    <x v="20"/>
  </r>
  <r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s v="games"/>
    <x v="11"/>
  </r>
  <r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s v="theater"/>
    <x v="3"/>
  </r>
  <r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s v="theater"/>
    <x v="3"/>
  </r>
  <r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s v="film &amp; video"/>
    <x v="10"/>
  </r>
  <r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s v="games"/>
    <x v="11"/>
  </r>
  <r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s v="film &amp; video"/>
    <x v="10"/>
  </r>
  <r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s v="music"/>
    <x v="1"/>
  </r>
  <r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s v="film &amp; video"/>
    <x v="10"/>
  </r>
  <r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s v="theater"/>
    <x v="3"/>
  </r>
  <r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s v="technology"/>
    <x v="8"/>
  </r>
  <r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s v="theater"/>
    <x v="3"/>
  </r>
  <r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s v="publishing"/>
    <x v="9"/>
  </r>
  <r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s v="music"/>
    <x v="1"/>
  </r>
  <r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s v="theater"/>
    <x v="3"/>
  </r>
  <r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s v="theater"/>
    <x v="3"/>
  </r>
  <r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s v="theater"/>
    <x v="3"/>
  </r>
  <r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s v="technology"/>
    <x v="2"/>
  </r>
  <r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s v="publishing"/>
    <x v="13"/>
  </r>
  <r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s v="games"/>
    <x v="20"/>
  </r>
  <r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s v="publishing"/>
    <x v="18"/>
  </r>
  <r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s v="music"/>
    <x v="1"/>
  </r>
  <r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s v="theater"/>
    <x v="3"/>
  </r>
  <r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s v="theater"/>
    <x v="3"/>
  </r>
  <r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s v="film &amp; video"/>
    <x v="6"/>
  </r>
  <r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s v="publishing"/>
    <x v="9"/>
  </r>
  <r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s v="music"/>
    <x v="1"/>
  </r>
  <r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s v="music"/>
    <x v="1"/>
  </r>
  <r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s v="theater"/>
    <x v="3"/>
  </r>
  <r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s v="theater"/>
    <x v="3"/>
  </r>
  <r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s v="photography"/>
    <x v="14"/>
  </r>
  <r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s v="music"/>
    <x v="1"/>
  </r>
  <r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s v="music"/>
    <x v="1"/>
  </r>
  <r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s v="music"/>
    <x v="7"/>
  </r>
  <r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s v="photography"/>
    <x v="14"/>
  </r>
  <r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s v="theater"/>
    <x v="3"/>
  </r>
  <r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s v="theater"/>
    <x v="3"/>
  </r>
  <r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s v="music"/>
    <x v="17"/>
  </r>
  <r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s v="theater"/>
    <x v="3"/>
  </r>
  <r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s v="film &amp; video"/>
    <x v="4"/>
  </r>
  <r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s v="film &amp; video"/>
    <x v="19"/>
  </r>
  <r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s v="games"/>
    <x v="11"/>
  </r>
  <r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s v="photography"/>
    <x v="14"/>
  </r>
  <r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s v="theater"/>
    <x v="3"/>
  </r>
  <r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s v="theater"/>
    <x v="3"/>
  </r>
  <r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s v="theater"/>
    <x v="3"/>
  </r>
  <r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s v="publishing"/>
    <x v="18"/>
  </r>
  <r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s v="games"/>
    <x v="11"/>
  </r>
  <r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s v="theater"/>
    <x v="3"/>
  </r>
  <r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s v="technology"/>
    <x v="2"/>
  </r>
  <r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s v="theater"/>
    <x v="3"/>
  </r>
  <r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s v="film &amp; video"/>
    <x v="10"/>
  </r>
  <r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s v="theater"/>
    <x v="3"/>
  </r>
  <r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s v="film &amp; video"/>
    <x v="19"/>
  </r>
  <r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s v="music"/>
    <x v="1"/>
  </r>
  <r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s v="technology"/>
    <x v="2"/>
  </r>
  <r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s v="theater"/>
    <x v="3"/>
  </r>
  <r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s v="theater"/>
    <x v="3"/>
  </r>
  <r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s v="music"/>
    <x v="5"/>
  </r>
  <r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s v="music"/>
    <x v="16"/>
  </r>
  <r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s v="theater"/>
    <x v="3"/>
  </r>
  <r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s v="film &amp; video"/>
    <x v="4"/>
  </r>
  <r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s v="technology"/>
    <x v="2"/>
  </r>
  <r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s v="food"/>
    <x v="0"/>
  </r>
  <r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s v="theater"/>
    <x v="3"/>
  </r>
  <r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s v="theater"/>
    <x v="3"/>
  </r>
  <r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s v="theater"/>
    <x v="3"/>
  </r>
  <r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s v="theater"/>
    <x v="3"/>
  </r>
  <r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s v="theater"/>
    <x v="3"/>
  </r>
  <r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s v="music"/>
    <x v="1"/>
  </r>
  <r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s v="food"/>
    <x v="0"/>
  </r>
  <r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s v="publishing"/>
    <x v="9"/>
  </r>
  <r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s v="film &amp; video"/>
    <x v="4"/>
  </r>
  <r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s v="theater"/>
    <x v="3"/>
  </r>
  <r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s v="music"/>
    <x v="7"/>
  </r>
  <r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s v="film &amp; video"/>
    <x v="4"/>
  </r>
  <r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s v="theater"/>
    <x v="3"/>
  </r>
  <r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s v="theater"/>
    <x v="3"/>
  </r>
  <r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s v="publishing"/>
    <x v="13"/>
  </r>
  <r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s v="theater"/>
    <x v="3"/>
  </r>
  <r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s v="music"/>
    <x v="7"/>
  </r>
  <r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s v="games"/>
    <x v="11"/>
  </r>
  <r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s v="theater"/>
    <x v="3"/>
  </r>
  <r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s v="theater"/>
    <x v="3"/>
  </r>
  <r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s v="music"/>
    <x v="1"/>
  </r>
  <r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s v="film &amp; video"/>
    <x v="4"/>
  </r>
  <r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s v="theater"/>
    <x v="3"/>
  </r>
  <r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s v="food"/>
    <x v="0"/>
  </r>
  <r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s v="theater"/>
    <x v="3"/>
  </r>
  <r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s v="music"/>
    <x v="1"/>
  </r>
  <r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s v="technology"/>
    <x v="2"/>
  </r>
  <r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s v="publishing"/>
    <x v="13"/>
  </r>
  <r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s v="film &amp; video"/>
    <x v="12"/>
  </r>
  <r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s v="theater"/>
    <x v="3"/>
  </r>
  <r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s v="film &amp; video"/>
    <x v="4"/>
  </r>
  <r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s v="theater"/>
    <x v="3"/>
  </r>
  <r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s v="theater"/>
    <x v="3"/>
  </r>
  <r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s v="film &amp; video"/>
    <x v="10"/>
  </r>
  <r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s v="theater"/>
    <x v="3"/>
  </r>
  <r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s v="music"/>
    <x v="1"/>
  </r>
  <r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s v="games"/>
    <x v="11"/>
  </r>
  <r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s v="film &amp; video"/>
    <x v="4"/>
  </r>
  <r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s v="food"/>
    <x v="0"/>
  </r>
  <r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s v="technology"/>
    <x v="8"/>
  </r>
  <r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s v="theater"/>
    <x v="3"/>
  </r>
  <r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s v="music"/>
    <x v="1"/>
  </r>
  <r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s v="music"/>
    <x v="1"/>
  </r>
  <r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s v="music"/>
    <x v="1"/>
  </r>
  <r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s v="theater"/>
    <x v="3"/>
  </r>
  <r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s v="theater"/>
    <x v="3"/>
  </r>
  <r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s v="theater"/>
    <x v="3"/>
  </r>
  <r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s v="photography"/>
    <x v="14"/>
  </r>
  <r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s v="music"/>
    <x v="7"/>
  </r>
  <r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s v="theater"/>
    <x v="3"/>
  </r>
  <r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s v="theater"/>
    <x v="3"/>
  </r>
  <r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s v="games"/>
    <x v="11"/>
  </r>
  <r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s v="film &amp; video"/>
    <x v="6"/>
  </r>
  <r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s v="music"/>
    <x v="7"/>
  </r>
  <r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s v="technology"/>
    <x v="2"/>
  </r>
  <r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s v="food"/>
    <x v="0"/>
  </r>
  <r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s v="theater"/>
    <x v="3"/>
  </r>
  <r>
    <s v="Pre-emptive neutral capacity"/>
    <n v="100"/>
    <n v="5"/>
    <n v="0.05"/>
    <x v="0"/>
    <n v="1"/>
    <n v="5"/>
    <x v="1"/>
    <s v="USD"/>
    <n v="1432098000"/>
    <n v="1433653200"/>
    <b v="0"/>
    <b v="1"/>
    <s v="music/jazz"/>
    <s v="music"/>
    <x v="17"/>
  </r>
  <r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s v="music"/>
    <x v="1"/>
  </r>
  <r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s v="theater"/>
    <x v="3"/>
  </r>
  <r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s v="theater"/>
    <x v="3"/>
  </r>
  <r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s v="film &amp; video"/>
    <x v="4"/>
  </r>
  <r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s v="technology"/>
    <x v="8"/>
  </r>
  <r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s v="theater"/>
    <x v="3"/>
  </r>
  <r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s v="games"/>
    <x v="11"/>
  </r>
  <r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s v="photography"/>
    <x v="14"/>
  </r>
  <r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s v="film &amp; video"/>
    <x v="10"/>
  </r>
  <r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s v="theater"/>
    <x v="3"/>
  </r>
  <r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s v="theater"/>
    <x v="3"/>
  </r>
  <r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s v="music"/>
    <x v="1"/>
  </r>
  <r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s v="music"/>
    <x v="1"/>
  </r>
  <r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s v="music"/>
    <x v="7"/>
  </r>
  <r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s v="theater"/>
    <x v="3"/>
  </r>
  <r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s v="theater"/>
    <x v="3"/>
  </r>
  <r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s v="theater"/>
    <x v="3"/>
  </r>
  <r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s v="film &amp; video"/>
    <x v="4"/>
  </r>
  <r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s v="film &amp; video"/>
    <x v="19"/>
  </r>
  <r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s v="theater"/>
    <x v="3"/>
  </r>
  <r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s v="theater"/>
    <x v="3"/>
  </r>
  <r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s v="film &amp; video"/>
    <x v="4"/>
  </r>
  <r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s v="theater"/>
    <x v="3"/>
  </r>
  <r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s v="film &amp; video"/>
    <x v="4"/>
  </r>
  <r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s v="music"/>
    <x v="7"/>
  </r>
  <r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s v="music"/>
    <x v="1"/>
  </r>
  <r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s v="theater"/>
    <x v="3"/>
  </r>
  <r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s v="film &amp; video"/>
    <x v="4"/>
  </r>
  <r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s v="theater"/>
    <x v="3"/>
  </r>
  <r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s v="theater"/>
    <x v="3"/>
  </r>
  <r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s v="theater"/>
    <x v="3"/>
  </r>
  <r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s v="photography"/>
    <x v="14"/>
  </r>
  <r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s v="food"/>
    <x v="0"/>
  </r>
  <r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s v="film &amp; video"/>
    <x v="4"/>
  </r>
  <r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s v="publishing"/>
    <x v="9"/>
  </r>
  <r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s v="theater"/>
    <x v="3"/>
  </r>
  <r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s v="technology"/>
    <x v="8"/>
  </r>
  <r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s v="music"/>
    <x v="7"/>
  </r>
  <r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s v="theater"/>
    <x v="3"/>
  </r>
  <r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s v="photography"/>
    <x v="14"/>
  </r>
  <r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s v="publishing"/>
    <x v="9"/>
  </r>
  <r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s v="technology"/>
    <x v="8"/>
  </r>
  <r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s v="music"/>
    <x v="17"/>
  </r>
  <r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s v="film &amp; video"/>
    <x v="4"/>
  </r>
  <r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s v="theater"/>
    <x v="3"/>
  </r>
  <r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s v="film &amp; video"/>
    <x v="6"/>
  </r>
  <r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s v="music"/>
    <x v="1"/>
  </r>
  <r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s v="film &amp; video"/>
    <x v="10"/>
  </r>
  <r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s v="music"/>
    <x v="7"/>
  </r>
  <r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s v="photography"/>
    <x v="14"/>
  </r>
  <r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s v="theater"/>
    <x v="3"/>
  </r>
  <r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s v="film &amp; video"/>
    <x v="12"/>
  </r>
  <r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s v="theater"/>
    <x v="3"/>
  </r>
  <r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s v="theater"/>
    <x v="3"/>
  </r>
  <r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s v="theater"/>
    <x v="3"/>
  </r>
  <r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s v="film &amp; video"/>
    <x v="4"/>
  </r>
  <r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s v="theater"/>
    <x v="3"/>
  </r>
  <r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s v="film &amp; video"/>
    <x v="4"/>
  </r>
  <r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s v="music"/>
    <x v="1"/>
  </r>
  <r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s v="games"/>
    <x v="20"/>
  </r>
  <r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s v="theater"/>
    <x v="3"/>
  </r>
  <r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s v="publishing"/>
    <x v="13"/>
  </r>
  <r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s v="film &amp; video"/>
    <x v="10"/>
  </r>
  <r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s v="food"/>
    <x v="0"/>
  </r>
  <r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s v="theater"/>
    <x v="3"/>
  </r>
  <r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s v="film &amp; video"/>
    <x v="4"/>
  </r>
  <r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s v="theater"/>
    <x v="3"/>
  </r>
  <r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s v="film &amp; video"/>
    <x v="4"/>
  </r>
  <r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s v="technology"/>
    <x v="2"/>
  </r>
  <r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s v="theater"/>
    <x v="3"/>
  </r>
  <r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s v="technology"/>
    <x v="8"/>
  </r>
  <r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s v="theater"/>
    <x v="3"/>
  </r>
  <r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s v="food"/>
    <x v="0"/>
  </r>
  <r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s v="music"/>
    <x v="7"/>
  </r>
  <r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s v="photography"/>
    <x v="14"/>
  </r>
  <r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s v="theater"/>
    <x v="3"/>
  </r>
  <r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s v="theater"/>
    <x v="3"/>
  </r>
  <r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s v="film &amp; video"/>
    <x v="10"/>
  </r>
  <r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s v="photography"/>
    <x v="14"/>
  </r>
  <r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s v="theater"/>
    <x v="3"/>
  </r>
  <r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s v="theater"/>
    <x v="3"/>
  </r>
  <r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s v="theater"/>
    <x v="3"/>
  </r>
  <r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s v="film &amp; video"/>
    <x v="4"/>
  </r>
  <r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s v="theater"/>
    <x v="3"/>
  </r>
  <r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s v="theater"/>
    <x v="3"/>
  </r>
  <r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s v="music"/>
    <x v="17"/>
  </r>
  <r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s v="film &amp; video"/>
    <x v="10"/>
  </r>
  <r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s v="theater"/>
    <x v="3"/>
  </r>
  <r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s v="film &amp; video"/>
    <x v="22"/>
  </r>
  <r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s v="film &amp; video"/>
    <x v="19"/>
  </r>
  <r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s v="technology"/>
    <x v="8"/>
  </r>
  <r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s v="theater"/>
    <x v="3"/>
  </r>
  <r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s v="theater"/>
    <x v="3"/>
  </r>
  <r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s v="music"/>
    <x v="7"/>
  </r>
  <r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s v="theater"/>
    <x v="3"/>
  </r>
  <r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s v="technology"/>
    <x v="8"/>
  </r>
  <r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s v="film &amp; video"/>
    <x v="19"/>
  </r>
  <r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s v="games"/>
    <x v="11"/>
  </r>
  <r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s v="games"/>
    <x v="11"/>
  </r>
  <r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s v="film &amp; video"/>
    <x v="10"/>
  </r>
  <r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s v="music"/>
    <x v="1"/>
  </r>
  <r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s v="film &amp; video"/>
    <x v="6"/>
  </r>
  <r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s v="film &amp; video"/>
    <x v="22"/>
  </r>
  <r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s v="film &amp; video"/>
    <x v="6"/>
  </r>
  <r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s v="theater"/>
    <x v="3"/>
  </r>
  <r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s v="music"/>
    <x v="7"/>
  </r>
  <r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s v="theater"/>
    <x v="3"/>
  </r>
  <r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s v="theater"/>
    <x v="3"/>
  </r>
  <r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s v="film &amp; video"/>
    <x v="4"/>
  </r>
  <r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s v="theater"/>
    <x v="3"/>
  </r>
  <r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s v="film &amp; video"/>
    <x v="6"/>
  </r>
  <r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s v="games"/>
    <x v="20"/>
  </r>
  <r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s v="film &amp; video"/>
    <x v="10"/>
  </r>
  <r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s v="theater"/>
    <x v="3"/>
  </r>
  <r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s v="publishing"/>
    <x v="18"/>
  </r>
  <r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s v="technology"/>
    <x v="8"/>
  </r>
  <r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s v="technology"/>
    <x v="2"/>
  </r>
  <r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s v="theater"/>
    <x v="3"/>
  </r>
  <r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s v="film &amp; video"/>
    <x v="6"/>
  </r>
  <r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s v="technology"/>
    <x v="8"/>
  </r>
  <r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s v="food"/>
    <x v="0"/>
  </r>
  <r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s v="music"/>
    <x v="1"/>
  </r>
  <r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s v="music"/>
    <x v="5"/>
  </r>
  <r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s v="film &amp; video"/>
    <x v="19"/>
  </r>
  <r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s v="publishing"/>
    <x v="18"/>
  </r>
  <r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s v="publishing"/>
    <x v="13"/>
  </r>
  <r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s v="film &amp; video"/>
    <x v="22"/>
  </r>
  <r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s v="technology"/>
    <x v="8"/>
  </r>
  <r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s v="food"/>
    <x v="0"/>
  </r>
  <r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s v="photography"/>
    <x v="14"/>
  </r>
  <r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s v="theater"/>
    <x v="3"/>
  </r>
  <r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s v="publishing"/>
    <x v="13"/>
  </r>
  <r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s v="theater"/>
    <x v="3"/>
  </r>
  <r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s v="food"/>
    <x v="0"/>
  </r>
  <r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s v="theater"/>
    <x v="3"/>
  </r>
  <r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s v="publishing"/>
    <x v="18"/>
  </r>
  <r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s v="theater"/>
    <x v="3"/>
  </r>
  <r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s v="theater"/>
    <x v="3"/>
  </r>
  <r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s v="technology"/>
    <x v="8"/>
  </r>
  <r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s v="journalism"/>
    <x v="23"/>
  </r>
  <r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s v="food"/>
    <x v="0"/>
  </r>
  <r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s v="film &amp; video"/>
    <x v="12"/>
  </r>
  <r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s v="photography"/>
    <x v="14"/>
  </r>
  <r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s v="technology"/>
    <x v="8"/>
  </r>
  <r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s v="theater"/>
    <x v="3"/>
  </r>
  <r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s v="film &amp; video"/>
    <x v="10"/>
  </r>
  <r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s v="technology"/>
    <x v="8"/>
  </r>
  <r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s v="technology"/>
    <x v="2"/>
  </r>
  <r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s v="film &amp; video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s v="theater"/>
    <x v="3"/>
  </r>
  <r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s v="film &amp; video"/>
    <x v="4"/>
  </r>
  <r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s v="games"/>
    <x v="11"/>
  </r>
  <r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s v="film &amp; video"/>
    <x v="6"/>
  </r>
  <r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s v="music"/>
    <x v="1"/>
  </r>
  <r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s v="publishing"/>
    <x v="15"/>
  </r>
  <r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s v="theater"/>
    <x v="3"/>
  </r>
  <r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s v="technology"/>
    <x v="2"/>
  </r>
  <r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s v="theater"/>
    <x v="3"/>
  </r>
  <r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s v="theater"/>
    <x v="3"/>
  </r>
  <r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s v="film &amp; video"/>
    <x v="6"/>
  </r>
  <r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s v="theater"/>
    <x v="3"/>
  </r>
  <r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s v="games"/>
    <x v="11"/>
  </r>
  <r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s v="film &amp; video"/>
    <x v="19"/>
  </r>
  <r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s v="music"/>
    <x v="1"/>
  </r>
  <r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s v="theater"/>
    <x v="3"/>
  </r>
  <r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s v="publishing"/>
    <x v="9"/>
  </r>
  <r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s v="food"/>
    <x v="0"/>
  </r>
  <r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s v="film &amp; video"/>
    <x v="10"/>
  </r>
  <r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s v="music"/>
    <x v="1"/>
  </r>
  <r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s v="theater"/>
    <x v="3"/>
  </r>
  <r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s v="film &amp; video"/>
    <x v="6"/>
  </r>
  <r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s v="film &amp; video"/>
    <x v="12"/>
  </r>
  <r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s v="film &amp; video"/>
    <x v="12"/>
  </r>
  <r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s v="theater"/>
    <x v="3"/>
  </r>
  <r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s v="technology"/>
    <x v="8"/>
  </r>
  <r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s v="theater"/>
    <x v="3"/>
  </r>
  <r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s v="film &amp; video"/>
    <x v="10"/>
  </r>
  <r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s v="music"/>
    <x v="7"/>
  </r>
  <r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s v="games"/>
    <x v="11"/>
  </r>
  <r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s v="publishing"/>
    <x v="13"/>
  </r>
  <r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s v="games"/>
    <x v="11"/>
  </r>
  <r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s v="theater"/>
    <x v="3"/>
  </r>
  <r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s v="music"/>
    <x v="7"/>
  </r>
  <r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s v="film &amp; video"/>
    <x v="6"/>
  </r>
  <r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s v="theater"/>
    <x v="3"/>
  </r>
  <r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s v="publishing"/>
    <x v="13"/>
  </r>
  <r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s v="film &amp; video"/>
    <x v="4"/>
  </r>
  <r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s v="games"/>
    <x v="20"/>
  </r>
  <r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s v="food"/>
    <x v="0"/>
  </r>
  <r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s v="photography"/>
    <x v="14"/>
  </r>
  <r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s v="games"/>
    <x v="20"/>
  </r>
  <r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s v="music"/>
    <x v="7"/>
  </r>
  <r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s v="games"/>
    <x v="11"/>
  </r>
  <r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s v="music"/>
    <x v="1"/>
  </r>
  <r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s v="theater"/>
    <x v="3"/>
  </r>
  <r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s v="theater"/>
    <x v="3"/>
  </r>
  <r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s v="film &amp; video"/>
    <x v="6"/>
  </r>
  <r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s v="theater"/>
    <x v="3"/>
  </r>
  <r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s v="technology"/>
    <x v="8"/>
  </r>
  <r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s v="music"/>
    <x v="7"/>
  </r>
  <r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s v="technology"/>
    <x v="2"/>
  </r>
  <r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s v="theater"/>
    <x v="3"/>
  </r>
  <r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s v="music"/>
    <x v="1"/>
  </r>
  <r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s v="music"/>
    <x v="7"/>
  </r>
  <r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s v="music"/>
    <x v="1"/>
  </r>
  <r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s v="publishing"/>
    <x v="18"/>
  </r>
  <r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s v="film &amp; video"/>
    <x v="22"/>
  </r>
  <r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s v="theater"/>
    <x v="3"/>
  </r>
  <r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s v="theater"/>
    <x v="3"/>
  </r>
  <r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s v="film &amp; video"/>
    <x v="10"/>
  </r>
  <r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s v="theater"/>
    <x v="3"/>
  </r>
  <r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s v="music"/>
    <x v="1"/>
  </r>
  <r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s v="film &amp; video"/>
    <x v="4"/>
  </r>
  <r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s v="theater"/>
    <x v="3"/>
  </r>
  <r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s v="theater"/>
    <x v="3"/>
  </r>
  <r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s v="music"/>
    <x v="5"/>
  </r>
  <r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s v="music"/>
    <x v="1"/>
  </r>
  <r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s v="theater"/>
    <x v="3"/>
  </r>
  <r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s v="film &amp; video"/>
    <x v="10"/>
  </r>
  <r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s v="music"/>
    <x v="1"/>
  </r>
  <r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s v="film &amp; video"/>
    <x v="12"/>
  </r>
  <r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s v="music"/>
    <x v="1"/>
  </r>
  <r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s v="journalism"/>
    <x v="23"/>
  </r>
  <r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s v="food"/>
    <x v="0"/>
  </r>
  <r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s v="theater"/>
    <x v="3"/>
  </r>
  <r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s v="theater"/>
    <x v="3"/>
  </r>
  <r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s v="music"/>
    <x v="17"/>
  </r>
  <r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s v="film &amp; video"/>
    <x v="22"/>
  </r>
  <r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s v="music"/>
    <x v="17"/>
  </r>
  <r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s v="theater"/>
    <x v="3"/>
  </r>
  <r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s v="technology"/>
    <x v="2"/>
  </r>
  <r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s v="games"/>
    <x v="11"/>
  </r>
  <r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s v="film &amp; video"/>
    <x v="4"/>
  </r>
  <r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s v="technology"/>
    <x v="2"/>
  </r>
  <r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s v="publishing"/>
    <x v="18"/>
  </r>
  <r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s v="music"/>
    <x v="1"/>
  </r>
  <r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s v="food"/>
    <x v="0"/>
  </r>
  <r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s v="theater"/>
    <x v="3"/>
  </r>
  <r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s v="film &amp; video"/>
    <x v="4"/>
  </r>
  <r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s v="publishing"/>
    <x v="15"/>
  </r>
  <r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s v="games"/>
    <x v="11"/>
  </r>
  <r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s v="theater"/>
    <x v="3"/>
  </r>
  <r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s v="film &amp; video"/>
    <x v="10"/>
  </r>
  <r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s v="theater"/>
    <x v="3"/>
  </r>
  <r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s v="theater"/>
    <x v="3"/>
  </r>
  <r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s v="film &amp; video"/>
    <x v="6"/>
  </r>
  <r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s v="theater"/>
    <x v="3"/>
  </r>
  <r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s v="music"/>
    <x v="1"/>
  </r>
  <r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s v="film &amp; video"/>
    <x v="4"/>
  </r>
  <r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s v="food"/>
    <x v="0"/>
  </r>
  <r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s v="technology"/>
    <x v="8"/>
  </r>
  <r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s v="theater"/>
    <x v="3"/>
  </r>
  <r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s v="theater"/>
    <x v="3"/>
  </r>
  <r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s v="theater"/>
    <x v="3"/>
  </r>
  <r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s v="publishing"/>
    <x v="9"/>
  </r>
  <r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s v="music"/>
    <x v="1"/>
  </r>
  <r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s v="food"/>
    <x v="0"/>
  </r>
  <r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s v="music"/>
    <x v="17"/>
  </r>
  <r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s v="film &amp; video"/>
    <x v="22"/>
  </r>
  <r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s v="theater"/>
    <x v="3"/>
  </r>
  <r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s v="theater"/>
    <x v="3"/>
  </r>
  <r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s v="music"/>
    <x v="5"/>
  </r>
  <r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s v="theater"/>
    <x v="3"/>
  </r>
  <r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s v="theater"/>
    <x v="3"/>
  </r>
  <r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s v="theater"/>
    <x v="3"/>
  </r>
  <r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s v="music"/>
    <x v="7"/>
  </r>
  <r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s v="theater"/>
    <x v="3"/>
  </r>
  <r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s v="publishing"/>
    <x v="9"/>
  </r>
  <r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s v="theater"/>
    <x v="3"/>
  </r>
  <r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s v="photography"/>
    <x v="14"/>
  </r>
  <r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s v="theater"/>
    <x v="3"/>
  </r>
  <r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s v="music"/>
    <x v="7"/>
  </r>
  <r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s v="theater"/>
    <x v="3"/>
  </r>
  <r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s v="photography"/>
    <x v="14"/>
  </r>
  <r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s v="theater"/>
    <x v="3"/>
  </r>
  <r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s v="theater"/>
    <x v="3"/>
  </r>
  <r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s v="food"/>
    <x v="0"/>
  </r>
  <r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s v="music"/>
    <x v="7"/>
  </r>
  <r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s v="theater"/>
    <x v="3"/>
  </r>
  <r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s v="theater"/>
    <x v="3"/>
  </r>
  <r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s v="theater"/>
    <x v="3"/>
  </r>
  <r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s v="theater"/>
    <x v="3"/>
  </r>
  <r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s v="film &amp; video"/>
    <x v="10"/>
  </r>
  <r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s v="film &amp; video"/>
    <x v="19"/>
  </r>
  <r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s v="film &amp; video"/>
    <x v="19"/>
  </r>
  <r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s v="film &amp; video"/>
    <x v="10"/>
  </r>
  <r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s v="theater"/>
    <x v="3"/>
  </r>
  <r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s v="theater"/>
    <x v="3"/>
  </r>
  <r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s v="film &amp; video"/>
    <x v="6"/>
  </r>
  <r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s v="theater"/>
    <x v="3"/>
  </r>
  <r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s v="theater"/>
    <x v="3"/>
  </r>
  <r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s v="technology"/>
    <x v="8"/>
  </r>
  <r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s v="theater"/>
    <x v="3"/>
  </r>
  <r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s v="theater"/>
    <x v="3"/>
  </r>
  <r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s v="music"/>
    <x v="1"/>
  </r>
  <r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s v="games"/>
    <x v="11"/>
  </r>
  <r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s v="publishing"/>
    <x v="18"/>
  </r>
  <r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s v="food"/>
    <x v="0"/>
  </r>
  <r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s v="theater"/>
    <x v="3"/>
  </r>
  <r>
    <s v="Optional asymmetric success"/>
    <n v="100"/>
    <n v="2"/>
    <n v="0.02"/>
    <x v="0"/>
    <n v="1"/>
    <n v="2"/>
    <x v="1"/>
    <s v="USD"/>
    <n v="1404795600"/>
    <n v="1407128400"/>
    <b v="0"/>
    <b v="0"/>
    <s v="music/jazz"/>
    <s v="music"/>
    <x v="17"/>
  </r>
  <r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s v="film &amp; video"/>
    <x v="12"/>
  </r>
  <r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s v="technology"/>
    <x v="2"/>
  </r>
  <r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s v="technology"/>
    <x v="2"/>
  </r>
  <r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s v="music"/>
    <x v="16"/>
  </r>
  <r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s v="photography"/>
    <x v="14"/>
  </r>
  <r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s v="food"/>
    <x v="0"/>
  </r>
  <r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s v="film &amp; video"/>
    <x v="22"/>
  </r>
  <r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s v="music"/>
    <x v="1"/>
  </r>
  <r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s v="film &amp; video"/>
    <x v="4"/>
  </r>
  <r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s v="theater"/>
    <x v="3"/>
  </r>
  <r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s v="music"/>
    <x v="17"/>
  </r>
  <r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s v="theater"/>
    <x v="3"/>
  </r>
  <r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s v="theater"/>
    <x v="3"/>
  </r>
  <r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s v="music"/>
    <x v="17"/>
  </r>
  <r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s v="film &amp; video"/>
    <x v="4"/>
  </r>
  <r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s v="theater"/>
    <x v="3"/>
  </r>
  <r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s v="journalism"/>
    <x v="23"/>
  </r>
  <r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s v="theater"/>
    <x v="3"/>
  </r>
  <r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s v="theater"/>
    <x v="3"/>
  </r>
  <r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s v="music"/>
    <x v="7"/>
  </r>
  <r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s v="theater"/>
    <x v="3"/>
  </r>
  <r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s v="theater"/>
    <x v="3"/>
  </r>
  <r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s v="music"/>
    <x v="7"/>
  </r>
  <r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s v="photography"/>
    <x v="14"/>
  </r>
  <r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s v="journalism"/>
    <x v="23"/>
  </r>
  <r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s v="photography"/>
    <x v="14"/>
  </r>
  <r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s v="publishing"/>
    <x v="13"/>
  </r>
  <r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s v="film &amp; video"/>
    <x v="6"/>
  </r>
  <r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s v="food"/>
    <x v="0"/>
  </r>
  <r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s v="games"/>
    <x v="20"/>
  </r>
  <r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s v="theater"/>
    <x v="3"/>
  </r>
  <r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s v="theater"/>
    <x v="3"/>
  </r>
  <r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s v="theater"/>
    <x v="3"/>
  </r>
  <r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s v="publishing"/>
    <x v="9"/>
  </r>
  <r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s v="theater"/>
    <x v="3"/>
  </r>
  <r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s v="technology"/>
    <x v="8"/>
  </r>
  <r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s v="theater"/>
    <x v="3"/>
  </r>
  <r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s v="film &amp; video"/>
    <x v="19"/>
  </r>
  <r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s v="technology"/>
    <x v="2"/>
  </r>
  <r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s v="film &amp; video"/>
    <x v="4"/>
  </r>
  <r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s v="film &amp; video"/>
    <x v="4"/>
  </r>
  <r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s v="music"/>
    <x v="1"/>
  </r>
  <r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s v="theater"/>
    <x v="3"/>
  </r>
  <r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s v="theater"/>
    <x v="3"/>
  </r>
  <r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s v="music"/>
    <x v="1"/>
  </r>
  <r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s v="theater"/>
    <x v="3"/>
  </r>
  <r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s v="music"/>
    <x v="5"/>
  </r>
  <r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s v="technology"/>
    <x v="8"/>
  </r>
  <r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s v="film &amp; video"/>
    <x v="6"/>
  </r>
  <r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s v="technology"/>
    <x v="8"/>
  </r>
  <r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s v="theater"/>
    <x v="3"/>
  </r>
  <r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s v="technology"/>
    <x v="8"/>
  </r>
  <r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s v="publishing"/>
    <x v="18"/>
  </r>
  <r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s v="film &amp; video"/>
    <x v="10"/>
  </r>
  <r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s v="publishing"/>
    <x v="9"/>
  </r>
  <r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s v="technology"/>
    <x v="2"/>
  </r>
  <r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s v="film &amp; video"/>
    <x v="6"/>
  </r>
  <r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s v="theater"/>
    <x v="3"/>
  </r>
  <r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s v="theater"/>
    <x v="3"/>
  </r>
  <r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s v="theater"/>
    <x v="3"/>
  </r>
  <r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s v="theater"/>
    <x v="3"/>
  </r>
  <r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s v="theater"/>
    <x v="3"/>
  </r>
  <r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s v="publishing"/>
    <x v="15"/>
  </r>
  <r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s v="music"/>
    <x v="1"/>
  </r>
  <r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s v="games"/>
    <x v="20"/>
  </r>
  <r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s v="theater"/>
    <x v="3"/>
  </r>
  <r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s v="film &amp; video"/>
    <x v="4"/>
  </r>
  <r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s v="technology"/>
    <x v="8"/>
  </r>
  <r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s v="publishing"/>
    <x v="13"/>
  </r>
  <r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s v="theater"/>
    <x v="3"/>
  </r>
  <r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s v="music"/>
    <x v="1"/>
  </r>
  <r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s v="film &amp; video"/>
    <x v="4"/>
  </r>
  <r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s v="theater"/>
    <x v="3"/>
  </r>
  <r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s v="theater"/>
    <x v="3"/>
  </r>
  <r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s v="games"/>
    <x v="20"/>
  </r>
  <r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s v="theater"/>
    <x v="3"/>
  </r>
  <r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s v="technology"/>
    <x v="2"/>
  </r>
  <r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s v="theater"/>
    <x v="3"/>
  </r>
  <r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s v="film &amp; video"/>
    <x v="6"/>
  </r>
  <r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s v="technology"/>
    <x v="8"/>
  </r>
  <r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s v="technology"/>
    <x v="2"/>
  </r>
  <r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s v="music"/>
    <x v="1"/>
  </r>
  <r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s v="music"/>
    <x v="16"/>
  </r>
  <r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s v="theater"/>
    <x v="3"/>
  </r>
  <r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s v="photography"/>
    <x v="14"/>
  </r>
  <r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s v="publishing"/>
    <x v="9"/>
  </r>
  <r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s v="music"/>
    <x v="7"/>
  </r>
  <r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s v="theater"/>
    <x v="3"/>
  </r>
  <r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s v="music"/>
    <x v="7"/>
  </r>
  <r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s v="theater"/>
    <x v="3"/>
  </r>
  <r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s v="theater"/>
    <x v="3"/>
  </r>
  <r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s v="music"/>
    <x v="5"/>
  </r>
  <r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s v="theater"/>
    <x v="3"/>
  </r>
  <r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s v="theater"/>
    <x v="3"/>
  </r>
  <r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s v="technology"/>
    <x v="8"/>
  </r>
  <r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s v="technology"/>
    <x v="2"/>
  </r>
  <r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s v="theater"/>
    <x v="3"/>
  </r>
  <r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s v="film &amp; video"/>
    <x v="10"/>
  </r>
  <r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s v="technology"/>
    <x v="8"/>
  </r>
  <r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s v="music"/>
    <x v="5"/>
  </r>
  <r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s v="publishing"/>
    <x v="9"/>
  </r>
  <r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s v="theater"/>
    <x v="3"/>
  </r>
  <r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s v="photography"/>
    <x v="14"/>
  </r>
  <r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s v="theater"/>
    <x v="3"/>
  </r>
  <r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s v="theater"/>
    <x v="3"/>
  </r>
  <r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s v="theater"/>
    <x v="3"/>
  </r>
  <r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s v="film &amp; video"/>
    <x v="6"/>
  </r>
  <r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s v="music"/>
    <x v="1"/>
  </r>
  <r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s v="music"/>
    <x v="5"/>
  </r>
  <r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s v="games"/>
    <x v="11"/>
  </r>
  <r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s v="music"/>
    <x v="1"/>
  </r>
  <r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s v="music"/>
    <x v="17"/>
  </r>
  <r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s v="theater"/>
    <x v="3"/>
  </r>
  <r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s v="music"/>
    <x v="1"/>
  </r>
  <r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s v="music"/>
    <x v="7"/>
  </r>
  <r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s v="film &amp; video"/>
    <x v="22"/>
  </r>
  <r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s v="publishing"/>
    <x v="18"/>
  </r>
  <r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s v="theater"/>
    <x v="3"/>
  </r>
  <r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s v="games"/>
    <x v="11"/>
  </r>
  <r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s v="theater"/>
    <x v="3"/>
  </r>
  <r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s v="theater"/>
    <x v="3"/>
  </r>
  <r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s v="music"/>
    <x v="7"/>
  </r>
  <r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s v="theater"/>
    <x v="3"/>
  </r>
  <r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s v="technology"/>
    <x v="2"/>
  </r>
  <r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s v="music"/>
    <x v="1"/>
  </r>
  <r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s v="theater"/>
    <x v="3"/>
  </r>
  <r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s v="theater"/>
    <x v="3"/>
  </r>
  <r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s v="film &amp; video"/>
    <x v="10"/>
  </r>
  <r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s v="theater"/>
    <x v="3"/>
  </r>
  <r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s v="film &amp; video"/>
    <x v="6"/>
  </r>
  <r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s v="theater"/>
    <x v="3"/>
  </r>
  <r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s v="film &amp; video"/>
    <x v="10"/>
  </r>
  <r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s v="music"/>
    <x v="1"/>
  </r>
  <r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s v="technology"/>
    <x v="2"/>
  </r>
  <r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s v="film &amp; video"/>
    <x v="10"/>
  </r>
  <r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s v="music"/>
    <x v="17"/>
  </r>
  <r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s v="music"/>
    <x v="1"/>
  </r>
  <r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s v="film &amp; video"/>
    <x v="10"/>
  </r>
  <r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s v="theater"/>
    <x v="3"/>
  </r>
  <r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s v="theater"/>
    <x v="3"/>
  </r>
  <r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s v="food"/>
    <x v="0"/>
  </r>
  <r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s v="theater"/>
    <x v="3"/>
  </r>
  <r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s v="publishing"/>
    <x v="9"/>
  </r>
  <r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s v="music"/>
    <x v="1"/>
  </r>
  <r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s v="film &amp; video"/>
    <x v="6"/>
  </r>
  <r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s v="games"/>
    <x v="20"/>
  </r>
  <r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s v="technology"/>
    <x v="2"/>
  </r>
  <r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s v="theater"/>
    <x v="3"/>
  </r>
  <r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s v="theater"/>
    <x v="3"/>
  </r>
  <r>
    <s v="Centralized regional function"/>
    <n v="100"/>
    <n v="1"/>
    <n v="0.01"/>
    <x v="0"/>
    <n v="1"/>
    <n v="1"/>
    <x v="5"/>
    <s v="CHF"/>
    <n v="1434085200"/>
    <n v="1434430800"/>
    <b v="0"/>
    <b v="0"/>
    <s v="music/rock"/>
    <s v="music"/>
    <x v="1"/>
  </r>
  <r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s v="photography"/>
    <x v="14"/>
  </r>
  <r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s v="photography"/>
    <x v="14"/>
  </r>
  <r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s v="theater"/>
    <x v="3"/>
  </r>
  <r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s v="music"/>
    <x v="1"/>
  </r>
  <r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s v="film &amp; video"/>
    <x v="4"/>
  </r>
  <r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s v="film &amp; video"/>
    <x v="6"/>
  </r>
  <r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s v="theater"/>
    <x v="3"/>
  </r>
  <r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s v="food"/>
    <x v="0"/>
  </r>
  <r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s v="film &amp; video"/>
    <x v="4"/>
  </r>
  <r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s v="theater"/>
    <x v="3"/>
  </r>
  <r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s v="games"/>
    <x v="11"/>
  </r>
  <r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s v="publishing"/>
    <x v="9"/>
  </r>
  <r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s v="games"/>
    <x v="11"/>
  </r>
  <r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s v="music"/>
    <x v="1"/>
  </r>
  <r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s v="music"/>
    <x v="1"/>
  </r>
  <r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s v="theater"/>
    <x v="3"/>
  </r>
  <r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s v="publishing"/>
    <x v="9"/>
  </r>
  <r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s v="theater"/>
    <x v="3"/>
  </r>
  <r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s v="games"/>
    <x v="11"/>
  </r>
  <r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s v="music"/>
    <x v="1"/>
  </r>
  <r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s v="film &amp; video"/>
    <x v="4"/>
  </r>
  <r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s v="music"/>
    <x v="1"/>
  </r>
  <r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s v="music"/>
    <x v="1"/>
  </r>
  <r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s v="publishing"/>
    <x v="9"/>
  </r>
  <r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s v="film &amp; video"/>
    <x v="12"/>
  </r>
  <r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s v="theater"/>
    <x v="3"/>
  </r>
  <r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s v="film &amp; video"/>
    <x v="6"/>
  </r>
  <r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s v="theater"/>
    <x v="3"/>
  </r>
  <r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s v="theater"/>
    <x v="3"/>
  </r>
  <r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s v="theater"/>
    <x v="3"/>
  </r>
  <r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s v="photography"/>
    <x v="14"/>
  </r>
  <r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s v="publishing"/>
    <x v="18"/>
  </r>
  <r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s v="publishing"/>
    <x v="18"/>
  </r>
  <r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s v="theater"/>
    <x v="3"/>
  </r>
  <r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s v="technology"/>
    <x v="2"/>
  </r>
  <r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s v="music"/>
    <x v="7"/>
  </r>
  <r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s v="music"/>
    <x v="17"/>
  </r>
  <r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s v="theater"/>
    <x v="3"/>
  </r>
  <r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s v="film &amp; video"/>
    <x v="4"/>
  </r>
  <r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s v="theater"/>
    <x v="3"/>
  </r>
  <r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s v="technology"/>
    <x v="2"/>
  </r>
  <r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s v="technology"/>
    <x v="8"/>
  </r>
  <r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s v="photography"/>
    <x v="14"/>
  </r>
  <r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s v="film &amp; video"/>
    <x v="4"/>
  </r>
  <r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s v="technology"/>
    <x v="2"/>
  </r>
  <r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s v="technology"/>
    <x v="2"/>
  </r>
  <r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s v="food"/>
    <x v="0"/>
  </r>
  <r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s v="film &amp; video"/>
    <x v="6"/>
  </r>
  <r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s v="music"/>
    <x v="7"/>
  </r>
  <r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s v="music"/>
    <x v="1"/>
  </r>
  <r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s v="music"/>
    <x v="5"/>
  </r>
  <r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s v="games"/>
    <x v="11"/>
  </r>
  <r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s v="music"/>
    <x v="7"/>
  </r>
  <r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s v="publishing"/>
    <x v="13"/>
  </r>
  <r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s v="theater"/>
    <x v="3"/>
  </r>
  <r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s v="food"/>
    <x v="0"/>
  </r>
  <r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s v="film &amp; video"/>
    <x v="12"/>
  </r>
  <r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s v="food"/>
    <x v="0"/>
  </r>
  <r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s v="theater"/>
    <x v="3"/>
  </r>
  <r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s v="technology"/>
    <x v="8"/>
  </r>
  <r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s v="theater"/>
    <x v="3"/>
  </r>
  <r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s v="theater"/>
    <x v="3"/>
  </r>
  <r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s v="film &amp; video"/>
    <x v="19"/>
  </r>
  <r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s v="film &amp; video"/>
    <x v="12"/>
  </r>
  <r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s v="theater"/>
    <x v="3"/>
  </r>
  <r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s v="photography"/>
    <x v="14"/>
  </r>
  <r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s v="food"/>
    <x v="0"/>
  </r>
  <r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s v="theater"/>
    <x v="3"/>
  </r>
  <r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s v="film &amp; video"/>
    <x v="6"/>
  </r>
  <r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s v="theater"/>
    <x v="3"/>
  </r>
  <r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s v="theater"/>
    <x v="3"/>
  </r>
  <r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s v="film &amp; video"/>
    <x v="22"/>
  </r>
  <r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s v="photography"/>
    <x v="14"/>
  </r>
  <r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s v="photography"/>
    <x v="14"/>
  </r>
  <r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s v="music"/>
    <x v="1"/>
  </r>
  <r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s v="photography"/>
    <x v="14"/>
  </r>
  <r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s v="food"/>
    <x v="0"/>
  </r>
  <r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s v="music"/>
    <x v="16"/>
  </r>
  <r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s v="publishing"/>
    <x v="9"/>
  </r>
  <r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s v="music"/>
    <x v="5"/>
  </r>
  <r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s v="theater"/>
    <x v="3"/>
  </r>
  <r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s v="theater"/>
    <x v="3"/>
  </r>
  <r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s v="film &amp; video"/>
    <x v="12"/>
  </r>
  <r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s v="theater"/>
    <x v="3"/>
  </r>
  <r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s v="theater"/>
    <x v="3"/>
  </r>
  <r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s v="music"/>
    <x v="7"/>
  </r>
  <r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s v="theater"/>
    <x v="3"/>
  </r>
  <r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s v="theater"/>
    <x v="3"/>
  </r>
  <r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s v="music"/>
    <x v="5"/>
  </r>
  <r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s v="music"/>
    <x v="7"/>
  </r>
  <r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s v="film &amp; video"/>
    <x v="4"/>
  </r>
  <r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s v="publishing"/>
    <x v="18"/>
  </r>
  <r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s v="film &amp; video"/>
    <x v="4"/>
  </r>
  <r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s v="film &amp; video"/>
    <x v="19"/>
  </r>
  <r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s v="theater"/>
    <x v="3"/>
  </r>
  <r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s v="food"/>
    <x v="0"/>
  </r>
  <r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s v="theater"/>
    <x v="3"/>
  </r>
  <r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s v="film &amp; video"/>
    <x v="4"/>
  </r>
  <r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s v="music"/>
    <x v="17"/>
  </r>
  <r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s v="technology"/>
    <x v="2"/>
  </r>
  <r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s v="music"/>
    <x v="1"/>
  </r>
  <r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s v="technology"/>
    <x v="2"/>
  </r>
  <r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s v="publishing"/>
    <x v="9"/>
  </r>
  <r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s v="publishing"/>
    <x v="15"/>
  </r>
  <r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s v="theater"/>
    <x v="3"/>
  </r>
  <r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s v="film &amp; video"/>
    <x v="4"/>
  </r>
  <r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s v="theater"/>
    <x v="3"/>
  </r>
  <r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s v="games"/>
    <x v="11"/>
  </r>
  <r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s v="theater"/>
    <x v="3"/>
  </r>
  <r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s v="theater"/>
    <x v="3"/>
  </r>
  <r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s v="technology"/>
    <x v="2"/>
  </r>
  <r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s v="film &amp; video"/>
    <x v="6"/>
  </r>
  <r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s v="film &amp; video"/>
    <x v="6"/>
  </r>
  <r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s v="theater"/>
    <x v="3"/>
  </r>
  <r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s v="film &amp; video"/>
    <x v="19"/>
  </r>
  <r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s v="photography"/>
    <x v="14"/>
  </r>
  <r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s v="film &amp; video"/>
    <x v="12"/>
  </r>
  <r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s v="publishing"/>
    <x v="15"/>
  </r>
  <r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s v="theater"/>
    <x v="3"/>
  </r>
  <r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s v="film &amp; video"/>
    <x v="10"/>
  </r>
  <r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s v="technology"/>
    <x v="2"/>
  </r>
  <r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s v="music"/>
    <x v="21"/>
  </r>
  <r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s v="theater"/>
    <x v="3"/>
  </r>
  <r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s v="theater"/>
    <x v="3"/>
  </r>
  <r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s v="theater"/>
    <x v="3"/>
  </r>
  <r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s v="food"/>
    <x v="0"/>
  </r>
  <r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s v="theater"/>
    <x v="3"/>
  </r>
  <r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s v="technology"/>
    <x v="2"/>
  </r>
  <r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s v="theater"/>
    <x v="3"/>
  </r>
  <r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s v="theater"/>
    <x v="3"/>
  </r>
  <r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s v="theater"/>
    <x v="3"/>
  </r>
  <r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s v="music"/>
    <x v="1"/>
  </r>
  <r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s v="theater"/>
    <x v="3"/>
  </r>
  <r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s v="theater"/>
    <x v="3"/>
  </r>
  <r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s v="theater"/>
    <x v="3"/>
  </r>
  <r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s v="theater"/>
    <x v="3"/>
  </r>
  <r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s v="film &amp; video"/>
    <x v="4"/>
  </r>
  <r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s v="publishing"/>
    <x v="13"/>
  </r>
  <r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s v="games"/>
    <x v="11"/>
  </r>
  <r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s v="technology"/>
    <x v="2"/>
  </r>
  <r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s v="theater"/>
    <x v="3"/>
  </r>
  <r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s v="theater"/>
    <x v="3"/>
  </r>
  <r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s v="food"/>
    <x v="0"/>
  </r>
  <r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s v="photography"/>
    <x v="14"/>
  </r>
  <r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s v="photography"/>
    <x v="14"/>
  </r>
  <r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s v="theater"/>
    <x v="3"/>
  </r>
  <r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s v="theater"/>
    <x v="3"/>
  </r>
  <r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s v="film &amp; video"/>
    <x v="4"/>
  </r>
  <r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s v="technology"/>
    <x v="2"/>
  </r>
  <r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s v="theater"/>
    <x v="3"/>
  </r>
  <r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s v="music"/>
    <x v="1"/>
  </r>
  <r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s v="film &amp; video"/>
    <x v="4"/>
  </r>
  <r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s v="film &amp; video"/>
    <x v="22"/>
  </r>
  <r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s v="technology"/>
    <x v="2"/>
  </r>
  <r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s v="theater"/>
    <x v="3"/>
  </r>
  <r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s v="film &amp; video"/>
    <x v="22"/>
  </r>
  <r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s v="theater"/>
    <x v="3"/>
  </r>
  <r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s v="film &amp; video"/>
    <x v="10"/>
  </r>
  <r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s v="publishing"/>
    <x v="18"/>
  </r>
  <r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s v="technology"/>
    <x v="2"/>
  </r>
  <r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s v="publishing"/>
    <x v="18"/>
  </r>
  <r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s v="food"/>
    <x v="0"/>
  </r>
  <r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s v="photography"/>
    <x v="14"/>
  </r>
  <r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s v="theater"/>
    <x v="3"/>
  </r>
  <r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s v="music"/>
    <x v="1"/>
  </r>
  <r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s v="theater"/>
    <x v="3"/>
  </r>
  <r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s v="music"/>
    <x v="21"/>
  </r>
  <r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s v="food"/>
    <x v="0"/>
  </r>
  <r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s v="theater"/>
    <x v="3"/>
  </r>
  <r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s v="theater"/>
    <x v="3"/>
  </r>
  <r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s v="film &amp; video"/>
    <x v="19"/>
  </r>
  <r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s v="technology"/>
    <x v="2"/>
  </r>
  <r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s v="theater"/>
    <x v="3"/>
  </r>
  <r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s v="music"/>
    <x v="7"/>
  </r>
  <r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s v="theater"/>
    <x v="3"/>
  </r>
  <r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s v="theater"/>
    <x v="3"/>
  </r>
  <r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s v="food"/>
    <x v="0"/>
  </r>
  <r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s v="games"/>
    <x v="11"/>
  </r>
  <r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s v="theater"/>
    <x v="3"/>
  </r>
  <r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s v="publishing"/>
    <x v="9"/>
  </r>
  <r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s v="technology"/>
    <x v="2"/>
  </r>
  <r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s v="film &amp; video"/>
    <x v="4"/>
  </r>
  <r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s v="film &amp; video"/>
    <x v="4"/>
  </r>
  <r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s v="theater"/>
    <x v="3"/>
  </r>
  <r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s v="music"/>
    <x v="1"/>
  </r>
  <r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s v="music"/>
    <x v="1"/>
  </r>
  <r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s v="film &amp; video"/>
    <x v="4"/>
  </r>
  <r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s v="publishing"/>
    <x v="15"/>
  </r>
  <r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s v="publishing"/>
    <x v="18"/>
  </r>
  <r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s v="film &amp; video"/>
    <x v="6"/>
  </r>
  <r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s v="music"/>
    <x v="1"/>
  </r>
  <r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s v="film &amp; video"/>
    <x v="6"/>
  </r>
  <r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s v="photography"/>
    <x v="14"/>
  </r>
  <r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s v="publishing"/>
    <x v="18"/>
  </r>
  <r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s v="food"/>
    <x v="0"/>
  </r>
  <r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s v="theater"/>
    <x v="3"/>
  </r>
  <r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s v="theater"/>
    <x v="3"/>
  </r>
  <r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s v="music"/>
    <x v="7"/>
  </r>
  <r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s v="foo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d v="2014-08-19T05:00: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d v="2013-11-17T06:00: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d v="2019-08-11T05:00: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d v="2019-01-20T06:00: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d v="2012-08-28T05:00: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d v="2015-08-13T05:00: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d v="2010-08-09T05:00: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d v="2013-09-19T05:00: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d v="2010-09-21T05:00: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d v="2019-10-22T05:00: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d v="2016-06-11T05:00: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d v="2012-03-06T06:00: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d v="2019-12-10T06:00: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d v="2011-01-12T06:00: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d v="2018-09-08T05:00: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d v="2019-03-04T06:00: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d v="2014-07-28T05:00: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d v="2011-08-15T05:00: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d v="2018-04-03T05:00: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d v="2014-06-21T05:00: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d v="2011-05-18T05:00: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d v="2018-07-31T05:00: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d v="2015-10-03T05:00: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d v="2010-02-09T06:00: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d v="2019-05-24T05:00: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d v="2014-10-05T05:00: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d v="2011-02-26T06:00: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d v="2019-10-06T05:00: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d v="2013-02-25T06:00: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d v="2010-06-05T05:00: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d v="2012-09-04T05:00: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d v="2011-07-04T05:00: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d v="2016-11-02T05:00: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d v="2010-07-08T05:00: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d v="2014-03-29T05:00: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d v="2015-06-25T05:00: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d v="2019-10-20T05:00: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d v="2013-08-01T05:00: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d v="2010-09-15T05:00: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d v="2014-05-20T05:00: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d v="2018-03-11T06:00: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d v="2018-07-30T05:00: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d v="2015-01-10T06:00: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d v="2017-09-01T05:00: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d v="2015-09-21T05:00: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d v="2017-06-12T05:00: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d v="2012-07-17T05:00: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d v="2011-02-21T06:00: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d v="2015-06-05T05:00: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d v="2017-04-28T05:00: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d v="2018-07-02T05:00: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d v="2011-01-27T06:00: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d v="2015-04-08T05:00: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d v="2017-07-27T05:00: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d v="2010-12-19T06:00: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d v="2010-11-02T05:00: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d v="2019-11-30T06:00: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d v="2015-07-01T05:00: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d v="2016-11-27T06:00: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d v="2016-03-27T05:00: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d v="2015-01-23T06:00: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d v="2010-09-27T05:00: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d v="2018-04-16T05:00: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d v="2018-06-16T05:00: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d v="2017-08-29T05:00: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d v="2017-11-23T06:00: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d v="2016-07-28T05:00: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d v="2012-07-28T05:00: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d v="2011-09-11T05:00: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d v="2015-05-04T05:00: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d v="2011-03-08T06:00: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d v="2015-04-16T05:00: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d v="2010-04-15T05:00: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d v="2016-02-25T06:00: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d v="2012-10-20T05:00: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d v="2019-04-07T05:00: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d v="2011-03-10T06:00: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d v="2015-06-25T05:00: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d v="2015-07-27T05:00: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d v="2014-11-25T06:00: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d v="2011-10-19T05:00: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d v="2015-02-21T06:00: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d v="2018-05-14T05:00: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d v="2017-05-23T05:00: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d v="2013-04-02T05:00: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d v="2019-09-08T05:00: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d v="2018-04-23T05:00: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d v="2018-09-11T05:00: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d v="2014-08-24T05:00: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d v="2017-09-12T05:00: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d v="2019-04-09T05:00: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d v="2015-09-18T05:00: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d v="2015-04-17T05:00: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d v="2014-10-05T05:00: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d v="2014-11-27T06:00: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d v="2015-11-24T06:00: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d v="2018-09-19T05:00: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d v="2016-08-14T05:00: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d v="2010-05-12T05:00: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d v="2010-08-27T05:00: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d v="2015-02-03T06:00: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d v="2013-11-29T06:00: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d v="2018-01-12T06:00: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d v="2011-08-12T05:00: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d v="2013-03-07T06:00: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d v="2014-06-07T05:00: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d v="2012-09-28T05:00: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d v="2015-04-21T05:00: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d v="2015-06-12T05:00: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d v="2012-04-06T05:00: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d v="2019-06-17T05:00: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d v="2011-11-08T06:00: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d v="2016-06-13T05:00: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d v="2017-07-25T05:00: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d v="2013-01-01T06:00: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d v="2018-12-16T06:00: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d v="2014-06-09T05:00: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d v="2017-02-17T06:00: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d v="2012-10-19T05:00: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d v="2016-05-12T05:00: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d v="2010-03-25T05:00: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d v="2019-10-05T05:00: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d v="2015-12-08T06:00: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d v="2019-03-27T05:00: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d v="2019-04-27T05:00: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d v="2015-09-23T05:00: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d v="2018-12-08T06:00: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d v="2017-10-08T05:00: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d v="2017-08-01T05:00: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d v="2013-06-10T05:00: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d v="2012-06-17T05:00: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d v="2017-08-03T05:00: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d v="2013-05-18T05:00: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d v="2015-10-05T05:00: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d v="2016-08-31T05:00: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d v="2016-09-03T05:00: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d v="2010-11-15T06:00: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d v="2017-09-21T05:00: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d v="2013-03-17T05:00: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d v="2010-03-22T05:00: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d v="2017-10-04T05:00: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d v="2019-06-15T05:00: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d v="2010-09-09T05:00: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d v="2019-05-03T05:00: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d v="2014-05-23T05:00: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d v="2014-12-02T06:00: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d v="2016-03-04T06:00: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d v="2013-06-04T05:00: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d v="2019-03-12T05:00: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d v="2014-06-27T05:00: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d v="2018-04-08T05:00: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d v="2015-09-14T05:00: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d v="2018-07-29T05:00: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d v="2017-06-23T05:00: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d v="2010-08-06T05:00: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d v="2015-07-07T05:00: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d v="2010-03-25T05:00: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d v="2014-07-25T05:00: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d v="2011-10-02T05:00: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d v="2017-01-17T06:00: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d v="2011-04-03T05:00: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d v="2018-10-17T05:00: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d v="2010-02-27T06:00: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d v="2018-08-28T05:00: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d v="2013-08-27T05:00: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d v="2019-12-15T06:00: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d v="2010-11-06T05:00: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d v="2010-08-19T05:00: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d v="2019-02-13T06:00: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d v="2011-11-22T06:00: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d v="2012-08-16T05:00: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d v="2011-07-01T05:00: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d v="2012-06-21T05:00: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d v="2016-03-16T05:00: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d v="2014-05-03T05:00: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d v="2015-05-15T05:00: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d v="2016-08-31T05:00: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d v="2017-06-01T05:00: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d v="2019-12-06T06:00: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d v="2013-05-21T05:00: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d v="2016-07-25T05:00: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d v="2011-06-12T05:00: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d v="2017-02-13T06:00: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d v="2019-06-25T05:00: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d v="2014-04-25T05:00: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d v="2017-12-14T06:00: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d v="2015-08-29T05:00: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d v="2010-08-06T05:00: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d v="2014-04-13T05:00: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d v="2017-05-10T05:00: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d v="2018-03-04T06:00: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d v="2014-07-14T05:00: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d v="2014-04-07T05:00: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d v="2013-08-05T05:00: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d v="2016-12-22T06:00: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d v="2014-12-31T06:00: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d v="2015-01-02T06:00: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d v="2010-01-25T06:00: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d v="2012-12-09T06:00: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d v="2013-10-25T05:00: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d v="2017-02-21T06:00: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d v="2011-02-16T06:00: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d v="2016-01-24T06:00: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d v="2013-03-05T06:00: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d v="2016-12-08T06:00: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d v="2012-09-28T05:00: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d v="2010-08-25T05:00: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d v="2011-04-05T05:00: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d v="2013-02-12T06:00: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d v="2016-01-03T06:00: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d v="2014-11-07T06:00: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d v="2012-10-24T05:00: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d v="2010-12-02T06:00: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d v="2019-07-10T05:00: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d v="2017-09-17T05:00: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d v="2017-11-06T06:00: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d v="2019-04-06T05:00: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d v="2012-04-19T05:00: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d v="2010-07-19T05:00: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d v="2012-11-26T06:00: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d v="2018-09-03T05:00: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d v="2017-11-21T06:00: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d v="2012-03-11T06:00: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d v="2016-05-30T05:00: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d v="2012-05-01T05:00: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d v="2016-09-10T05:00: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d v="2016-11-23T06:00: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d v="2015-04-28T05:00: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d v="2012-03-14T05:00: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d v="2015-08-03T05:00: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d v="2011-10-15T05:00: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d v="2012-03-16T05:00: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d v="2010-10-05T05:00: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d v="2018-10-26T05:00: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d v="2013-10-15T05:00: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d v="2019-01-28T06:00: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d v="2014-01-14T06:00: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d v="2016-02-26T06:00: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d v="2016-03-03T06:00: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d v="2018-09-02T05:00: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d v="2016-01-07T06:00: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d v="2016-03-19T05:00: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d v="2017-07-14T05:00: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d v="2011-04-18T05:00: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d v="2010-04-09T05:00: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d v="2011-02-16T06:00: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d v="2013-10-25T05:00: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d v="2012-02-27T06:00: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d v="2014-05-24T05:00: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d v="2017-05-14T05:00: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d v="2014-02-14T06:00: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d v="2010-08-12T05:00: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d v="2011-04-01T05:00: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d v="2010-11-25T06:00: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d v="2015-06-21T05:00: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d v="2018-06-16T05:00: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d v="2015-12-26T06:00: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d v="2019-08-28T05:00: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d v="2018-11-30T06:00: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d v="2016-12-12T06:00: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d v="2011-12-19T06:00: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d v="2013-03-28T05:00: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d v="2018-11-20T06:00: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d v="2018-01-10T06:00: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d v="2019-11-15T06:00: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d v="2010-12-15T06:00: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d v="2019-11-11T06:00: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d v="2011-10-05T05:00: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d v="2017-08-02T05:00: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d v="2015-08-28T05:00: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d v="2013-07-20T05:00: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d v="2013-11-19T06:00: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d v="2018-01-22T06:00: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d v="2015-02-11T06:00: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d v="2017-02-16T06:00: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d v="2017-07-14T05:00: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d v="2015-05-20T05:00: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d v="2015-08-24T05:00: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d v="2015-11-07T06:00: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d v="2019-07-05T05:00: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d v="2017-01-22T06:00: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d v="2012-01-14T06:00: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d v="2015-09-03T05:00: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d v="2011-08-27T05:00: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d v="2011-01-01T06:00: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d v="2017-10-07T05:00: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d v="2011-01-27T06:00: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d v="2011-12-27T06:00: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d v="2018-03-05T06:00: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d v="2016-12-29T06:00: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d v="2011-01-03T06:00: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d v="2014-10-18T05:00: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d v="2019-04-15T05:00: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d v="2015-02-08T06:00: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d v="2017-08-17T05:00: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d v="2014-07-06T05:00: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d v="2019-10-22T05:00: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d v="2011-10-27T05:00: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d v="2013-06-23T05:00: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d v="2015-06-08T05:00: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d v="2019-02-13T06:00: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d v="2019-03-29T05:00: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d v="2010-06-26T05:00: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d v="2012-06-12T05:00: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d v="2010-10-28T05:00: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d v="2014-01-14T06:00: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d v="2011-01-06T06:00: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d v="2017-07-17T05:00: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d v="2011-12-08T06:00: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d v="2018-10-05T05:00: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d v="2013-05-23T05:00: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d v="2011-02-02T06:00: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d v="2019-10-27T05:00: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d v="2010-05-12T05:00: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d v="2017-11-14T06:00: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d v="2018-06-04T05:00: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d v="2019-10-13T05:00: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d v="2017-04-18T05:00: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d v="2015-04-28T05:00: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d v="2017-05-29T05:00: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d v="2014-01-03T06:00: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d v="2018-11-27T06:00: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d v="2010-04-20T05:00: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d v="2012-01-13T06:00: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d v="2018-11-03T05:00: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d v="2011-12-22T06:00: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d v="2017-06-25T05:00: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d v="2017-06-29T05:00: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d v="2010-04-17T05:00: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d v="2011-09-22T05:00: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d v="2018-04-18T05:00: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d v="2013-02-27T06:00: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d v="2014-09-13T05:00: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d v="2011-02-11T06:00: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d v="2019-09-29T05:00: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d v="2018-06-22T05:00: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d v="2014-05-02T05:00: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d v="2016-12-01T06:00: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d v="2014-12-15T06:00: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d v="2019-04-20T05:00: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d v="2015-09-13T05:00: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d v="2013-03-04T06:00: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d v="2017-09-02T05:00: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d v="2010-09-30T05:00: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d v="2011-07-24T05:00: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d v="2010-12-03T06:00: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d v="2012-12-18T06:00: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d v="2013-04-14T05:00: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d v="2017-07-19T05:00: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d v="2010-07-06T05:00: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d v="2013-10-21T05:00: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d v="2011-09-23T05:00: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d v="2018-02-10T06:00: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d v="2016-10-14T05:00: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d v="2010-03-28T05:00: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d v="2010-08-09T05:00: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d v="2014-04-28T05:00: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d v="2013-01-30T06:00: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d v="2013-12-31T06:00: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d v="2018-02-11T06:00: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d v="2018-01-27T06:00: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d v="2013-05-15T05:00: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d v="2015-11-23T06:00: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d v="2019-04-14T05:00: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d v="2015-05-18T05:00: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d v="2016-12-12T06:00: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d v="2019-03-11T05:00: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d v="2018-06-26T05:00: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d v="2013-06-25T05:00: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d v="2018-08-10T05:00: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d v="2015-03-09T05:00: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d v="2014-10-01T05:00: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d v="2012-02-24T06:00: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d v="2019-12-12T06:00: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d v="2019-06-10T05:00: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d v="2017-04-20T05:00: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d v="2016-02-03T06:00: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d v="2019-11-17T06:00: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d v="2013-07-01T05:00: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d v="2010-06-07T05:00: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d v="2012-03-22T05:00: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d v="2014-06-10T05:00: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d v="2017-05-21T05:00: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d v="2016-12-20T06:00: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d v="2015-01-01T06:00: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d v="2012-07-27T05:00: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d v="2015-07-01T05:00: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d v="2015-05-18T05:00: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d v="2017-11-23T06:00: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d v="2013-04-09T05:00: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d v="2018-07-29T05:00: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d v="2012-05-05T05:00: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d v="2018-05-31T05:00: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d v="2019-07-25T05:00: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d v="2014-07-05T05:00: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d v="2013-12-06T06:00: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d v="2011-12-23T06:00: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d v="2010-08-06T05:00: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d v="2017-05-05T05:00: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d v="2015-01-08T06:00: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d v="2019-04-19T05:00: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d v="2016-08-23T05:00: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d v="2012-07-03T05:00: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d v="2010-03-04T06:00: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d v="2010-04-26T05:00: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d v="2010-11-23T06:00: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d v="2015-12-26T06:00: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d v="2014-05-10T05:00: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d v="2010-08-31T05:00: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d v="2018-01-25T06:00: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d v="2018-08-17T05:00: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d v="2018-06-08T05:00: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d v="2013-09-22T05:00: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d v="2019-07-01T05:00: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d v="2013-09-11T05:00: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d v="2016-01-08T06:00: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d v="2019-12-25T06:00: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d v="2018-09-17T05:00: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d v="2016-04-01T05:00: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d v="2013-05-28T05:00: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d v="2014-12-20T06:00: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d v="2016-11-26T06:00: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d v="2011-01-02T06:00: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d v="2014-04-02T05:00: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d v="2011-09-06T05:00: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d v="2016-02-24T06:00: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d v="2016-08-02T05:00: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d v="2011-11-18T06:00: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d v="2011-10-17T05:00: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d v="2019-03-12T05:00: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d v="2015-03-15T05:00: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d v="2011-11-15T06:00: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d v="2016-02-24T06:00: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d v="2014-07-10T05:00: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d v="2010-07-15T05:00: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d v="2014-12-20T06:00: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d v="2015-09-28T05:00: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d v="2014-05-02T05:00: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d v="2019-12-07T06:00: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d v="2014-05-20T05:00: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d v="2017-11-01T05:00: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d v="2011-03-11T06:00: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d v="2011-08-07T05:00: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d v="2014-02-26T06:00: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d v="2011-04-29T05:00: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d v="2015-06-10T05:00: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d v="2012-04-25T05:00: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d v="2010-03-18T05:00: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d v="2010-11-17T06:00: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d v="2010-03-25T05:00: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d v="2010-07-14T05:00: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d v="2014-05-30T05:00: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d v="2014-03-26T05:00: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d v="2016-06-27T05:00: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d v="2010-03-16T05:00: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d v="2016-03-05T06:00: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d v="2019-11-17T06:00: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d v="2010-06-15T05:00: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d v="2014-05-30T05:00: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d v="2015-06-05T05:00: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d v="2019-04-18T05:00: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d v="2011-01-22T06:00: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d v="2015-10-03T05:00: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d v="2016-03-07T06:00: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d v="2014-03-23T05:00: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d v="2019-03-06T06:00: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d v="2012-12-16T06:00: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d v="2013-07-25T05:00: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d v="2010-10-23T05:00: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d v="2017-08-26T05:00: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d v="2017-01-11T06:00: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d v="2016-04-29T05:00: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d v="2014-06-04T05:00: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d v="2013-05-02T05:00: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d v="2011-05-06T05:00: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d v="2016-09-13T05:00: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d v="2018-04-15T05:00: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d v="2015-07-16T05:00: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d v="2020-01-27T06:00: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d v="2010-09-28T05:00: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d v="2010-10-04T05:00: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d v="2016-07-06T05:00: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d v="2019-05-01T05:00: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d v="2019-03-26T05:00: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d v="2014-11-02T05:00: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d v="2015-11-07T06:00: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d v="2016-11-14T06:00: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d v="2010-07-27T05:00: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d v="2018-07-28T05:00: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d v="2016-01-18T06:00: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d v="2017-02-20T06:00: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d v="2017-03-01T06:00: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d v="2018-12-18T06:00: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d v="2018-09-26T05:00: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d v="2013-03-13T05:00: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d v="2017-07-06T05:00: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d v="2010-10-20T05:00: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d v="2014-07-08T05:00: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d v="2016-08-05T05:00: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d v="2016-04-08T05:00: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d v="2015-08-24T05:00: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d v="2017-12-28T06:00: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d v="2015-08-30T05:00: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d v="2015-08-21T05:00: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d v="2012-03-28T05:00: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d v="2018-12-09T06:00: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d v="2010-10-07T05:00: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d v="2012-02-20T06:00: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d v="2014-09-10T05:00: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d v="2012-08-01T05:00: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d v="2017-06-26T05:00: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d v="2016-02-25T06:00: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d v="2010-07-31T05:00: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d v="2018-03-21T05:00: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d v="2019-09-11T05:00: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d v="2016-07-10T05:00: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d v="2019-01-19T06:00: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d v="2019-10-18T05:00: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d v="2019-12-14T06:00: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d v="2011-12-21T06:00: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d v="2013-12-11T06:00: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d v="2018-09-16T05:00: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d v="2015-08-23T05:00: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d v="2018-03-27T05:00: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d v="2017-03-12T06:00: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d v="2013-10-29T05:00: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d v="2019-07-09T05:00: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d v="2017-10-17T05:00: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d v="2017-11-27T06:00: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d v="2015-11-14T06:00: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d v="2015-04-20T05:00: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d v="2018-03-31T05:00: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d v="2019-06-25T05:00: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d v="2011-03-27T05:00: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d v="2013-07-22T05:00: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d v="2012-04-21T05:00: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d v="2016-07-04T05:00: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d v="2019-01-06T06:00: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d v="2018-12-08T06:00: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d v="2017-05-22T05:00: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d v="2012-04-19T05:00: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d v="2018-07-14T05:00: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d v="2016-01-24T06:00: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d v="2016-07-08T05:00: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d v="2014-08-19T05:00: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d v="2010-08-07T05:00: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d v="2013-07-10T05:00: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d v="2013-06-17T05:00: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d v="2012-05-29T05:00: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d v="2018-02-21T06:00: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d v="2018-04-04T05:00: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d v="2016-03-02T06:00: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d v="2014-10-22T05:00: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d v="2014-11-15T06:00: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d v="2010-10-25T05:00: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d v="2019-01-20T06:00: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d v="2016-05-25T05:00: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d v="2013-02-04T06:00: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d v="2017-07-23T05:00: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d v="2017-03-22T05:00: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d v="2014-07-24T05:00: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d v="2017-01-28T06:00: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d v="2015-02-20T06:00: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d v="2016-11-11T06:00: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d v="2014-11-16T06:00: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d v="2012-06-29T05:00: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d v="2017-02-03T06:00: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d v="2010-05-23T05:00: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d v="2010-01-19T06:00: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d v="2015-10-21T05:00: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d v="2018-08-10T05:00: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d v="2011-10-09T05:00: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d v="2010-03-01T06:00: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d v="2016-03-17T05:00: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d v="2010-08-05T05:00: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d v="2012-10-28T05:00: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d v="2017-12-27T06:00: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d v="2015-01-20T06:00: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d v="2011-05-12T05:00: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d v="2014-10-24T05:00: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d v="2018-02-05T06:00: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d v="2017-07-22T05:00: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d v="2012-11-28T06:00: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d v="2012-05-08T05:00: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d v="2011-05-13T05:00: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d v="2017-04-15T05:00: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d v="2015-10-06T05:00: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d v="2013-08-15T05:00: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d v="2014-04-14T05:00: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d v="2019-01-26T06:00: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d v="2019-02-09T06:00: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d v="2017-04-13T05:00: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d v="2016-05-23T05:00: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d v="2014-11-06T06:00: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d v="2019-07-04T05:00: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d v="2011-09-23T05:00: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d v="2015-08-14T05:00: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d v="2016-07-22T05:00: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d v="2010-10-31T05:00: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d v="2011-03-01T06:00: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d v="2013-12-17T06:00: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d v="2016-03-06T06:00: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d v="2019-04-27T05:00: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d v="2018-03-27T05:00: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d v="2011-05-21T05:00: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d v="2012-10-20T05:00: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d v="2014-05-27T05:00: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d v="2010-02-14T06:00: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d v="2016-12-11T06:00: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d v="2013-06-26T05:00: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d v="2017-12-22T06:00: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d v="2016-11-01T05:00: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d v="2014-08-08T05:00: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d v="2018-12-30T06:00: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d v="2012-05-31T05:00: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d v="2016-01-30T06:00: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d v="2019-01-27T06:00: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d v="2018-01-02T06:00: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d v="2012-03-05T06:00: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d v="2019-10-15T05:00: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d v="2016-05-17T05:00: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d v="2017-11-28T06:00: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d v="2016-01-09T06:00: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d v="2012-08-27T05:00: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d v="2016-05-27T05:00: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d v="2017-11-29T06:00: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d v="2014-02-10T06:00: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d v="2019-01-21T06:00: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d v="2012-11-24T06:00: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d v="2018-07-29T05:00: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d v="2014-02-28T06:00: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d v="2014-09-10T05:00: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d v="2010-06-19T05:00: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d v="2010-12-13T06:00: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d v="2011-05-03T05:00: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d v="2018-08-28T05:00: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d v="2015-06-09T05:00: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d v="2018-01-03T06:00: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d v="2013-06-23T05:00: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d v="2015-02-28T06:00: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d v="2010-02-05T06:00: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d v="2011-03-27T05:00: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d v="2018-09-27T05:00: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d v="2014-07-16T05:00: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d v="2016-02-19T06:00: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d v="2018-05-15T05:00: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d v="2018-07-21T05:00: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d v="2018-01-07T06:00: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d v="2010-06-12T05:00: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d v="2012-02-09T06:00: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d v="2011-11-19T06:00: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d v="2012-05-02T05:00: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d v="2011-07-16T05:00: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d v="2011-06-18T05:00: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d v="2012-04-24T05:00: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d v="2018-04-21T05:00: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d v="2013-03-01T06:00: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d v="2019-02-19T06:00: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d v="2010-03-21T05:00: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d v="2011-08-01T05:00: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d v="2014-09-15T05:00: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d v="2013-10-12T05:00: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d v="2010-06-21T05:00: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d v="2015-08-24T05:00: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d v="2017-11-01T05:00: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d v="2011-01-13T06:00: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d v="2016-07-26T05:00: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d v="2020-01-15T06:00: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d v="2017-02-22T06:00: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d v="2019-07-21T05:00: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d v="2015-07-09T05:00: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d v="2015-01-21T06:00: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d v="2010-05-25T05:00: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d v="2014-05-04T05:00: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d v="2010-06-06T05:00: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d v="2010-08-26T05:00: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d v="2015-07-17T05:00: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d v="2017-04-11T05:00: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d v="2014-03-12T05:00: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d v="2019-06-24T05:00: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d v="2010-05-21T05:00: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d v="2018-02-03T06:00: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d v="2011-07-14T05:00: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d v="2019-04-28T05:00: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d v="2013-10-07T05:00: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d v="2014-09-19T05:00: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d v="2018-07-17T05:00: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d v="2016-01-30T06:00: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d v="2012-05-05T05:00: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d v="2013-09-19T05:00: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d v="2011-04-27T05:00: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d v="2012-05-02T05:00: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d v="2018-06-04T05:00: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d v="2015-01-22T06:00: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d v="2019-09-09T05:00: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d v="2012-09-05T05:00: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d v="2019-05-12T05:00: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d v="2013-08-04T05:00: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d v="2017-10-14T05:00: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d v="2019-02-07T06:00: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d v="2012-02-12T06:00: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d v="2010-07-14T05:00: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d v="2019-10-31T05:00: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d v="2017-09-22T05:00: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d v="2016-05-12T05:00: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d v="2012-07-12T05:00: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d v="2013-12-29T06:00: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d v="2017-05-03T05:00: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d v="2015-02-25T06:00: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d v="2014-06-28T05:00: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d v="2014-03-11T05:00: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d v="2013-04-08T05:00: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d v="2016-02-22T06:00: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d v="2015-07-24T05:00: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d v="2019-07-22T05:00: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d v="2018-06-12T05:00: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d v="2011-05-07T05:00: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d v="2012-12-01T06:00: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d v="2011-01-09T06:00: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d v="2011-01-25T06:00: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d v="2014-09-24T05:00: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d v="2011-06-16T05:00: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d v="2014-09-26T05:00: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d v="2015-04-18T05:00: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d v="2019-04-16T05:00: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d v="2016-12-26T06:00: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d v="2012-09-22T05:00: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d v="2012-11-25T06:00: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d v="2012-02-16T06:00: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d v="2010-06-21T05:00: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d v="2010-06-28T05:00: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d v="2016-02-08T06:00: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d v="2011-02-17T06:00: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d v="2013-11-14T06:00: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d v="2015-05-11T05:00: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d v="2010-01-25T06:00: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d v="2017-06-15T05:00: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d v="2012-04-06T05:00: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d v="2011-01-01T06:00: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d v="2019-12-22T06:00: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d v="2011-05-09T05:00: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d v="2014-06-02T05:00: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d v="2010-12-10T06:00: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d v="2013-05-18T05:00: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d v="2015-11-29T06:00: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d v="2011-01-28T06:00: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d v="2018-02-07T06:00: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d v="2016-11-12T06:00: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d v="2015-03-15T05:00: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d v="2015-10-30T05:00: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d v="2017-12-25T06:00: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d v="2019-09-08T05:00: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d v="2013-12-06T06:00: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d v="2011-04-05T05:00: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d v="2019-04-16T05:00: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d v="2016-03-03T06:00: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d v="2014-09-25T05:00: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d v="2018-05-07T05:00: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d v="2014-10-17T05:00: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d v="2018-11-04T05:00: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d v="2013-01-02T06:00: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d v="2014-01-20T06:00: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d v="2010-02-11T06:00: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d v="2016-06-29T05:00:00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73215-D7FE-2F45-BFC6-47C5899A34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10"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CFEE5-8825-5047-A6F9-1B630E042B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16"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24272-ECE2-6C4A-B1D2-54FF9F973BC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19">
    <pivotField showAll="0"/>
    <pivotField showAll="0"/>
    <pivotField numFmtId="10"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8" hier="-1"/>
    <pageField fld="15" hier="-1"/>
  </pageFields>
  <dataFields count="1">
    <dataField name="Count of outcome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13A4E-9301-1343-A17D-49A9020FC346}" name="Table1" displayName="Table1" ref="A1:I13" totalsRowShown="0">
  <autoFilter ref="A1:I13" xr:uid="{2C213A4E-9301-1343-A17D-49A9020FC346}"/>
  <tableColumns count="9">
    <tableColumn id="1" xr3:uid="{7B783116-4FD1-1D44-8622-336C18577D84}" name="Goal"/>
    <tableColumn id="2" xr3:uid="{FB441601-6AF3-9845-8C79-700020B8950B}" name="Number Successful"/>
    <tableColumn id="3" xr3:uid="{B9DD32F0-A5FA-684B-90DA-561729FB4684}" name="Number Failed"/>
    <tableColumn id="4" xr3:uid="{F78D3DC7-9B7C-6843-8699-BA90927B697E}" name="Number Canceled"/>
    <tableColumn id="5" xr3:uid="{C5BD28CE-3FB9-4444-9767-1AE7ADBBBFA4}" name="Number Live"/>
    <tableColumn id="6" xr3:uid="{53B0E79E-D489-C94D-9332-2EB7D9198BA9}" name="Total Projects">
      <calculatedColumnFormula>SUM(B2:D2)</calculatedColumnFormula>
    </tableColumn>
    <tableColumn id="7" xr3:uid="{8FCCC414-B1DE-864F-A94A-204F8D0EBF18}" name="Percentage Successful" dataDxfId="9">
      <calculatedColumnFormula>B2/F2</calculatedColumnFormula>
    </tableColumn>
    <tableColumn id="8" xr3:uid="{B6946A38-8375-DE41-BD58-140F40D0ADF9}" name="Percentage Failed" dataDxfId="8">
      <calculatedColumnFormula>C2/F2</calculatedColumnFormula>
    </tableColumn>
    <tableColumn id="9" xr3:uid="{D6561E2E-F39E-C341-8B3B-10A4A8BBA49A}" name="Percentage Canceled" dataDxfId="7">
      <calculatedColumnFormula>D2/F2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8502F4-3C14-E141-BCF4-AB3FA10D6742}" name="Table2" displayName="Table2" ref="A1:B1048576" totalsRowShown="0">
  <autoFilter ref="A1:B1048576" xr:uid="{CB8502F4-3C14-E141-BCF4-AB3FA10D6742}"/>
  <sortState xmlns:xlrd2="http://schemas.microsoft.com/office/spreadsheetml/2017/richdata2" ref="A2:B1009">
    <sortCondition descending="1" ref="A1:A1048576"/>
  </sortState>
  <tableColumns count="2">
    <tableColumn id="1" xr3:uid="{D1B20D76-4E96-F24A-8303-1AA70A61396C}" name="Outcome"/>
    <tableColumn id="2" xr3:uid="{5C37555C-D52A-E143-9807-FDC1BF610D2E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150" zoomScaleNormal="150" workbookViewId="0">
      <selection activeCell="G7" sqref="G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6640625" customWidth="1"/>
    <col min="8" max="8" width="13" bestFit="1" customWidth="1"/>
    <col min="9" max="9" width="16.33203125" style="7" customWidth="1"/>
    <col min="12" max="12" width="11.1640625" bestFit="1" customWidth="1"/>
    <col min="13" max="13" width="24.5" customWidth="1"/>
    <col min="14" max="14" width="11.1640625" bestFit="1" customWidth="1"/>
    <col min="15" max="15" width="26.83203125" customWidth="1"/>
    <col min="18" max="19" width="28" bestFit="1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2086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 t="e">
        <f>E2/H2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E3/H3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10">
        <f t="shared" ref="M67:M130" si="6">(((L67/60)/60)/24)+DATE(1970,1,1)</f>
        <v>40570.25</v>
      </c>
      <c r="N67">
        <v>1296712800</v>
      </c>
      <c r="O67" s="10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 s="10">
        <f t="shared" si="6"/>
        <v>40417.208333333336</v>
      </c>
      <c r="N130">
        <v>1284008400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0">(((L131/60)/60)/24)+DATE(1970,1,1)</f>
        <v>42038.25</v>
      </c>
      <c r="N131">
        <v>1425103200</v>
      </c>
      <c r="O131" s="10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 s="10">
        <f t="shared" si="10"/>
        <v>41817.208333333336</v>
      </c>
      <c r="N194">
        <v>1404190800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4">(((L195/60)/60)/24)+DATE(1970,1,1)</f>
        <v>43198.208333333328</v>
      </c>
      <c r="N195">
        <v>1523509200</v>
      </c>
      <c r="O195" s="10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 s="10">
        <f t="shared" si="14"/>
        <v>42393.25</v>
      </c>
      <c r="N258">
        <v>1456812000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7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18">(((L259/60)/60)/24)+DATE(1970,1,1)</f>
        <v>41338.25</v>
      </c>
      <c r="N259">
        <v>1363669200</v>
      </c>
      <c r="O259" s="10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 s="10">
        <f t="shared" si="18"/>
        <v>40673.208333333336</v>
      </c>
      <c r="N322">
        <v>1305781200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2">(((L323/60)/60)/24)+DATE(1970,1,1)</f>
        <v>40634.208333333336</v>
      </c>
      <c r="N323">
        <v>1302325200</v>
      </c>
      <c r="O323" s="10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 s="10">
        <f t="shared" si="22"/>
        <v>42776.25</v>
      </c>
      <c r="N386">
        <v>1489039200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26">(((L387/60)/60)/24)+DATE(1970,1,1)</f>
        <v>43553.208333333328</v>
      </c>
      <c r="N387">
        <v>1556600400</v>
      </c>
      <c r="O387" s="10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 s="10">
        <f t="shared" si="26"/>
        <v>41378.208333333336</v>
      </c>
      <c r="N450">
        <v>1366088400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7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0">(((L451/60)/60)/24)+DATE(1970,1,1)</f>
        <v>43530.25</v>
      </c>
      <c r="N451">
        <v>1553317200</v>
      </c>
      <c r="O451" s="10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 t="e">
        <f t="shared" si="29"/>
        <v>#DIV/0!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 s="10">
        <f t="shared" si="30"/>
        <v>41825.208333333336</v>
      </c>
      <c r="N514">
        <v>1404622800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34">(((L515/60)/60)/24)+DATE(1970,1,1)</f>
        <v>40430.208333333336</v>
      </c>
      <c r="N515">
        <v>1284181200</v>
      </c>
      <c r="O515" s="10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 s="10">
        <f t="shared" si="34"/>
        <v>43040.208333333328</v>
      </c>
      <c r="N578">
        <v>1510984800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38">(((L579/60)/60)/24)+DATE(1970,1,1)</f>
        <v>40613.25</v>
      </c>
      <c r="N579">
        <v>1302066000</v>
      </c>
      <c r="O579" s="10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 s="10">
        <f t="shared" si="38"/>
        <v>42387.25</v>
      </c>
      <c r="N642">
        <v>1453356000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42">(((L643/60)/60)/24)+DATE(1970,1,1)</f>
        <v>42786.25</v>
      </c>
      <c r="N643">
        <v>1489986000</v>
      </c>
      <c r="O643" s="10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 s="10">
        <f t="shared" si="42"/>
        <v>42555.208333333328</v>
      </c>
      <c r="N706">
        <v>1468904400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46">(((L707/60)/60)/24)+DATE(1970,1,1)</f>
        <v>41619.25</v>
      </c>
      <c r="N707">
        <v>1387087200</v>
      </c>
      <c r="O707" s="10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 s="10">
        <f t="shared" si="46"/>
        <v>41619.25</v>
      </c>
      <c r="N770">
        <v>1388037600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50">(((L771/60)/60)/24)+DATE(1970,1,1)</f>
        <v>41501.208333333336</v>
      </c>
      <c r="N771">
        <v>1378789200</v>
      </c>
      <c r="O771" s="10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 s="10">
        <f t="shared" si="50"/>
        <v>42299.208333333328</v>
      </c>
      <c r="N834">
        <v>1448431200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54">(((L835/60)/60)/24)+DATE(1970,1,1)</f>
        <v>40588.25</v>
      </c>
      <c r="N835">
        <v>1298613600</v>
      </c>
      <c r="O835" s="10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 s="10">
        <f t="shared" si="54"/>
        <v>40738.208333333336</v>
      </c>
      <c r="N898">
        <v>1310878800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58">(((L899/60)/60)/24)+DATE(1970,1,1)</f>
        <v>43583.208333333328</v>
      </c>
      <c r="N899">
        <v>1556600400</v>
      </c>
      <c r="O899" s="10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 s="10">
        <f t="shared" si="58"/>
        <v>42408.25</v>
      </c>
      <c r="N962">
        <v>1458104400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62">(((L963/60)/60)/24)+DATE(1970,1,1)</f>
        <v>40591.25</v>
      </c>
      <c r="N963">
        <v>1298268000</v>
      </c>
      <c r="O963" s="10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6" priority="4" operator="equal">
      <formula>"live"</formula>
    </cfRule>
    <cfRule type="cellIs" dxfId="5" priority="5" operator="equal">
      <formula>"canceled"</formula>
    </cfRule>
    <cfRule type="cellIs" dxfId="4" priority="6" operator="equal">
      <formula>"failed"</formula>
    </cfRule>
    <cfRule type="cellIs" dxfId="3" priority="7" operator="equal">
      <formula>"successful"</formula>
    </cfRule>
  </conditionalFormatting>
  <conditionalFormatting sqref="F2:F1048576">
    <cfRule type="cellIs" dxfId="2" priority="1" operator="greaterThan">
      <formula>200%</formula>
    </cfRule>
    <cfRule type="cellIs" dxfId="1" priority="2" operator="between">
      <formula>1</formula>
      <formula>1.9995</formula>
    </cfRule>
    <cfRule type="cellIs" dxfId="0" priority="3" operator="lessThan">
      <formula>100%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8F9B-5843-B245-9C9A-4642706F2F5C}">
  <dimension ref="A1:F14"/>
  <sheetViews>
    <sheetView workbookViewId="0">
      <selection activeCell="Q27" sqref="Q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2069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2064</v>
      </c>
      <c r="E8">
        <v>4</v>
      </c>
      <c r="F8">
        <v>4</v>
      </c>
    </row>
    <row r="9" spans="1:6" x14ac:dyDescent="0.2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CD9D-279C-B943-9C45-A3A2DCCCCFCB}">
  <dimension ref="A1:F29"/>
  <sheetViews>
    <sheetView workbookViewId="0">
      <selection activeCell="K38" sqref="K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2066</v>
      </c>
      <c r="B3" s="8" t="s">
        <v>2069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9" t="s">
        <v>2065</v>
      </c>
      <c r="E6">
        <v>4</v>
      </c>
      <c r="F6">
        <v>4</v>
      </c>
    </row>
    <row r="7" spans="1:6" x14ac:dyDescent="0.2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9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9" t="s">
        <v>2043</v>
      </c>
      <c r="C9">
        <v>8</v>
      </c>
      <c r="E9">
        <v>10</v>
      </c>
      <c r="F9">
        <v>18</v>
      </c>
    </row>
    <row r="10" spans="1:6" x14ac:dyDescent="0.2">
      <c r="A10" s="9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9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9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9" t="s">
        <v>2057</v>
      </c>
      <c r="C14">
        <v>3</v>
      </c>
      <c r="E14">
        <v>4</v>
      </c>
      <c r="F14">
        <v>7</v>
      </c>
    </row>
    <row r="15" spans="1:6" x14ac:dyDescent="0.2">
      <c r="A15" s="9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9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9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9" t="s">
        <v>2056</v>
      </c>
      <c r="C19">
        <v>4</v>
      </c>
      <c r="E19">
        <v>4</v>
      </c>
      <c r="F19">
        <v>8</v>
      </c>
    </row>
    <row r="20" spans="1:6" x14ac:dyDescent="0.2">
      <c r="A20" s="9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9" t="s">
        <v>2063</v>
      </c>
      <c r="C21">
        <v>9</v>
      </c>
      <c r="E21">
        <v>5</v>
      </c>
      <c r="F21">
        <v>14</v>
      </c>
    </row>
    <row r="22" spans="1:6" x14ac:dyDescent="0.2">
      <c r="A22" s="9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9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9" t="s">
        <v>2059</v>
      </c>
      <c r="C24">
        <v>7</v>
      </c>
      <c r="E24">
        <v>14</v>
      </c>
      <c r="F24">
        <v>21</v>
      </c>
    </row>
    <row r="25" spans="1:6" x14ac:dyDescent="0.2">
      <c r="A25" s="9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9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9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9" t="s">
        <v>2062</v>
      </c>
      <c r="E28">
        <v>3</v>
      </c>
      <c r="F28">
        <v>3</v>
      </c>
    </row>
    <row r="29" spans="1:6" x14ac:dyDescent="0.2">
      <c r="A29" s="9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481C-B994-BA4F-86DC-3A1B8A524853}">
  <dimension ref="A2:E19"/>
  <sheetViews>
    <sheetView workbookViewId="0">
      <selection activeCell="AC30" sqref="AC3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5.83203125" bestFit="1" customWidth="1"/>
    <col min="8" max="8" width="15.6640625" bestFit="1" customWidth="1"/>
    <col min="9" max="9" width="15.83203125" bestFit="1" customWidth="1"/>
    <col min="10" max="10" width="20.5" bestFit="1" customWidth="1"/>
    <col min="11" max="11" width="20.6640625" bestFit="1" customWidth="1"/>
    <col min="12" max="12" width="4.5" bestFit="1" customWidth="1"/>
    <col min="13" max="13" width="4.33203125" bestFit="1" customWidth="1"/>
    <col min="14" max="14" width="13" bestFit="1" customWidth="1"/>
    <col min="15" max="15" width="8" bestFit="1" customWidth="1"/>
    <col min="16" max="16" width="4.1640625" bestFit="1" customWidth="1"/>
    <col min="17" max="17" width="4.5" bestFit="1" customWidth="1"/>
    <col min="18" max="18" width="4" bestFit="1" customWidth="1"/>
    <col min="19" max="19" width="4.83203125" bestFit="1" customWidth="1"/>
    <col min="20" max="20" width="3.83203125" bestFit="1" customWidth="1"/>
    <col min="21" max="21" width="3.33203125" bestFit="1" customWidth="1"/>
    <col min="22" max="22" width="4.33203125" bestFit="1" customWidth="1"/>
    <col min="23" max="23" width="4.1640625" bestFit="1" customWidth="1"/>
    <col min="24" max="24" width="4" bestFit="1" customWidth="1"/>
    <col min="25" max="25" width="4.5" bestFit="1" customWidth="1"/>
    <col min="26" max="26" width="4.33203125" bestFit="1" customWidth="1"/>
    <col min="27" max="27" width="10.5" bestFit="1" customWidth="1"/>
    <col min="28" max="28" width="6.33203125" bestFit="1" customWidth="1"/>
    <col min="29" max="29" width="4" bestFit="1" customWidth="1"/>
    <col min="30" max="30" width="4.83203125" bestFit="1" customWidth="1"/>
    <col min="31" max="31" width="3.83203125" bestFit="1" customWidth="1"/>
    <col min="32" max="32" width="3.33203125" bestFit="1" customWidth="1"/>
    <col min="33" max="33" width="4.33203125" bestFit="1" customWidth="1"/>
    <col min="34" max="34" width="4" bestFit="1" customWidth="1"/>
    <col min="35" max="35" width="4.5" bestFit="1" customWidth="1"/>
    <col min="36" max="36" width="4.33203125" bestFit="1" customWidth="1"/>
    <col min="37" max="37" width="8.83203125" bestFit="1" customWidth="1"/>
    <col min="38" max="38" width="11.6640625" bestFit="1" customWidth="1"/>
    <col min="39" max="39" width="4.1640625" bestFit="1" customWidth="1"/>
    <col min="40" max="40" width="4.5" bestFit="1" customWidth="1"/>
    <col min="41" max="41" width="4" bestFit="1" customWidth="1"/>
    <col min="42" max="42" width="4.83203125" bestFit="1" customWidth="1"/>
    <col min="43" max="43" width="3.83203125" bestFit="1" customWidth="1"/>
    <col min="44" max="44" width="3.33203125" bestFit="1" customWidth="1"/>
    <col min="45" max="45" width="4.33203125" bestFit="1" customWidth="1"/>
    <col min="46" max="46" width="4.1640625" bestFit="1" customWidth="1"/>
    <col min="47" max="47" width="4" bestFit="1" customWidth="1"/>
    <col min="48" max="48" width="4.5" bestFit="1" customWidth="1"/>
    <col min="49" max="49" width="4.33203125" bestFit="1" customWidth="1"/>
    <col min="50" max="50" width="14.1640625" bestFit="1" customWidth="1"/>
    <col min="51" max="51" width="10.83203125" bestFit="1" customWidth="1"/>
    <col min="52" max="52" width="9.5" bestFit="1" customWidth="1"/>
    <col min="53" max="53" width="7" bestFit="1" customWidth="1"/>
    <col min="54" max="54" width="4.33203125" bestFit="1" customWidth="1"/>
    <col min="55" max="55" width="9.5" bestFit="1" customWidth="1"/>
    <col min="56" max="56" width="9.83203125" bestFit="1" customWidth="1"/>
    <col min="57" max="57" width="7.33203125" bestFit="1" customWidth="1"/>
    <col min="58" max="58" width="9.5" bestFit="1" customWidth="1"/>
    <col min="59" max="59" width="7" bestFit="1" customWidth="1"/>
    <col min="60" max="60" width="9.5" bestFit="1" customWidth="1"/>
    <col min="61" max="61" width="7" bestFit="1" customWidth="1"/>
    <col min="62" max="62" width="9.5" bestFit="1" customWidth="1"/>
    <col min="63" max="63" width="7" bestFit="1" customWidth="1"/>
    <col min="64" max="64" width="4.33203125" bestFit="1" customWidth="1"/>
    <col min="65" max="65" width="9.5" bestFit="1" customWidth="1"/>
    <col min="66" max="66" width="9.83203125" bestFit="1" customWidth="1"/>
    <col min="67" max="67" width="7.33203125" bestFit="1" customWidth="1"/>
    <col min="68" max="68" width="9.5" bestFit="1" customWidth="1"/>
    <col min="69" max="69" width="7" bestFit="1" customWidth="1"/>
    <col min="70" max="70" width="4.33203125" bestFit="1" customWidth="1"/>
    <col min="71" max="71" width="9.5" bestFit="1" customWidth="1"/>
    <col min="72" max="72" width="7" bestFit="1" customWidth="1"/>
    <col min="73" max="73" width="9.5" bestFit="1" customWidth="1"/>
    <col min="74" max="74" width="9.83203125" bestFit="1" customWidth="1"/>
    <col min="75" max="75" width="7.33203125" bestFit="1" customWidth="1"/>
    <col min="76" max="76" width="9.5" bestFit="1" customWidth="1"/>
    <col min="77" max="77" width="7" bestFit="1" customWidth="1"/>
    <col min="78" max="78" width="9.5" bestFit="1" customWidth="1"/>
    <col min="79" max="79" width="7" bestFit="1" customWidth="1"/>
    <col min="80" max="80" width="4.1640625" bestFit="1" customWidth="1"/>
    <col min="81" max="81" width="9.5" bestFit="1" customWidth="1"/>
    <col min="82" max="82" width="9.83203125" bestFit="1" customWidth="1"/>
    <col min="83" max="83" width="7.33203125" bestFit="1" customWidth="1"/>
    <col min="84" max="84" width="9.5" bestFit="1" customWidth="1"/>
    <col min="85" max="85" width="7" bestFit="1" customWidth="1"/>
    <col min="86" max="86" width="9.5" bestFit="1" customWidth="1"/>
    <col min="87" max="87" width="7" bestFit="1" customWidth="1"/>
    <col min="88" max="88" width="9.5" bestFit="1" customWidth="1"/>
    <col min="89" max="89" width="9.83203125" bestFit="1" customWidth="1"/>
    <col min="90" max="90" width="13" bestFit="1" customWidth="1"/>
    <col min="91" max="91" width="8" bestFit="1" customWidth="1"/>
    <col min="92" max="92" width="4.1640625" bestFit="1" customWidth="1"/>
    <col min="93" max="93" width="4.5" bestFit="1" customWidth="1"/>
    <col min="94" max="94" width="9.5" bestFit="1" customWidth="1"/>
    <col min="95" max="95" width="7" bestFit="1" customWidth="1"/>
    <col min="96" max="96" width="4.83203125" bestFit="1" customWidth="1"/>
    <col min="97" max="97" width="3.83203125" bestFit="1" customWidth="1"/>
    <col min="98" max="98" width="9.5" bestFit="1" customWidth="1"/>
    <col min="99" max="99" width="7" bestFit="1" customWidth="1"/>
    <col min="100" max="100" width="4.33203125" bestFit="1" customWidth="1"/>
    <col min="101" max="101" width="4.1640625" bestFit="1" customWidth="1"/>
    <col min="102" max="102" width="9.5" bestFit="1" customWidth="1"/>
    <col min="103" max="103" width="7" bestFit="1" customWidth="1"/>
    <col min="104" max="104" width="4.5" bestFit="1" customWidth="1"/>
    <col min="105" max="105" width="4.33203125" bestFit="1" customWidth="1"/>
    <col min="106" max="106" width="9.5" bestFit="1" customWidth="1"/>
    <col min="107" max="107" width="9.83203125" bestFit="1" customWidth="1"/>
    <col min="108" max="108" width="7.33203125" bestFit="1" customWidth="1"/>
    <col min="109" max="109" width="4.1640625" bestFit="1" customWidth="1"/>
    <col min="110" max="110" width="4.5" bestFit="1" customWidth="1"/>
    <col min="111" max="111" width="9.5" bestFit="1" customWidth="1"/>
    <col min="112" max="112" width="7" bestFit="1" customWidth="1"/>
    <col min="113" max="113" width="4.83203125" bestFit="1" customWidth="1"/>
    <col min="114" max="114" width="3.83203125" bestFit="1" customWidth="1"/>
    <col min="115" max="115" width="9.5" bestFit="1" customWidth="1"/>
    <col min="116" max="116" width="7" bestFit="1" customWidth="1"/>
    <col min="117" max="117" width="4.33203125" bestFit="1" customWidth="1"/>
    <col min="118" max="118" width="4.1640625" bestFit="1" customWidth="1"/>
    <col min="119" max="119" width="9.5" bestFit="1" customWidth="1"/>
    <col min="120" max="120" width="7" bestFit="1" customWidth="1"/>
    <col min="121" max="121" width="4.5" bestFit="1" customWidth="1"/>
    <col min="122" max="122" width="4.33203125" bestFit="1" customWidth="1"/>
    <col min="123" max="123" width="9.5" bestFit="1" customWidth="1"/>
    <col min="124" max="124" width="9.83203125" bestFit="1" customWidth="1"/>
    <col min="125" max="125" width="7.33203125" bestFit="1" customWidth="1"/>
    <col min="126" max="126" width="4.1640625" bestFit="1" customWidth="1"/>
    <col min="127" max="127" width="4.5" bestFit="1" customWidth="1"/>
    <col min="128" max="128" width="9.5" bestFit="1" customWidth="1"/>
    <col min="129" max="129" width="7" bestFit="1" customWidth="1"/>
    <col min="130" max="130" width="4.83203125" bestFit="1" customWidth="1"/>
    <col min="131" max="131" width="3.83203125" bestFit="1" customWidth="1"/>
    <col min="132" max="132" width="9.5" bestFit="1" customWidth="1"/>
    <col min="133" max="133" width="7" bestFit="1" customWidth="1"/>
    <col min="134" max="134" width="4.33203125" bestFit="1" customWidth="1"/>
    <col min="135" max="135" width="4.1640625" bestFit="1" customWidth="1"/>
    <col min="136" max="136" width="9.5" bestFit="1" customWidth="1"/>
    <col min="137" max="137" width="7" bestFit="1" customWidth="1"/>
    <col min="138" max="138" width="4.5" bestFit="1" customWidth="1"/>
    <col min="139" max="139" width="4.33203125" bestFit="1" customWidth="1"/>
    <col min="140" max="140" width="9.5" bestFit="1" customWidth="1"/>
    <col min="141" max="141" width="9.83203125" bestFit="1" customWidth="1"/>
    <col min="142" max="142" width="7.33203125" bestFit="1" customWidth="1"/>
    <col min="143" max="143" width="4.1640625" bestFit="1" customWidth="1"/>
    <col min="144" max="144" width="4.5" bestFit="1" customWidth="1"/>
    <col min="145" max="145" width="9.5" bestFit="1" customWidth="1"/>
    <col min="146" max="146" width="7" bestFit="1" customWidth="1"/>
    <col min="147" max="147" width="4.83203125" bestFit="1" customWidth="1"/>
    <col min="148" max="148" width="3.83203125" bestFit="1" customWidth="1"/>
    <col min="149" max="149" width="9.5" bestFit="1" customWidth="1"/>
    <col min="150" max="150" width="7" bestFit="1" customWidth="1"/>
    <col min="151" max="151" width="4.33203125" bestFit="1" customWidth="1"/>
    <col min="152" max="152" width="4.1640625" bestFit="1" customWidth="1"/>
    <col min="153" max="153" width="9.5" bestFit="1" customWidth="1"/>
    <col min="154" max="154" width="7" bestFit="1" customWidth="1"/>
    <col min="155" max="155" width="4.5" bestFit="1" customWidth="1"/>
    <col min="156" max="156" width="4.33203125" bestFit="1" customWidth="1"/>
    <col min="157" max="157" width="9.5" bestFit="1" customWidth="1"/>
    <col min="158" max="158" width="9.83203125" bestFit="1" customWidth="1"/>
    <col min="159" max="159" width="7.33203125" bestFit="1" customWidth="1"/>
    <col min="160" max="160" width="4.1640625" bestFit="1" customWidth="1"/>
    <col min="161" max="161" width="4.5" bestFit="1" customWidth="1"/>
    <col min="162" max="162" width="9.5" bestFit="1" customWidth="1"/>
    <col min="163" max="163" width="7" bestFit="1" customWidth="1"/>
    <col min="164" max="164" width="3.83203125" bestFit="1" customWidth="1"/>
    <col min="165" max="165" width="9.5" bestFit="1" customWidth="1"/>
    <col min="166" max="166" width="7" bestFit="1" customWidth="1"/>
    <col min="167" max="167" width="4.33203125" bestFit="1" customWidth="1"/>
    <col min="168" max="168" width="4.1640625" bestFit="1" customWidth="1"/>
    <col min="169" max="169" width="9.5" bestFit="1" customWidth="1"/>
    <col min="170" max="170" width="7" bestFit="1" customWidth="1"/>
    <col min="171" max="171" width="4.5" bestFit="1" customWidth="1"/>
    <col min="172" max="172" width="4.33203125" bestFit="1" customWidth="1"/>
    <col min="173" max="173" width="9.5" bestFit="1" customWidth="1"/>
    <col min="174" max="174" width="9.83203125" bestFit="1" customWidth="1"/>
    <col min="175" max="175" width="7.33203125" bestFit="1" customWidth="1"/>
    <col min="176" max="176" width="4.1640625" bestFit="1" customWidth="1"/>
    <col min="177" max="177" width="4.5" bestFit="1" customWidth="1"/>
    <col min="178" max="178" width="9.5" bestFit="1" customWidth="1"/>
    <col min="179" max="179" width="7" bestFit="1" customWidth="1"/>
    <col min="180" max="180" width="4.83203125" bestFit="1" customWidth="1"/>
    <col min="181" max="181" width="3.83203125" bestFit="1" customWidth="1"/>
    <col min="182" max="182" width="9.5" bestFit="1" customWidth="1"/>
    <col min="183" max="183" width="7" bestFit="1" customWidth="1"/>
    <col min="184" max="184" width="4.33203125" bestFit="1" customWidth="1"/>
    <col min="185" max="185" width="4.1640625" bestFit="1" customWidth="1"/>
    <col min="186" max="186" width="9.5" bestFit="1" customWidth="1"/>
    <col min="187" max="187" width="7" bestFit="1" customWidth="1"/>
    <col min="188" max="188" width="4.5" bestFit="1" customWidth="1"/>
    <col min="189" max="189" width="4.33203125" bestFit="1" customWidth="1"/>
    <col min="190" max="190" width="9.5" bestFit="1" customWidth="1"/>
    <col min="191" max="191" width="9.83203125" bestFit="1" customWidth="1"/>
    <col min="192" max="192" width="7.33203125" bestFit="1" customWidth="1"/>
    <col min="193" max="193" width="4.1640625" bestFit="1" customWidth="1"/>
    <col min="194" max="194" width="4.5" bestFit="1" customWidth="1"/>
    <col min="195" max="195" width="9.5" bestFit="1" customWidth="1"/>
    <col min="196" max="196" width="7" bestFit="1" customWidth="1"/>
    <col min="197" max="197" width="4.83203125" bestFit="1" customWidth="1"/>
    <col min="198" max="198" width="3.83203125" bestFit="1" customWidth="1"/>
    <col min="199" max="199" width="9.5" bestFit="1" customWidth="1"/>
    <col min="200" max="200" width="7" bestFit="1" customWidth="1"/>
    <col min="201" max="201" width="4.33203125" bestFit="1" customWidth="1"/>
    <col min="202" max="202" width="4.1640625" bestFit="1" customWidth="1"/>
    <col min="203" max="203" width="9.5" bestFit="1" customWidth="1"/>
    <col min="204" max="204" width="7" bestFit="1" customWidth="1"/>
    <col min="205" max="205" width="4.5" bestFit="1" customWidth="1"/>
    <col min="206" max="206" width="4.33203125" bestFit="1" customWidth="1"/>
    <col min="207" max="207" width="9.5" bestFit="1" customWidth="1"/>
    <col min="208" max="208" width="9.83203125" bestFit="1" customWidth="1"/>
    <col min="209" max="209" width="7.33203125" bestFit="1" customWidth="1"/>
    <col min="210" max="210" width="4.5" bestFit="1" customWidth="1"/>
    <col min="211" max="211" width="9.5" bestFit="1" customWidth="1"/>
    <col min="212" max="212" width="7" bestFit="1" customWidth="1"/>
    <col min="213" max="213" width="4.83203125" bestFit="1" customWidth="1"/>
    <col min="214" max="214" width="3.83203125" bestFit="1" customWidth="1"/>
    <col min="215" max="215" width="9.5" bestFit="1" customWidth="1"/>
    <col min="216" max="216" width="7" bestFit="1" customWidth="1"/>
    <col min="217" max="217" width="4.33203125" bestFit="1" customWidth="1"/>
    <col min="218" max="218" width="4.1640625" bestFit="1" customWidth="1"/>
    <col min="219" max="219" width="9.5" bestFit="1" customWidth="1"/>
    <col min="220" max="220" width="7" bestFit="1" customWidth="1"/>
    <col min="221" max="221" width="4.5" bestFit="1" customWidth="1"/>
    <col min="222" max="222" width="4.33203125" bestFit="1" customWidth="1"/>
    <col min="223" max="223" width="9.5" bestFit="1" customWidth="1"/>
    <col min="224" max="224" width="9.83203125" bestFit="1" customWidth="1"/>
    <col min="225" max="225" width="7.33203125" bestFit="1" customWidth="1"/>
    <col min="226" max="226" width="4.1640625" bestFit="1" customWidth="1"/>
    <col min="227" max="227" width="4.5" bestFit="1" customWidth="1"/>
    <col min="228" max="228" width="9.5" bestFit="1" customWidth="1"/>
    <col min="229" max="229" width="7" bestFit="1" customWidth="1"/>
    <col min="230" max="230" width="4.83203125" bestFit="1" customWidth="1"/>
    <col min="231" max="231" width="3.83203125" bestFit="1" customWidth="1"/>
    <col min="232" max="232" width="9.5" bestFit="1" customWidth="1"/>
    <col min="233" max="233" width="7" bestFit="1" customWidth="1"/>
    <col min="234" max="234" width="4.33203125" bestFit="1" customWidth="1"/>
    <col min="235" max="235" width="4.1640625" bestFit="1" customWidth="1"/>
    <col min="236" max="236" width="9.5" bestFit="1" customWidth="1"/>
    <col min="237" max="237" width="7" bestFit="1" customWidth="1"/>
    <col min="238" max="238" width="4.5" bestFit="1" customWidth="1"/>
    <col min="239" max="239" width="4.33203125" bestFit="1" customWidth="1"/>
    <col min="240" max="240" width="9.5" bestFit="1" customWidth="1"/>
    <col min="241" max="241" width="9.83203125" bestFit="1" customWidth="1"/>
    <col min="242" max="242" width="7.33203125" bestFit="1" customWidth="1"/>
    <col min="243" max="243" width="4.1640625" bestFit="1" customWidth="1"/>
    <col min="244" max="244" width="4.5" bestFit="1" customWidth="1"/>
    <col min="245" max="245" width="9.5" bestFit="1" customWidth="1"/>
    <col min="246" max="246" width="7" bestFit="1" customWidth="1"/>
    <col min="247" max="247" width="4.83203125" bestFit="1" customWidth="1"/>
    <col min="248" max="248" width="3.83203125" bestFit="1" customWidth="1"/>
    <col min="249" max="249" width="9.5" bestFit="1" customWidth="1"/>
    <col min="250" max="250" width="7" bestFit="1" customWidth="1"/>
    <col min="251" max="251" width="4.33203125" bestFit="1" customWidth="1"/>
    <col min="252" max="252" width="4.1640625" bestFit="1" customWidth="1"/>
    <col min="253" max="253" width="9.5" bestFit="1" customWidth="1"/>
    <col min="254" max="254" width="7" bestFit="1" customWidth="1"/>
    <col min="255" max="255" width="4.5" bestFit="1" customWidth="1"/>
    <col min="256" max="256" width="4.33203125" bestFit="1" customWidth="1"/>
    <col min="257" max="257" width="9.5" bestFit="1" customWidth="1"/>
    <col min="258" max="258" width="9.83203125" bestFit="1" customWidth="1"/>
    <col min="259" max="259" width="7.33203125" bestFit="1" customWidth="1"/>
    <col min="260" max="260" width="9.5" bestFit="1" customWidth="1"/>
    <col min="261" max="261" width="9.83203125" bestFit="1" customWidth="1"/>
    <col min="262" max="262" width="10.5" bestFit="1" customWidth="1"/>
    <col min="263" max="263" width="7.33203125" bestFit="1" customWidth="1"/>
    <col min="264" max="264" width="9.5" bestFit="1" customWidth="1"/>
    <col min="265" max="265" width="9.83203125" bestFit="1" customWidth="1"/>
    <col min="266" max="266" width="7.33203125" bestFit="1" customWidth="1"/>
    <col min="267" max="267" width="9.5" bestFit="1" customWidth="1"/>
    <col min="268" max="268" width="9.83203125" bestFit="1" customWidth="1"/>
    <col min="269" max="269" width="7.33203125" bestFit="1" customWidth="1"/>
    <col min="270" max="270" width="9.5" bestFit="1" customWidth="1"/>
    <col min="271" max="271" width="7" bestFit="1" customWidth="1"/>
    <col min="272" max="272" width="4.33203125" bestFit="1" customWidth="1"/>
    <col min="273" max="273" width="9.5" bestFit="1" customWidth="1"/>
    <col min="274" max="274" width="9.83203125" bestFit="1" customWidth="1"/>
    <col min="275" max="275" width="7.33203125" bestFit="1" customWidth="1"/>
    <col min="276" max="276" width="9.5" bestFit="1" customWidth="1"/>
    <col min="277" max="277" width="9.83203125" bestFit="1" customWidth="1"/>
    <col min="278" max="278" width="7.33203125" bestFit="1" customWidth="1"/>
    <col min="279" max="279" width="9.5" bestFit="1" customWidth="1"/>
    <col min="280" max="280" width="9.83203125" bestFit="1" customWidth="1"/>
    <col min="281" max="281" width="7.33203125" bestFit="1" customWidth="1"/>
    <col min="282" max="282" width="9.5" bestFit="1" customWidth="1"/>
    <col min="283" max="283" width="7" bestFit="1" customWidth="1"/>
    <col min="284" max="284" width="9.5" bestFit="1" customWidth="1"/>
    <col min="285" max="285" width="9.83203125" bestFit="1" customWidth="1"/>
    <col min="286" max="286" width="7.33203125" bestFit="1" customWidth="1"/>
    <col min="287" max="287" width="9.5" bestFit="1" customWidth="1"/>
    <col min="288" max="288" width="7" bestFit="1" customWidth="1"/>
    <col min="289" max="289" width="9.5" bestFit="1" customWidth="1"/>
    <col min="290" max="290" width="9.83203125" bestFit="1" customWidth="1"/>
    <col min="291" max="291" width="7.33203125" bestFit="1" customWidth="1"/>
    <col min="292" max="292" width="9.5" bestFit="1" customWidth="1"/>
    <col min="293" max="293" width="9.83203125" bestFit="1" customWidth="1"/>
    <col min="294" max="294" width="7.33203125" bestFit="1" customWidth="1"/>
    <col min="295" max="295" width="9.5" bestFit="1" customWidth="1"/>
    <col min="296" max="296" width="7" bestFit="1" customWidth="1"/>
    <col min="297" max="297" width="9.5" bestFit="1" customWidth="1"/>
    <col min="298" max="298" width="9.83203125" bestFit="1" customWidth="1"/>
    <col min="299" max="299" width="8.83203125" bestFit="1" customWidth="1"/>
    <col min="300" max="300" width="11.6640625" bestFit="1" customWidth="1"/>
    <col min="301" max="301" width="4.1640625" bestFit="1" customWidth="1"/>
    <col min="302" max="302" width="4.5" bestFit="1" customWidth="1"/>
    <col min="303" max="303" width="9.5" bestFit="1" customWidth="1"/>
    <col min="304" max="304" width="7" bestFit="1" customWidth="1"/>
    <col min="305" max="305" width="4.83203125" bestFit="1" customWidth="1"/>
    <col min="306" max="306" width="3.83203125" bestFit="1" customWidth="1"/>
    <col min="307" max="307" width="9.5" bestFit="1" customWidth="1"/>
    <col min="308" max="308" width="7" bestFit="1" customWidth="1"/>
    <col min="309" max="309" width="4.33203125" bestFit="1" customWidth="1"/>
    <col min="310" max="310" width="4.1640625" bestFit="1" customWidth="1"/>
    <col min="311" max="311" width="9.5" bestFit="1" customWidth="1"/>
    <col min="312" max="312" width="7" bestFit="1" customWidth="1"/>
    <col min="313" max="313" width="4.5" bestFit="1" customWidth="1"/>
    <col min="314" max="314" width="4.33203125" bestFit="1" customWidth="1"/>
    <col min="315" max="315" width="9.5" bestFit="1" customWidth="1"/>
    <col min="316" max="316" width="9.83203125" bestFit="1" customWidth="1"/>
    <col min="317" max="317" width="7.33203125" bestFit="1" customWidth="1"/>
    <col min="318" max="318" width="4.1640625" bestFit="1" customWidth="1"/>
    <col min="319" max="319" width="4.5" bestFit="1" customWidth="1"/>
    <col min="320" max="320" width="9.5" bestFit="1" customWidth="1"/>
    <col min="321" max="321" width="7" bestFit="1" customWidth="1"/>
    <col min="322" max="322" width="4.83203125" bestFit="1" customWidth="1"/>
    <col min="323" max="323" width="3.83203125" bestFit="1" customWidth="1"/>
    <col min="324" max="324" width="9.5" bestFit="1" customWidth="1"/>
    <col min="325" max="325" width="7" bestFit="1" customWidth="1"/>
    <col min="326" max="326" width="4.33203125" bestFit="1" customWidth="1"/>
    <col min="327" max="327" width="4.1640625" bestFit="1" customWidth="1"/>
    <col min="328" max="328" width="9.5" bestFit="1" customWidth="1"/>
    <col min="329" max="329" width="7" bestFit="1" customWidth="1"/>
    <col min="330" max="330" width="4.5" bestFit="1" customWidth="1"/>
    <col min="331" max="331" width="4.33203125" bestFit="1" customWidth="1"/>
    <col min="332" max="332" width="9.5" bestFit="1" customWidth="1"/>
    <col min="333" max="333" width="9.83203125" bestFit="1" customWidth="1"/>
    <col min="334" max="334" width="7.33203125" bestFit="1" customWidth="1"/>
    <col min="335" max="335" width="4.5" bestFit="1" customWidth="1"/>
    <col min="336" max="336" width="9.5" bestFit="1" customWidth="1"/>
    <col min="337" max="337" width="7" bestFit="1" customWidth="1"/>
    <col min="338" max="338" width="4.83203125" bestFit="1" customWidth="1"/>
    <col min="339" max="339" width="3.83203125" bestFit="1" customWidth="1"/>
    <col min="340" max="340" width="9.5" bestFit="1" customWidth="1"/>
    <col min="341" max="341" width="7" bestFit="1" customWidth="1"/>
    <col min="342" max="342" width="4.33203125" bestFit="1" customWidth="1"/>
    <col min="343" max="343" width="4.1640625" bestFit="1" customWidth="1"/>
    <col min="344" max="344" width="9.5" bestFit="1" customWidth="1"/>
    <col min="345" max="345" width="7" bestFit="1" customWidth="1"/>
    <col min="346" max="346" width="4.5" bestFit="1" customWidth="1"/>
    <col min="347" max="347" width="4.33203125" bestFit="1" customWidth="1"/>
    <col min="348" max="348" width="9.5" bestFit="1" customWidth="1"/>
    <col min="349" max="349" width="9.83203125" bestFit="1" customWidth="1"/>
    <col min="350" max="350" width="7.33203125" bestFit="1" customWidth="1"/>
    <col min="351" max="351" width="4.1640625" bestFit="1" customWidth="1"/>
    <col min="352" max="352" width="4.5" bestFit="1" customWidth="1"/>
    <col min="353" max="353" width="9.5" bestFit="1" customWidth="1"/>
    <col min="354" max="354" width="7" bestFit="1" customWidth="1"/>
    <col min="355" max="355" width="4.83203125" bestFit="1" customWidth="1"/>
    <col min="356" max="356" width="3.83203125" bestFit="1" customWidth="1"/>
    <col min="357" max="357" width="9.5" bestFit="1" customWidth="1"/>
    <col min="358" max="358" width="7" bestFit="1" customWidth="1"/>
    <col min="359" max="359" width="4.33203125" bestFit="1" customWidth="1"/>
    <col min="360" max="360" width="4.1640625" bestFit="1" customWidth="1"/>
    <col min="361" max="361" width="9.5" bestFit="1" customWidth="1"/>
    <col min="362" max="362" width="7" bestFit="1" customWidth="1"/>
    <col min="363" max="363" width="4.5" bestFit="1" customWidth="1"/>
    <col min="364" max="364" width="4.33203125" bestFit="1" customWidth="1"/>
    <col min="365" max="365" width="9.5" bestFit="1" customWidth="1"/>
    <col min="366" max="366" width="9.83203125" bestFit="1" customWidth="1"/>
    <col min="367" max="367" width="7.33203125" bestFit="1" customWidth="1"/>
    <col min="368" max="368" width="4.1640625" bestFit="1" customWidth="1"/>
    <col min="369" max="369" width="4.5" bestFit="1" customWidth="1"/>
    <col min="370" max="370" width="9.5" bestFit="1" customWidth="1"/>
    <col min="371" max="371" width="7" bestFit="1" customWidth="1"/>
    <col min="372" max="372" width="4.83203125" bestFit="1" customWidth="1"/>
    <col min="373" max="373" width="3.83203125" bestFit="1" customWidth="1"/>
    <col min="374" max="374" width="9.5" bestFit="1" customWidth="1"/>
    <col min="375" max="375" width="7" bestFit="1" customWidth="1"/>
    <col min="376" max="376" width="4.33203125" bestFit="1" customWidth="1"/>
    <col min="377" max="377" width="4.1640625" bestFit="1" customWidth="1"/>
    <col min="378" max="378" width="9.5" bestFit="1" customWidth="1"/>
    <col min="379" max="379" width="7" bestFit="1" customWidth="1"/>
    <col min="380" max="380" width="4.5" bestFit="1" customWidth="1"/>
    <col min="381" max="381" width="4.33203125" bestFit="1" customWidth="1"/>
    <col min="382" max="382" width="9.5" bestFit="1" customWidth="1"/>
    <col min="383" max="383" width="9.83203125" bestFit="1" customWidth="1"/>
    <col min="384" max="384" width="7.33203125" bestFit="1" customWidth="1"/>
    <col min="385" max="385" width="4.1640625" bestFit="1" customWidth="1"/>
    <col min="386" max="386" width="4.5" bestFit="1" customWidth="1"/>
    <col min="387" max="387" width="9.5" bestFit="1" customWidth="1"/>
    <col min="388" max="388" width="7" bestFit="1" customWidth="1"/>
    <col min="389" max="389" width="4.83203125" bestFit="1" customWidth="1"/>
    <col min="390" max="390" width="3.83203125" bestFit="1" customWidth="1"/>
    <col min="391" max="391" width="9.5" bestFit="1" customWidth="1"/>
    <col min="392" max="392" width="7" bestFit="1" customWidth="1"/>
    <col min="393" max="393" width="4.33203125" bestFit="1" customWidth="1"/>
    <col min="394" max="394" width="4.1640625" bestFit="1" customWidth="1"/>
    <col min="395" max="395" width="9.5" bestFit="1" customWidth="1"/>
    <col min="396" max="396" width="7" bestFit="1" customWidth="1"/>
    <col min="397" max="397" width="4.5" bestFit="1" customWidth="1"/>
    <col min="398" max="398" width="4.33203125" bestFit="1" customWidth="1"/>
    <col min="399" max="399" width="9.5" bestFit="1" customWidth="1"/>
    <col min="400" max="400" width="9.83203125" bestFit="1" customWidth="1"/>
    <col min="401" max="401" width="7.33203125" bestFit="1" customWidth="1"/>
    <col min="402" max="402" width="4.1640625" bestFit="1" customWidth="1"/>
    <col min="403" max="403" width="4.5" bestFit="1" customWidth="1"/>
    <col min="404" max="404" width="9.5" bestFit="1" customWidth="1"/>
    <col min="405" max="405" width="7" bestFit="1" customWidth="1"/>
    <col min="406" max="406" width="4.83203125" bestFit="1" customWidth="1"/>
    <col min="407" max="407" width="3.83203125" bestFit="1" customWidth="1"/>
    <col min="408" max="408" width="9.5" bestFit="1" customWidth="1"/>
    <col min="409" max="409" width="7" bestFit="1" customWidth="1"/>
    <col min="410" max="410" width="4.33203125" bestFit="1" customWidth="1"/>
    <col min="411" max="411" width="4.1640625" bestFit="1" customWidth="1"/>
    <col min="412" max="412" width="9.5" bestFit="1" customWidth="1"/>
    <col min="413" max="413" width="7" bestFit="1" customWidth="1"/>
    <col min="414" max="414" width="4.33203125" bestFit="1" customWidth="1"/>
    <col min="415" max="415" width="9.5" bestFit="1" customWidth="1"/>
    <col min="416" max="416" width="9.83203125" bestFit="1" customWidth="1"/>
    <col min="417" max="417" width="7.33203125" bestFit="1" customWidth="1"/>
    <col min="418" max="418" width="4.1640625" bestFit="1" customWidth="1"/>
    <col min="419" max="419" width="4.5" bestFit="1" customWidth="1"/>
    <col min="420" max="420" width="9.5" bestFit="1" customWidth="1"/>
    <col min="421" max="421" width="7" bestFit="1" customWidth="1"/>
    <col min="422" max="422" width="4.83203125" bestFit="1" customWidth="1"/>
    <col min="423" max="423" width="3.83203125" bestFit="1" customWidth="1"/>
    <col min="424" max="424" width="9.5" bestFit="1" customWidth="1"/>
    <col min="425" max="425" width="7" bestFit="1" customWidth="1"/>
    <col min="426" max="426" width="4.33203125" bestFit="1" customWidth="1"/>
    <col min="427" max="427" width="4.1640625" bestFit="1" customWidth="1"/>
    <col min="428" max="428" width="9.5" bestFit="1" customWidth="1"/>
    <col min="429" max="429" width="7" bestFit="1" customWidth="1"/>
    <col min="430" max="430" width="4.5" bestFit="1" customWidth="1"/>
    <col min="431" max="431" width="4.33203125" bestFit="1" customWidth="1"/>
    <col min="432" max="432" width="9.5" bestFit="1" customWidth="1"/>
    <col min="433" max="433" width="9.83203125" bestFit="1" customWidth="1"/>
    <col min="434" max="434" width="7.33203125" bestFit="1" customWidth="1"/>
    <col min="435" max="435" width="4.1640625" bestFit="1" customWidth="1"/>
    <col min="436" max="436" width="4.5" bestFit="1" customWidth="1"/>
    <col min="437" max="437" width="9.5" bestFit="1" customWidth="1"/>
    <col min="438" max="438" width="7" bestFit="1" customWidth="1"/>
    <col min="439" max="439" width="4.83203125" bestFit="1" customWidth="1"/>
    <col min="440" max="440" width="3.83203125" bestFit="1" customWidth="1"/>
    <col min="441" max="441" width="9.5" bestFit="1" customWidth="1"/>
    <col min="442" max="442" width="7" bestFit="1" customWidth="1"/>
    <col min="443" max="443" width="4.33203125" bestFit="1" customWidth="1"/>
    <col min="444" max="444" width="4.1640625" bestFit="1" customWidth="1"/>
    <col min="445" max="445" width="9.5" bestFit="1" customWidth="1"/>
    <col min="446" max="446" width="7" bestFit="1" customWidth="1"/>
    <col min="447" max="447" width="4.5" bestFit="1" customWidth="1"/>
    <col min="448" max="448" width="4.33203125" bestFit="1" customWidth="1"/>
    <col min="449" max="449" width="9.5" bestFit="1" customWidth="1"/>
    <col min="450" max="450" width="9.83203125" bestFit="1" customWidth="1"/>
    <col min="451" max="451" width="7.33203125" bestFit="1" customWidth="1"/>
    <col min="452" max="452" width="4.1640625" bestFit="1" customWidth="1"/>
    <col min="453" max="453" width="4.5" bestFit="1" customWidth="1"/>
    <col min="454" max="454" width="9.5" bestFit="1" customWidth="1"/>
    <col min="455" max="455" width="7" bestFit="1" customWidth="1"/>
    <col min="456" max="456" width="4.83203125" bestFit="1" customWidth="1"/>
    <col min="457" max="457" width="3.83203125" bestFit="1" customWidth="1"/>
    <col min="458" max="458" width="9.5" bestFit="1" customWidth="1"/>
    <col min="459" max="459" width="7" bestFit="1" customWidth="1"/>
    <col min="460" max="460" width="4.33203125" bestFit="1" customWidth="1"/>
    <col min="461" max="461" width="4.1640625" bestFit="1" customWidth="1"/>
    <col min="462" max="462" width="9.5" bestFit="1" customWidth="1"/>
    <col min="463" max="463" width="7" bestFit="1" customWidth="1"/>
    <col min="464" max="464" width="4.5" bestFit="1" customWidth="1"/>
    <col min="465" max="465" width="4.33203125" bestFit="1" customWidth="1"/>
    <col min="466" max="466" width="9.5" bestFit="1" customWidth="1"/>
    <col min="467" max="467" width="9.83203125" bestFit="1" customWidth="1"/>
    <col min="468" max="468" width="14.1640625" bestFit="1" customWidth="1"/>
    <col min="469" max="469" width="10.83203125" bestFit="1" customWidth="1"/>
    <col min="470" max="470" width="8.83203125" bestFit="1" customWidth="1"/>
    <col min="471" max="471" width="7.83203125" bestFit="1" customWidth="1"/>
    <col min="472" max="473" width="8.83203125" bestFit="1" customWidth="1"/>
    <col min="474" max="475" width="6.83203125" bestFit="1" customWidth="1"/>
    <col min="476" max="484" width="7.83203125" bestFit="1" customWidth="1"/>
    <col min="485" max="485" width="6.83203125" bestFit="1" customWidth="1"/>
    <col min="486" max="487" width="7.83203125" bestFit="1" customWidth="1"/>
    <col min="488" max="489" width="6.83203125" bestFit="1" customWidth="1"/>
    <col min="490" max="495" width="7.83203125" bestFit="1" customWidth="1"/>
    <col min="496" max="497" width="6.83203125" bestFit="1" customWidth="1"/>
    <col min="498" max="499" width="7.83203125" bestFit="1" customWidth="1"/>
    <col min="500" max="501" width="6.83203125" bestFit="1" customWidth="1"/>
    <col min="502" max="505" width="7.83203125" bestFit="1" customWidth="1"/>
    <col min="506" max="506" width="6.83203125" bestFit="1" customWidth="1"/>
    <col min="507" max="511" width="7.83203125" bestFit="1" customWidth="1"/>
    <col min="512" max="520" width="8.83203125" bestFit="1" customWidth="1"/>
    <col min="521" max="522" width="7.83203125" bestFit="1" customWidth="1"/>
    <col min="523" max="525" width="8.83203125" bestFit="1" customWidth="1"/>
    <col min="526" max="527" width="6.83203125" bestFit="1" customWidth="1"/>
    <col min="528" max="530" width="7.83203125" bestFit="1" customWidth="1"/>
    <col min="531" max="531" width="6.83203125" bestFit="1" customWidth="1"/>
    <col min="532" max="533" width="7.83203125" bestFit="1" customWidth="1"/>
    <col min="534" max="534" width="6.83203125" bestFit="1" customWidth="1"/>
    <col min="535" max="538" width="7.83203125" bestFit="1" customWidth="1"/>
    <col min="539" max="540" width="6.83203125" bestFit="1" customWidth="1"/>
    <col min="541" max="542" width="7.83203125" bestFit="1" customWidth="1"/>
    <col min="543" max="543" width="6.83203125" bestFit="1" customWidth="1"/>
    <col min="544" max="550" width="7.83203125" bestFit="1" customWidth="1"/>
    <col min="551" max="552" width="6.83203125" bestFit="1" customWidth="1"/>
    <col min="553" max="557" width="7.83203125" bestFit="1" customWidth="1"/>
    <col min="558" max="562" width="8.83203125" bestFit="1" customWidth="1"/>
    <col min="563" max="563" width="7.83203125" bestFit="1" customWidth="1"/>
    <col min="564" max="564" width="8.83203125" bestFit="1" customWidth="1"/>
    <col min="565" max="565" width="6.83203125" bestFit="1" customWidth="1"/>
    <col min="566" max="566" width="7.83203125" bestFit="1" customWidth="1"/>
    <col min="567" max="569" width="6.83203125" bestFit="1" customWidth="1"/>
    <col min="570" max="572" width="7.83203125" bestFit="1" customWidth="1"/>
    <col min="573" max="574" width="6.83203125" bestFit="1" customWidth="1"/>
    <col min="575" max="576" width="7.83203125" bestFit="1" customWidth="1"/>
    <col min="577" max="578" width="6.83203125" bestFit="1" customWidth="1"/>
    <col min="579" max="586" width="7.83203125" bestFit="1" customWidth="1"/>
    <col min="587" max="587" width="6.83203125" bestFit="1" customWidth="1"/>
    <col min="588" max="591" width="7.83203125" bestFit="1" customWidth="1"/>
    <col min="592" max="593" width="6.83203125" bestFit="1" customWidth="1"/>
    <col min="594" max="597" width="7.83203125" bestFit="1" customWidth="1"/>
    <col min="598" max="607" width="8.83203125" bestFit="1" customWidth="1"/>
    <col min="608" max="609" width="6.83203125" bestFit="1" customWidth="1"/>
    <col min="610" max="620" width="7.83203125" bestFit="1" customWidth="1"/>
    <col min="621" max="622" width="6.83203125" bestFit="1" customWidth="1"/>
    <col min="623" max="626" width="7.83203125" bestFit="1" customWidth="1"/>
    <col min="627" max="628" width="6.83203125" bestFit="1" customWidth="1"/>
    <col min="629" max="630" width="7.83203125" bestFit="1" customWidth="1"/>
    <col min="631" max="632" width="6.83203125" bestFit="1" customWidth="1"/>
    <col min="633" max="635" width="7.83203125" bestFit="1" customWidth="1"/>
    <col min="636" max="637" width="6.83203125" bestFit="1" customWidth="1"/>
    <col min="638" max="643" width="7.83203125" bestFit="1" customWidth="1"/>
    <col min="644" max="644" width="6.83203125" bestFit="1" customWidth="1"/>
    <col min="645" max="646" width="7.83203125" bestFit="1" customWidth="1"/>
    <col min="647" max="647" width="6.83203125" bestFit="1" customWidth="1"/>
    <col min="648" max="655" width="7.83203125" bestFit="1" customWidth="1"/>
    <col min="656" max="662" width="8.83203125" bestFit="1" customWidth="1"/>
    <col min="663" max="664" width="6.83203125" bestFit="1" customWidth="1"/>
    <col min="665" max="672" width="7.83203125" bestFit="1" customWidth="1"/>
    <col min="673" max="673" width="6.83203125" bestFit="1" customWidth="1"/>
    <col min="674" max="678" width="7.83203125" bestFit="1" customWidth="1"/>
    <col min="679" max="679" width="6.83203125" bestFit="1" customWidth="1"/>
    <col min="680" max="683" width="7.83203125" bestFit="1" customWidth="1"/>
    <col min="684" max="685" width="6.83203125" bestFit="1" customWidth="1"/>
    <col min="686" max="690" width="7.83203125" bestFit="1" customWidth="1"/>
    <col min="691" max="691" width="6.83203125" bestFit="1" customWidth="1"/>
    <col min="692" max="694" width="7.83203125" bestFit="1" customWidth="1"/>
    <col min="695" max="695" width="6.83203125" bestFit="1" customWidth="1"/>
    <col min="696" max="697" width="7.83203125" bestFit="1" customWidth="1"/>
    <col min="698" max="698" width="6.83203125" bestFit="1" customWidth="1"/>
    <col min="699" max="704" width="7.83203125" bestFit="1" customWidth="1"/>
    <col min="705" max="708" width="8.83203125" bestFit="1" customWidth="1"/>
    <col min="709" max="709" width="7.83203125" bestFit="1" customWidth="1"/>
    <col min="710" max="710" width="8.83203125" bestFit="1" customWidth="1"/>
    <col min="711" max="713" width="6.83203125" bestFit="1" customWidth="1"/>
    <col min="714" max="714" width="7.83203125" bestFit="1" customWidth="1"/>
    <col min="715" max="715" width="6.83203125" bestFit="1" customWidth="1"/>
    <col min="716" max="720" width="7.83203125" bestFit="1" customWidth="1"/>
    <col min="721" max="723" width="6.83203125" bestFit="1" customWidth="1"/>
    <col min="724" max="727" width="7.83203125" bestFit="1" customWidth="1"/>
    <col min="728" max="729" width="6.83203125" bestFit="1" customWidth="1"/>
    <col min="730" max="734" width="7.83203125" bestFit="1" customWidth="1"/>
    <col min="735" max="736" width="6.83203125" bestFit="1" customWidth="1"/>
    <col min="737" max="738" width="7.83203125" bestFit="1" customWidth="1"/>
    <col min="739" max="741" width="6.83203125" bestFit="1" customWidth="1"/>
    <col min="742" max="748" width="7.83203125" bestFit="1" customWidth="1"/>
    <col min="749" max="751" width="8.83203125" bestFit="1" customWidth="1"/>
    <col min="752" max="752" width="7.83203125" bestFit="1" customWidth="1"/>
    <col min="753" max="757" width="8.83203125" bestFit="1" customWidth="1"/>
    <col min="758" max="766" width="7.83203125" bestFit="1" customWidth="1"/>
    <col min="767" max="768" width="6.83203125" bestFit="1" customWidth="1"/>
    <col min="769" max="775" width="7.83203125" bestFit="1" customWidth="1"/>
    <col min="776" max="777" width="6.83203125" bestFit="1" customWidth="1"/>
    <col min="778" max="782" width="7.83203125" bestFit="1" customWidth="1"/>
    <col min="783" max="783" width="6.83203125" bestFit="1" customWidth="1"/>
    <col min="784" max="795" width="7.83203125" bestFit="1" customWidth="1"/>
    <col min="796" max="796" width="6.83203125" bestFit="1" customWidth="1"/>
    <col min="797" max="800" width="7.83203125" bestFit="1" customWidth="1"/>
    <col min="801" max="802" width="6.83203125" bestFit="1" customWidth="1"/>
    <col min="803" max="807" width="7.83203125" bestFit="1" customWidth="1"/>
    <col min="808" max="808" width="8.83203125" bestFit="1" customWidth="1"/>
    <col min="809" max="811" width="7.83203125" bestFit="1" customWidth="1"/>
    <col min="812" max="816" width="8.83203125" bestFit="1" customWidth="1"/>
    <col min="817" max="817" width="7.83203125" bestFit="1" customWidth="1"/>
    <col min="818" max="821" width="8.83203125" bestFit="1" customWidth="1"/>
    <col min="822" max="823" width="6.83203125" bestFit="1" customWidth="1"/>
    <col min="824" max="830" width="7.83203125" bestFit="1" customWidth="1"/>
    <col min="831" max="832" width="6.83203125" bestFit="1" customWidth="1"/>
    <col min="833" max="834" width="7.83203125" bestFit="1" customWidth="1"/>
    <col min="835" max="835" width="6.83203125" bestFit="1" customWidth="1"/>
    <col min="836" max="837" width="7.83203125" bestFit="1" customWidth="1"/>
    <col min="838" max="840" width="6.83203125" bestFit="1" customWidth="1"/>
    <col min="841" max="843" width="7.83203125" bestFit="1" customWidth="1"/>
    <col min="844" max="845" width="6.83203125" bestFit="1" customWidth="1"/>
    <col min="846" max="859" width="7.83203125" bestFit="1" customWidth="1"/>
    <col min="860" max="860" width="6.83203125" bestFit="1" customWidth="1"/>
    <col min="861" max="866" width="7.83203125" bestFit="1" customWidth="1"/>
    <col min="867" max="868" width="8.83203125" bestFit="1" customWidth="1"/>
    <col min="869" max="869" width="7.83203125" bestFit="1" customWidth="1"/>
    <col min="870" max="872" width="8.83203125" bestFit="1" customWidth="1"/>
    <col min="873" max="874" width="7.83203125" bestFit="1" customWidth="1"/>
    <col min="875" max="876" width="8.83203125" bestFit="1" customWidth="1"/>
    <col min="877" max="877" width="6.83203125" bestFit="1" customWidth="1"/>
    <col min="878" max="885" width="7.83203125" bestFit="1" customWidth="1"/>
    <col min="886" max="887" width="6.83203125" bestFit="1" customWidth="1"/>
    <col min="888" max="890" width="7.83203125" bestFit="1" customWidth="1"/>
    <col min="891" max="891" width="6.83203125" bestFit="1" customWidth="1"/>
    <col min="892" max="896" width="7.83203125" bestFit="1" customWidth="1"/>
    <col min="897" max="899" width="6.83203125" bestFit="1" customWidth="1"/>
    <col min="900" max="905" width="7.83203125" bestFit="1" customWidth="1"/>
    <col min="906" max="907" width="6.83203125" bestFit="1" customWidth="1"/>
    <col min="908" max="913" width="7.83203125" bestFit="1" customWidth="1"/>
    <col min="914" max="915" width="6.83203125" bestFit="1" customWidth="1"/>
    <col min="916" max="917" width="7.83203125" bestFit="1" customWidth="1"/>
    <col min="918" max="920" width="6.83203125" bestFit="1" customWidth="1"/>
    <col min="921" max="922" width="7.83203125" bestFit="1" customWidth="1"/>
    <col min="923" max="934" width="8.83203125" bestFit="1" customWidth="1"/>
    <col min="935" max="936" width="7.83203125" bestFit="1" customWidth="1"/>
    <col min="937" max="939" width="8.83203125" bestFit="1" customWidth="1"/>
    <col min="940" max="940" width="14.1640625" bestFit="1" customWidth="1"/>
  </cols>
  <sheetData>
    <row r="2" spans="1:5" x14ac:dyDescent="0.2">
      <c r="A2" s="8" t="s">
        <v>2085</v>
      </c>
      <c r="B2" t="s">
        <v>2070</v>
      </c>
    </row>
    <row r="3" spans="1:5" x14ac:dyDescent="0.2">
      <c r="A3" s="8" t="s">
        <v>2032</v>
      </c>
      <c r="B3" t="s">
        <v>2070</v>
      </c>
    </row>
    <row r="5" spans="1:5" x14ac:dyDescent="0.2">
      <c r="A5" s="8" t="s">
        <v>2066</v>
      </c>
      <c r="B5" s="8" t="s">
        <v>2069</v>
      </c>
    </row>
    <row r="6" spans="1:5" x14ac:dyDescent="0.2">
      <c r="A6" s="8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11" t="s">
        <v>2082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1" t="s">
        <v>2073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1" t="s">
        <v>2074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1" t="s">
        <v>2084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1" t="s">
        <v>2080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1" t="s">
        <v>2075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1" t="s">
        <v>2083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1" t="s">
        <v>2076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1" t="s">
        <v>2077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1" t="s">
        <v>2078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1" t="s">
        <v>2081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1" t="s">
        <v>2079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1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636C-E6C3-204E-A657-AA8F80053418}">
  <dimension ref="A1:L15"/>
  <sheetViews>
    <sheetView workbookViewId="0">
      <selection activeCell="P21" sqref="P21"/>
    </sheetView>
  </sheetViews>
  <sheetFormatPr baseColWidth="10" defaultColWidth="18.83203125" defaultRowHeight="16" x14ac:dyDescent="0.2"/>
  <cols>
    <col min="1" max="1" width="26.33203125" customWidth="1"/>
    <col min="2" max="2" width="19.1640625" customWidth="1"/>
    <col min="5" max="5" width="0" hidden="1" customWidth="1"/>
    <col min="7" max="7" width="21.6640625" customWidth="1"/>
    <col min="9" max="9" width="20.5" customWidth="1"/>
    <col min="10" max="10" width="0" hidden="1" customWidth="1"/>
  </cols>
  <sheetData>
    <row r="1" spans="1:12" x14ac:dyDescent="0.2">
      <c r="A1" t="s">
        <v>2087</v>
      </c>
      <c r="B1" t="s">
        <v>2088</v>
      </c>
      <c r="C1" t="s">
        <v>2089</v>
      </c>
      <c r="D1" t="s">
        <v>2090</v>
      </c>
      <c r="E1" t="s">
        <v>2108</v>
      </c>
      <c r="F1" t="s">
        <v>2091</v>
      </c>
      <c r="G1" t="s">
        <v>2092</v>
      </c>
      <c r="H1" t="s">
        <v>2093</v>
      </c>
      <c r="I1" t="s">
        <v>2094</v>
      </c>
    </row>
    <row r="2" spans="1:12" x14ac:dyDescent="0.2">
      <c r="A2" t="s">
        <v>2095</v>
      </c>
      <c r="B2">
        <f>COUNTIFS(Crowdfunding!$D$2:'Crowdfunding'!$D$1001, "&lt;1000",Crowdfunding!$G$2:'Crowdfunding'!$G$1001,"successful")</f>
        <v>30</v>
      </c>
      <c r="C2">
        <f>COUNTIFS(Crowdfunding!$D$2:'Crowdfunding'!$D$1001, "&lt;1000",Crowdfunding!$G$2:'Crowdfunding'!$G$1001,"failed")</f>
        <v>20</v>
      </c>
      <c r="D2">
        <f>COUNTIFS(Crowdfunding!$D$2:'Crowdfunding'!$D$1001, "&lt;1000",Crowdfunding!$G$2:'Crowdfunding'!$G$1001,"canceled")</f>
        <v>1</v>
      </c>
      <c r="E2">
        <f>COUNTIFS(Crowdfunding!$D$2:'Crowdfunding'!$D$1001, "&lt;1000",Crowdfunding!$G$2:'Crowdfunding'!$G$1001,"live")</f>
        <v>0</v>
      </c>
      <c r="F2">
        <f>SUM(B2:D2)</f>
        <v>51</v>
      </c>
      <c r="G2" s="12">
        <f>B2/F2</f>
        <v>0.58823529411764708</v>
      </c>
      <c r="H2" s="12">
        <f>C2/F2</f>
        <v>0.39215686274509803</v>
      </c>
      <c r="I2" s="12">
        <f>D2/F2</f>
        <v>1.9607843137254902E-2</v>
      </c>
      <c r="J2" s="4">
        <f>SUM(G2:I2)</f>
        <v>1</v>
      </c>
    </row>
    <row r="3" spans="1:12" x14ac:dyDescent="0.2">
      <c r="A3" t="s">
        <v>2096</v>
      </c>
      <c r="B3">
        <f>COUNTIFS(Crowdfunding!$D$2:'Crowdfunding'!$D$1001, "&gt;=1000",Crowdfunding!$D$2:'Crowdfunding'!$D$1001, "&lt;=4999",Crowdfunding!$G$2:'Crowdfunding'!$G$1001,"successful")</f>
        <v>191</v>
      </c>
      <c r="C3">
        <f>COUNTIFS(Crowdfunding!$D$2:'Crowdfunding'!$D$1001, "&gt;=1000",Crowdfunding!$D$2:'Crowdfunding'!$D$1001, "&lt;=4999",Crowdfunding!$G$2:'Crowdfunding'!$G$1001,"failed")</f>
        <v>38</v>
      </c>
      <c r="D3">
        <f>COUNTIFS(Crowdfunding!$D$2:'Crowdfunding'!$D$1001, "&gt;=1000",Crowdfunding!$D$2:'Crowdfunding'!$D$1001, "&lt;=4999",Crowdfunding!$G$2:'Crowdfunding'!$G$1001,"canceled")</f>
        <v>2</v>
      </c>
      <c r="E3">
        <f>COUNTIFS(Crowdfunding!$D$2:'Crowdfunding'!$D$1001, "&gt;=1000",Crowdfunding!$D$2:'Crowdfunding'!$D$1001, "&lt;=4999",Crowdfunding!$G$2:'Crowdfunding'!$G$1001,"live")</f>
        <v>3</v>
      </c>
      <c r="F3">
        <f t="shared" ref="F3:F13" si="0">SUM(B3:D3)</f>
        <v>231</v>
      </c>
      <c r="G3" s="12">
        <f t="shared" ref="G3:G13" si="1">B3/F3</f>
        <v>0.82683982683982682</v>
      </c>
      <c r="H3" s="12">
        <f t="shared" ref="H3:H13" si="2">C3/F3</f>
        <v>0.16450216450216451</v>
      </c>
      <c r="I3" s="12">
        <f t="shared" ref="I3:I13" si="3">D3/F3</f>
        <v>8.658008658008658E-3</v>
      </c>
      <c r="J3" s="4">
        <f t="shared" ref="J3:J14" si="4">SUM(G3:I3)</f>
        <v>1</v>
      </c>
    </row>
    <row r="4" spans="1:12" x14ac:dyDescent="0.2">
      <c r="A4" t="s">
        <v>2097</v>
      </c>
      <c r="B4">
        <f>COUNTIFS(Crowdfunding!$D$2:'Crowdfunding'!$D$1001, "&gt;=5000",Crowdfunding!$D$2:'Crowdfunding'!$D$1001, "&lt;=9999",Crowdfunding!$G$2:'Crowdfunding'!$G$1001,"successful")</f>
        <v>164</v>
      </c>
      <c r="C4">
        <f>COUNTIFS(Crowdfunding!$D$2:'Crowdfunding'!$D$1001, "&gt;=5000",Crowdfunding!$D$2:'Crowdfunding'!$D$1001, "&lt;=9999",Crowdfunding!$G$2:'Crowdfunding'!$G$1001,"failed")</f>
        <v>126</v>
      </c>
      <c r="D4">
        <f>COUNTIFS(Crowdfunding!$D$2:'Crowdfunding'!$D$1001, "&gt;=5000",Crowdfunding!$D$2:'Crowdfunding'!$D$1001, "&lt;=9999",Crowdfunding!$G$2:'Crowdfunding'!$G$1001,"canceled")</f>
        <v>25</v>
      </c>
      <c r="E4">
        <f>COUNTIFS(Crowdfunding!$D$2:'Crowdfunding'!$D$1001, "&gt;=5000",Crowdfunding!$D$2:'Crowdfunding'!$D$1001, "&lt;=9999",Crowdfunding!$G$2:'Crowdfunding'!$G$1001,"live")</f>
        <v>2</v>
      </c>
      <c r="F4">
        <f t="shared" si="0"/>
        <v>315</v>
      </c>
      <c r="G4" s="12">
        <f t="shared" si="1"/>
        <v>0.52063492063492067</v>
      </c>
      <c r="H4" s="12">
        <f t="shared" si="2"/>
        <v>0.4</v>
      </c>
      <c r="I4" s="12">
        <f t="shared" si="3"/>
        <v>7.9365079365079361E-2</v>
      </c>
      <c r="J4" s="4">
        <f t="shared" si="4"/>
        <v>1</v>
      </c>
    </row>
    <row r="5" spans="1:12" x14ac:dyDescent="0.2">
      <c r="A5" t="s">
        <v>2098</v>
      </c>
      <c r="B5">
        <f>COUNTIFS(Crowdfunding!$D$2:'Crowdfunding'!$D$1001, "&gt;=10000",Crowdfunding!$D$2:'Crowdfunding'!$D$1001, "&lt;=14999",Crowdfunding!$G$2:'Crowdfunding'!$G$1001,"successful")</f>
        <v>4</v>
      </c>
      <c r="C5">
        <f>COUNTIFS(Crowdfunding!$D$2:'Crowdfunding'!$D$1001, "&gt;=10000",Crowdfunding!$D$2:'Crowdfunding'!$D$1001, "&lt;=14999",Crowdfunding!$G$2:'Crowdfunding'!$G$1001,"failed")</f>
        <v>5</v>
      </c>
      <c r="D5">
        <f>COUNTIFS(Crowdfunding!$D$2:'Crowdfunding'!$D$1001, "&gt;=10000",Crowdfunding!$D$2:'Crowdfunding'!$D$1001, "&lt;=14999",Crowdfunding!$G$2:'Crowdfunding'!$G$1001,"canceled")</f>
        <v>0</v>
      </c>
      <c r="E5">
        <f>COUNTIFS(Crowdfunding!$D$2:'Crowdfunding'!$D$1001, "&gt;=10000",Crowdfunding!$D$2:'Crowdfunding'!$D$1001, "&lt;=14999",Crowdfunding!$G$2:'Crowdfunding'!$G$1001,"live")</f>
        <v>0</v>
      </c>
      <c r="F5">
        <f t="shared" si="0"/>
        <v>9</v>
      </c>
      <c r="G5" s="12">
        <f t="shared" si="1"/>
        <v>0.44444444444444442</v>
      </c>
      <c r="H5" s="12">
        <f t="shared" si="2"/>
        <v>0.55555555555555558</v>
      </c>
      <c r="I5" s="12">
        <f t="shared" si="3"/>
        <v>0</v>
      </c>
      <c r="J5" s="4">
        <f t="shared" si="4"/>
        <v>1</v>
      </c>
    </row>
    <row r="6" spans="1:12" x14ac:dyDescent="0.2">
      <c r="A6" t="s">
        <v>2099</v>
      </c>
      <c r="B6">
        <f>COUNTIFS(Crowdfunding!$D$2:'Crowdfunding'!$D$1001, "&gt;=15000",Crowdfunding!$D$2:'Crowdfunding'!$D$1001, "&lt;=19999",Crowdfunding!$G$2:'Crowdfunding'!$G$1001,"successful")</f>
        <v>10</v>
      </c>
      <c r="C6">
        <f>COUNTIFS(Crowdfunding!$D$2:'Crowdfunding'!$D$1001, "&gt;=15000",Crowdfunding!$D$2:'Crowdfunding'!$D$1001, "&lt;=19999",Crowdfunding!$G$2:'Crowdfunding'!$G$1001,"failed")</f>
        <v>0</v>
      </c>
      <c r="D6">
        <f>COUNTIFS(Crowdfunding!$D$2:'Crowdfunding'!$D$1001, "&gt;=15000",Crowdfunding!$D$2:'Crowdfunding'!$D$1001, "&lt;=19999",Crowdfunding!$G$2:'Crowdfunding'!$G$1001,"canceled")</f>
        <v>0</v>
      </c>
      <c r="E6">
        <f>COUNTIFS(Crowdfunding!$D$2:'Crowdfunding'!$D$1001, "&gt;=15000",Crowdfunding!$D$2:'Crowdfunding'!$D$1001, "&lt;=19999",Crowdfunding!$G$2:'Crowdfunding'!$G$1001,"live")</f>
        <v>0</v>
      </c>
      <c r="F6">
        <f t="shared" si="0"/>
        <v>10</v>
      </c>
      <c r="G6" s="12">
        <f t="shared" si="1"/>
        <v>1</v>
      </c>
      <c r="H6" s="12">
        <f t="shared" si="2"/>
        <v>0</v>
      </c>
      <c r="I6" s="12">
        <f t="shared" si="3"/>
        <v>0</v>
      </c>
      <c r="J6" s="4">
        <f t="shared" si="4"/>
        <v>1</v>
      </c>
    </row>
    <row r="7" spans="1:12" x14ac:dyDescent="0.2">
      <c r="A7" t="s">
        <v>2100</v>
      </c>
      <c r="B7">
        <f>COUNTIFS(Crowdfunding!$D$2:'Crowdfunding'!$D$1001, "&gt;=20000",Crowdfunding!$D$2:'Crowdfunding'!$D$1001, "&lt;=24999",Crowdfunding!$G$2:'Crowdfunding'!$G$1001,"successful")</f>
        <v>7</v>
      </c>
      <c r="C7">
        <f>COUNTIFS(Crowdfunding!$D$2:'Crowdfunding'!$D$1001, "&gt;=20000",Crowdfunding!$D$2:'Crowdfunding'!$D$1001, "&lt;=24999",Crowdfunding!$G$2:'Crowdfunding'!$G$1001,"failed")</f>
        <v>0</v>
      </c>
      <c r="D7">
        <f>COUNTIFS(Crowdfunding!$D$2:'Crowdfunding'!$D$1001, "&gt;=20000",Crowdfunding!$D$2:'Crowdfunding'!$D$1001, "&lt;=24999",Crowdfunding!$G$2:'Crowdfunding'!$G$1001,"canceled")</f>
        <v>0</v>
      </c>
      <c r="E7">
        <f>COUNTIFS(Crowdfunding!$D$2:'Crowdfunding'!$D$1001, "&gt;=20000",Crowdfunding!$D$2:'Crowdfunding'!$D$1001, "&lt;=24999",Crowdfunding!$G$2:'Crowdfunding'!$G$1001,"live")</f>
        <v>0</v>
      </c>
      <c r="F7">
        <f t="shared" si="0"/>
        <v>7</v>
      </c>
      <c r="G7" s="12">
        <f t="shared" si="1"/>
        <v>1</v>
      </c>
      <c r="H7" s="12">
        <f t="shared" si="2"/>
        <v>0</v>
      </c>
      <c r="I7" s="12">
        <f t="shared" si="3"/>
        <v>0</v>
      </c>
      <c r="J7" s="4">
        <f t="shared" si="4"/>
        <v>1</v>
      </c>
    </row>
    <row r="8" spans="1:12" x14ac:dyDescent="0.2">
      <c r="A8" t="s">
        <v>2101</v>
      </c>
      <c r="B8">
        <f>COUNTIFS(Crowdfunding!$D$2:'Crowdfunding'!$D$1001, "&gt;=25000",Crowdfunding!$D$2:'Crowdfunding'!$D$1001, "&lt;=29999",Crowdfunding!$G$2:'Crowdfunding'!$G$1001,"successful")</f>
        <v>11</v>
      </c>
      <c r="C8">
        <f>COUNTIFS(Crowdfunding!$D$2:'Crowdfunding'!$D$1001, "&gt;=25000",Crowdfunding!$D$2:'Crowdfunding'!$D$1001, "&lt;=29999",Crowdfunding!$G$2:'Crowdfunding'!$G$1001,"failed")</f>
        <v>3</v>
      </c>
      <c r="D8">
        <f>COUNTIFS(Crowdfunding!$D$2:'Crowdfunding'!$D$1001, "&gt;=25000",Crowdfunding!$D$2:'Crowdfunding'!$D$1001, "&lt;=29999",Crowdfunding!$G$2:'Crowdfunding'!$G$1001,"canceled")</f>
        <v>0</v>
      </c>
      <c r="E8">
        <f>COUNTIFS(Crowdfunding!$D$2:'Crowdfunding'!$D$1001, "&gt;=25000",Crowdfunding!$D$2:'Crowdfunding'!$D$1001, "&lt;=29999",Crowdfunding!$G$2:'Crowdfunding'!$G$1001,"live")</f>
        <v>0</v>
      </c>
      <c r="F8">
        <f t="shared" si="0"/>
        <v>14</v>
      </c>
      <c r="G8" s="12">
        <f t="shared" si="1"/>
        <v>0.7857142857142857</v>
      </c>
      <c r="H8" s="12">
        <f t="shared" si="2"/>
        <v>0.21428571428571427</v>
      </c>
      <c r="I8" s="12">
        <f t="shared" si="3"/>
        <v>0</v>
      </c>
      <c r="J8" s="4">
        <f t="shared" si="4"/>
        <v>1</v>
      </c>
    </row>
    <row r="9" spans="1:12" x14ac:dyDescent="0.2">
      <c r="A9" t="s">
        <v>2102</v>
      </c>
      <c r="B9">
        <f>COUNTIFS(Crowdfunding!$D$2:'Crowdfunding'!$D$1001, "&gt;=30000",Crowdfunding!$D$2:'Crowdfunding'!$D$1001, "&lt;=34999",Crowdfunding!$G$2:'Crowdfunding'!$G$1001,"successful")</f>
        <v>7</v>
      </c>
      <c r="C9">
        <f>COUNTIFS(Crowdfunding!$D$2:'Crowdfunding'!$D$1001, "&gt;=30000",Crowdfunding!$D$2:'Crowdfunding'!$D$1001, "&lt;=34999",Crowdfunding!$G$2:'Crowdfunding'!$G$1001,"failed")</f>
        <v>0</v>
      </c>
      <c r="D9">
        <f>COUNTIFS(Crowdfunding!$D$2:'Crowdfunding'!$D$1001, "&gt;=30000",Crowdfunding!$D$2:'Crowdfunding'!$D$1001, "&lt;=34999",Crowdfunding!$G$2:'Crowdfunding'!$G$1001,"canceled")</f>
        <v>0</v>
      </c>
      <c r="E9">
        <f>COUNTIFS(Crowdfunding!$D$2:'Crowdfunding'!$D$1001, "&gt;=30000",Crowdfunding!$D$2:'Crowdfunding'!$D$1001, "&lt;=34999",Crowdfunding!$G$2:'Crowdfunding'!$G$1001,"live")</f>
        <v>0</v>
      </c>
      <c r="F9">
        <f t="shared" si="0"/>
        <v>7</v>
      </c>
      <c r="G9" s="12">
        <f t="shared" si="1"/>
        <v>1</v>
      </c>
      <c r="H9" s="12">
        <f t="shared" si="2"/>
        <v>0</v>
      </c>
      <c r="I9" s="12">
        <f t="shared" si="3"/>
        <v>0</v>
      </c>
      <c r="J9" s="4">
        <f t="shared" si="4"/>
        <v>1</v>
      </c>
    </row>
    <row r="10" spans="1:12" x14ac:dyDescent="0.2">
      <c r="A10" t="s">
        <v>2103</v>
      </c>
      <c r="B10">
        <f>COUNTIFS(Crowdfunding!$D$2:'Crowdfunding'!$D$1001, "&gt;=35000",Crowdfunding!$D$2:'Crowdfunding'!$D$1001, "&lt;=39999",Crowdfunding!$G$2:'Crowdfunding'!$G$1001,"successful")</f>
        <v>8</v>
      </c>
      <c r="C10">
        <f>COUNTIFS(Crowdfunding!$D$2:'Crowdfunding'!$D$1001, "&gt;=35000",Crowdfunding!$D$2:'Crowdfunding'!$D$1001, "&lt;=39999",Crowdfunding!$G$2:'Crowdfunding'!$G$1001,"failed")</f>
        <v>3</v>
      </c>
      <c r="D10">
        <f>COUNTIFS(Crowdfunding!$D$2:'Crowdfunding'!$D$1001, "&gt;=35000",Crowdfunding!$D$2:'Crowdfunding'!$D$1001, "&lt;=39999",Crowdfunding!$G$2:'Crowdfunding'!$G$1001,"canceled")</f>
        <v>1</v>
      </c>
      <c r="E10">
        <f>COUNTIFS(Crowdfunding!$D$2:'Crowdfunding'!$D$1001, "&gt;=35000",Crowdfunding!$D$2:'Crowdfunding'!$D$1001, "&lt;=39999",Crowdfunding!$G$2:'Crowdfunding'!$G$1001,"live")</f>
        <v>0</v>
      </c>
      <c r="F10">
        <f t="shared" si="0"/>
        <v>12</v>
      </c>
      <c r="G10" s="12">
        <f t="shared" si="1"/>
        <v>0.66666666666666663</v>
      </c>
      <c r="H10" s="12">
        <f t="shared" si="2"/>
        <v>0.25</v>
      </c>
      <c r="I10" s="12">
        <f t="shared" si="3"/>
        <v>8.3333333333333329E-2</v>
      </c>
      <c r="J10" s="4">
        <f t="shared" si="4"/>
        <v>1</v>
      </c>
    </row>
    <row r="11" spans="1:12" x14ac:dyDescent="0.2">
      <c r="A11" t="s">
        <v>2104</v>
      </c>
      <c r="B11">
        <f>COUNTIFS(Crowdfunding!$D$2:'Crowdfunding'!$D$1001, "&gt;=40000",Crowdfunding!$D$2:'Crowdfunding'!$D$1001, "&lt;=44999",Crowdfunding!$G$2:'Crowdfunding'!$G$1001,"successful")</f>
        <v>11</v>
      </c>
      <c r="C11">
        <f>COUNTIFS(Crowdfunding!$D$2:'Crowdfunding'!$D$1001, "&gt;=40000",Crowdfunding!$D$2:'Crowdfunding'!$D$1001, "&lt;=44999",Crowdfunding!$G$2:'Crowdfunding'!$G$1001,"failed")</f>
        <v>3</v>
      </c>
      <c r="D11">
        <f>COUNTIFS(Crowdfunding!$D$2:'Crowdfunding'!$D$1001, "&gt;=40000",Crowdfunding!$D$2:'Crowdfunding'!$D$1001, "&lt;=44999",Crowdfunding!$G$2:'Crowdfunding'!$G$1001,"canceled")</f>
        <v>0</v>
      </c>
      <c r="E11">
        <f>COUNTIFS(Crowdfunding!$D$2:'Crowdfunding'!$D$1001, "&gt;=40000",Crowdfunding!$D$2:'Crowdfunding'!$D$1001, "&lt;=44999",Crowdfunding!$G$2:'Crowdfunding'!$G$1001,"live")</f>
        <v>1</v>
      </c>
      <c r="F11">
        <f t="shared" si="0"/>
        <v>14</v>
      </c>
      <c r="G11" s="12">
        <f t="shared" si="1"/>
        <v>0.7857142857142857</v>
      </c>
      <c r="H11" s="12">
        <f t="shared" si="2"/>
        <v>0.21428571428571427</v>
      </c>
      <c r="I11" s="12">
        <f t="shared" si="3"/>
        <v>0</v>
      </c>
      <c r="J11" s="4">
        <f t="shared" si="4"/>
        <v>1</v>
      </c>
    </row>
    <row r="12" spans="1:12" x14ac:dyDescent="0.2">
      <c r="A12" t="s">
        <v>2105</v>
      </c>
      <c r="B12">
        <f>COUNTIFS(Crowdfunding!$D$2:'Crowdfunding'!$D$1001, "&gt;=45000",Crowdfunding!$D$2:'Crowdfunding'!$D$1001, "&lt;=49999",Crowdfunding!$G$2:'Crowdfunding'!$G$1001,"successful")</f>
        <v>8</v>
      </c>
      <c r="C12">
        <f>COUNTIFS(Crowdfunding!$D$2:'Crowdfunding'!$D$1001, "&gt;=45000",Crowdfunding!$D$2:'Crowdfunding'!$D$1001, "&lt;=49999",Crowdfunding!$G$2:'Crowdfunding'!$G$1001,"failed")</f>
        <v>3</v>
      </c>
      <c r="D12">
        <f>COUNTIFS(Crowdfunding!$D$2:'Crowdfunding'!$D$1001, "&gt;=45000",Crowdfunding!$D$2:'Crowdfunding'!$D$1001, "&lt;=49999",Crowdfunding!$G$2:'Crowdfunding'!$G$1001,"canceled")</f>
        <v>0</v>
      </c>
      <c r="E12">
        <f>COUNTIFS(Crowdfunding!$D$2:'Crowdfunding'!$D$1001, "&gt;=45000",Crowdfunding!$D$2:'Crowdfunding'!$D$1001, "&lt;=49999",Crowdfunding!$G$2:'Crowdfunding'!$G$1001,"live")</f>
        <v>0</v>
      </c>
      <c r="F12">
        <f t="shared" si="0"/>
        <v>11</v>
      </c>
      <c r="G12" s="12">
        <f t="shared" si="1"/>
        <v>0.72727272727272729</v>
      </c>
      <c r="H12" s="12">
        <f t="shared" si="2"/>
        <v>0.27272727272727271</v>
      </c>
      <c r="I12" s="12">
        <f t="shared" si="3"/>
        <v>0</v>
      </c>
      <c r="J12" s="4">
        <f t="shared" si="4"/>
        <v>1</v>
      </c>
    </row>
    <row r="13" spans="1:12" x14ac:dyDescent="0.2">
      <c r="A13" t="s">
        <v>2106</v>
      </c>
      <c r="B13">
        <f>COUNTIFS(Crowdfunding!$D$2:'Crowdfunding'!$D$1001, "&gt;=50000",Crowdfunding!$G$2:'Crowdfunding'!$G$1001,"successful")</f>
        <v>114</v>
      </c>
      <c r="C13">
        <f>COUNTIFS(Crowdfunding!$D$2:'Crowdfunding'!$D$1001, "&gt;=50000",Crowdfunding!$G$2:'Crowdfunding'!$G$1001,"failed")</f>
        <v>163</v>
      </c>
      <c r="D13">
        <f>COUNTIFS(Crowdfunding!$D$2:'Crowdfunding'!$D$1001, "&gt;=50000",Crowdfunding!$G$2:'Crowdfunding'!$G$1001,"canceled")</f>
        <v>28</v>
      </c>
      <c r="E13">
        <f>COUNTIFS(Crowdfunding!$D$2:'Crowdfunding'!$D$1001, "&gt;=50000",Crowdfunding!$G$2:'Crowdfunding'!$G$1001,"live")</f>
        <v>8</v>
      </c>
      <c r="F13">
        <f t="shared" si="0"/>
        <v>305</v>
      </c>
      <c r="G13" s="12">
        <f t="shared" si="1"/>
        <v>0.3737704918032787</v>
      </c>
      <c r="H13" s="12">
        <f t="shared" si="2"/>
        <v>0.53442622950819674</v>
      </c>
      <c r="I13" s="12">
        <f t="shared" si="3"/>
        <v>9.1803278688524587E-2</v>
      </c>
      <c r="J13" s="4">
        <f t="shared" si="4"/>
        <v>1</v>
      </c>
      <c r="L13" t="s">
        <v>2109</v>
      </c>
    </row>
    <row r="14" spans="1:12" hidden="1" x14ac:dyDescent="0.2">
      <c r="E14">
        <f>SUM(E2:E13)</f>
        <v>14</v>
      </c>
      <c r="F14">
        <f>SUM(F2:F13)</f>
        <v>986</v>
      </c>
      <c r="J14" s="4">
        <f t="shared" si="4"/>
        <v>0</v>
      </c>
    </row>
    <row r="15" spans="1:12" hidden="1" x14ac:dyDescent="0.2">
      <c r="D15" t="s">
        <v>2107</v>
      </c>
      <c r="E15">
        <f>SUM(E14:F14)</f>
        <v>1000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A5FF-C54A-434A-BA74-26AB244E0B47}">
  <dimension ref="A1:O1001"/>
  <sheetViews>
    <sheetView workbookViewId="0">
      <selection activeCell="A2" sqref="A2"/>
    </sheetView>
  </sheetViews>
  <sheetFormatPr baseColWidth="10" defaultRowHeight="16" x14ac:dyDescent="0.2"/>
  <cols>
    <col min="1" max="1" width="11" customWidth="1"/>
    <col min="2" max="2" width="19.5" customWidth="1"/>
    <col min="8" max="9" width="17.6640625" customWidth="1"/>
    <col min="10" max="10" width="33.5" customWidth="1"/>
    <col min="11" max="11" width="36.83203125" customWidth="1"/>
  </cols>
  <sheetData>
    <row r="1" spans="1:15" x14ac:dyDescent="0.2">
      <c r="A1" t="s">
        <v>2110</v>
      </c>
      <c r="B1" t="s">
        <v>2111</v>
      </c>
      <c r="F1" t="s">
        <v>2110</v>
      </c>
      <c r="G1" t="s">
        <v>2111</v>
      </c>
      <c r="J1">
        <v>566</v>
      </c>
      <c r="L1" t="s">
        <v>2110</v>
      </c>
      <c r="M1" t="s">
        <v>2111</v>
      </c>
      <c r="N1">
        <v>365</v>
      </c>
    </row>
    <row r="2" spans="1:15" x14ac:dyDescent="0.2">
      <c r="A2" t="str">
        <f>Crowdfunding!G38</f>
        <v>successful</v>
      </c>
      <c r="B2">
        <f>Crowdfunding!H38</f>
        <v>16</v>
      </c>
      <c r="F2" t="s">
        <v>20</v>
      </c>
      <c r="G2">
        <v>158</v>
      </c>
      <c r="I2" t="s">
        <v>2112</v>
      </c>
      <c r="J2">
        <f>AVERAGE(G2:G566)</f>
        <v>851.14690265486729</v>
      </c>
      <c r="L2" t="s">
        <v>14</v>
      </c>
      <c r="M2">
        <v>0</v>
      </c>
      <c r="N2" t="s">
        <v>2112</v>
      </c>
      <c r="O2">
        <f>AVERAGE(M2:M365)</f>
        <v>585.61538461538464</v>
      </c>
    </row>
    <row r="3" spans="1:15" x14ac:dyDescent="0.2">
      <c r="A3" t="str">
        <f>Crowdfunding!G615</f>
        <v>successful</v>
      </c>
      <c r="B3">
        <f>Crowdfunding!H615</f>
        <v>26</v>
      </c>
      <c r="F3" t="s">
        <v>20</v>
      </c>
      <c r="G3">
        <v>1425</v>
      </c>
      <c r="I3" t="s">
        <v>2113</v>
      </c>
      <c r="J3">
        <f>MEDIAN(G2:G566)</f>
        <v>201</v>
      </c>
      <c r="L3" t="s">
        <v>14</v>
      </c>
      <c r="M3">
        <v>24</v>
      </c>
      <c r="N3" t="s">
        <v>2113</v>
      </c>
      <c r="O3">
        <f>MEDIAN(M2:M365)</f>
        <v>114.5</v>
      </c>
    </row>
    <row r="4" spans="1:15" x14ac:dyDescent="0.2">
      <c r="A4" t="str">
        <f>Crowdfunding!G97</f>
        <v>successful</v>
      </c>
      <c r="B4">
        <f>Crowdfunding!H97</f>
        <v>27</v>
      </c>
      <c r="F4" t="s">
        <v>20</v>
      </c>
      <c r="G4">
        <v>174</v>
      </c>
      <c r="I4" t="s">
        <v>2114</v>
      </c>
      <c r="J4">
        <f>MIN(G2:G566)</f>
        <v>16</v>
      </c>
      <c r="L4" t="s">
        <v>14</v>
      </c>
      <c r="M4">
        <v>53</v>
      </c>
      <c r="N4" t="s">
        <v>2114</v>
      </c>
      <c r="O4">
        <f>MIN(M2:M365)</f>
        <v>0</v>
      </c>
    </row>
    <row r="5" spans="1:15" x14ac:dyDescent="0.2">
      <c r="A5" t="str">
        <f>Crowdfunding!G522</f>
        <v>successful</v>
      </c>
      <c r="B5">
        <f>Crowdfunding!H522</f>
        <v>32</v>
      </c>
      <c r="F5" t="s">
        <v>20</v>
      </c>
      <c r="G5">
        <v>227</v>
      </c>
      <c r="I5" t="s">
        <v>2115</v>
      </c>
      <c r="J5">
        <f>MAX(G2:G566)</f>
        <v>7295</v>
      </c>
      <c r="L5" t="s">
        <v>14</v>
      </c>
      <c r="M5">
        <v>18</v>
      </c>
      <c r="N5" t="s">
        <v>2115</v>
      </c>
      <c r="O5">
        <f>MAX(M2:M365)</f>
        <v>6080</v>
      </c>
    </row>
    <row r="6" spans="1:15" x14ac:dyDescent="0.2">
      <c r="A6" t="str">
        <f>Crowdfunding!G976</f>
        <v>successful</v>
      </c>
      <c r="B6">
        <f>Crowdfunding!H976</f>
        <v>32</v>
      </c>
      <c r="F6" t="s">
        <v>20</v>
      </c>
      <c r="G6">
        <v>220</v>
      </c>
      <c r="I6" t="s">
        <v>2116</v>
      </c>
      <c r="J6">
        <f>VAR(G2:G566)</f>
        <v>1606216.5936295739</v>
      </c>
      <c r="L6" t="s">
        <v>14</v>
      </c>
      <c r="M6">
        <v>44</v>
      </c>
      <c r="N6" t="s">
        <v>2116</v>
      </c>
      <c r="O6">
        <f>VAR(M2:M365)</f>
        <v>924113.45496927318</v>
      </c>
    </row>
    <row r="7" spans="1:15" x14ac:dyDescent="0.2">
      <c r="A7" t="str">
        <f>Crowdfunding!G396</f>
        <v>successful</v>
      </c>
      <c r="B7">
        <f>Crowdfunding!H396</f>
        <v>34</v>
      </c>
      <c r="F7" t="s">
        <v>20</v>
      </c>
      <c r="G7">
        <v>98</v>
      </c>
      <c r="I7" t="s">
        <v>2117</v>
      </c>
      <c r="J7">
        <f>STDEV(G2:G566)</f>
        <v>1267.366006183523</v>
      </c>
      <c r="L7" t="s">
        <v>14</v>
      </c>
      <c r="M7">
        <v>27</v>
      </c>
      <c r="N7" t="s">
        <v>2117</v>
      </c>
      <c r="O7">
        <f>STDEV(M2:M365)</f>
        <v>961.30819978260524</v>
      </c>
    </row>
    <row r="8" spans="1:15" x14ac:dyDescent="0.2">
      <c r="A8" t="str">
        <f>Crowdfunding!G925</f>
        <v>successful</v>
      </c>
      <c r="B8">
        <f>Crowdfunding!H925</f>
        <v>40</v>
      </c>
      <c r="F8" t="s">
        <v>20</v>
      </c>
      <c r="G8">
        <v>100</v>
      </c>
      <c r="L8" t="s">
        <v>14</v>
      </c>
      <c r="M8">
        <v>55</v>
      </c>
    </row>
    <row r="9" spans="1:15" x14ac:dyDescent="0.2">
      <c r="A9" t="str">
        <f>Crowdfunding!G160</f>
        <v>successful</v>
      </c>
      <c r="B9">
        <f>Crowdfunding!H160</f>
        <v>41</v>
      </c>
      <c r="F9" t="s">
        <v>20</v>
      </c>
      <c r="G9">
        <v>1249</v>
      </c>
      <c r="L9" t="s">
        <v>14</v>
      </c>
      <c r="M9">
        <v>200</v>
      </c>
    </row>
    <row r="10" spans="1:15" x14ac:dyDescent="0.2">
      <c r="A10" t="str">
        <f>Crowdfunding!G359</f>
        <v>successful</v>
      </c>
      <c r="B10">
        <f>Crowdfunding!H359</f>
        <v>41</v>
      </c>
      <c r="F10" t="s">
        <v>20</v>
      </c>
      <c r="G10">
        <v>1396</v>
      </c>
      <c r="L10" t="s">
        <v>14</v>
      </c>
      <c r="M10">
        <v>452</v>
      </c>
    </row>
    <row r="11" spans="1:15" x14ac:dyDescent="0.2">
      <c r="A11" t="str">
        <f>Crowdfunding!G468</f>
        <v>successful</v>
      </c>
      <c r="B11">
        <f>Crowdfunding!H468</f>
        <v>42</v>
      </c>
      <c r="F11" t="s">
        <v>20</v>
      </c>
      <c r="G11">
        <v>890</v>
      </c>
      <c r="L11" t="s">
        <v>14</v>
      </c>
      <c r="M11">
        <v>674</v>
      </c>
    </row>
    <row r="12" spans="1:15" x14ac:dyDescent="0.2">
      <c r="A12" t="str">
        <f>Crowdfunding!G209</f>
        <v>successful</v>
      </c>
      <c r="B12">
        <f>Crowdfunding!H209</f>
        <v>43</v>
      </c>
      <c r="F12" t="s">
        <v>20</v>
      </c>
      <c r="G12">
        <v>142</v>
      </c>
      <c r="L12" t="s">
        <v>14</v>
      </c>
      <c r="M12">
        <v>558</v>
      </c>
    </row>
    <row r="13" spans="1:15" x14ac:dyDescent="0.2">
      <c r="A13" t="str">
        <f>Crowdfunding!G809</f>
        <v>successful</v>
      </c>
      <c r="B13">
        <f>Crowdfunding!H809</f>
        <v>43</v>
      </c>
      <c r="F13" t="s">
        <v>20</v>
      </c>
      <c r="G13">
        <v>2673</v>
      </c>
      <c r="L13" t="s">
        <v>14</v>
      </c>
      <c r="M13">
        <v>15</v>
      </c>
    </row>
    <row r="14" spans="1:15" x14ac:dyDescent="0.2">
      <c r="A14" t="str">
        <f>Crowdfunding!G176</f>
        <v>successful</v>
      </c>
      <c r="B14">
        <f>Crowdfunding!H176</f>
        <v>48</v>
      </c>
      <c r="F14" t="s">
        <v>20</v>
      </c>
      <c r="G14">
        <v>163</v>
      </c>
      <c r="L14" t="s">
        <v>14</v>
      </c>
      <c r="M14">
        <v>2307</v>
      </c>
    </row>
    <row r="15" spans="1:15" x14ac:dyDescent="0.2">
      <c r="A15" t="str">
        <f>Crowdfunding!G270</f>
        <v>successful</v>
      </c>
      <c r="B15">
        <f>Crowdfunding!H270</f>
        <v>48</v>
      </c>
      <c r="F15" t="s">
        <v>20</v>
      </c>
      <c r="G15">
        <v>2220</v>
      </c>
      <c r="L15" t="s">
        <v>14</v>
      </c>
      <c r="M15">
        <v>88</v>
      </c>
    </row>
    <row r="16" spans="1:15" x14ac:dyDescent="0.2">
      <c r="A16" t="str">
        <f>Crowdfunding!G848</f>
        <v>successful</v>
      </c>
      <c r="B16">
        <f>Crowdfunding!H848</f>
        <v>48</v>
      </c>
      <c r="F16" t="s">
        <v>20</v>
      </c>
      <c r="G16">
        <v>1606</v>
      </c>
      <c r="L16" t="s">
        <v>14</v>
      </c>
      <c r="M16">
        <v>48</v>
      </c>
    </row>
    <row r="17" spans="1:13" x14ac:dyDescent="0.2">
      <c r="A17" t="str">
        <f>Crowdfunding!G139</f>
        <v>successful</v>
      </c>
      <c r="B17">
        <f>Crowdfunding!H139</f>
        <v>50</v>
      </c>
      <c r="F17" t="s">
        <v>20</v>
      </c>
      <c r="G17">
        <v>129</v>
      </c>
      <c r="L17" t="s">
        <v>14</v>
      </c>
      <c r="M17">
        <v>1</v>
      </c>
    </row>
    <row r="18" spans="1:13" x14ac:dyDescent="0.2">
      <c r="A18" t="str">
        <f>Crowdfunding!G392</f>
        <v>successful</v>
      </c>
      <c r="B18">
        <f>Crowdfunding!H392</f>
        <v>50</v>
      </c>
      <c r="F18" t="s">
        <v>20</v>
      </c>
      <c r="G18">
        <v>226</v>
      </c>
      <c r="L18" t="s">
        <v>14</v>
      </c>
      <c r="M18">
        <v>1467</v>
      </c>
    </row>
    <row r="19" spans="1:13" x14ac:dyDescent="0.2">
      <c r="A19" t="str">
        <f>Crowdfunding!G462</f>
        <v>successful</v>
      </c>
      <c r="B19">
        <f>Crowdfunding!H462</f>
        <v>50</v>
      </c>
      <c r="F19" t="s">
        <v>20</v>
      </c>
      <c r="G19">
        <v>5419</v>
      </c>
      <c r="L19" t="s">
        <v>14</v>
      </c>
      <c r="M19">
        <v>75</v>
      </c>
    </row>
    <row r="20" spans="1:13" x14ac:dyDescent="0.2">
      <c r="A20" t="str">
        <f>Crowdfunding!G887</f>
        <v>successful</v>
      </c>
      <c r="B20">
        <f>Crowdfunding!H887</f>
        <v>52</v>
      </c>
      <c r="F20" t="s">
        <v>20</v>
      </c>
      <c r="G20">
        <v>165</v>
      </c>
      <c r="L20" t="s">
        <v>14</v>
      </c>
      <c r="M20">
        <v>120</v>
      </c>
    </row>
    <row r="21" spans="1:13" x14ac:dyDescent="0.2">
      <c r="A21" t="str">
        <f>Crowdfunding!G246</f>
        <v>successful</v>
      </c>
      <c r="B21">
        <f>Crowdfunding!H246</f>
        <v>53</v>
      </c>
      <c r="F21" t="s">
        <v>20</v>
      </c>
      <c r="G21">
        <v>1965</v>
      </c>
      <c r="L21" t="s">
        <v>14</v>
      </c>
      <c r="M21">
        <v>2253</v>
      </c>
    </row>
    <row r="22" spans="1:13" x14ac:dyDescent="0.2">
      <c r="A22" t="str">
        <f>Crowdfunding!G881</f>
        <v>successful</v>
      </c>
      <c r="B22">
        <f>Crowdfunding!H881</f>
        <v>53</v>
      </c>
      <c r="F22" t="s">
        <v>20</v>
      </c>
      <c r="G22">
        <v>16</v>
      </c>
      <c r="L22" t="s">
        <v>14</v>
      </c>
      <c r="M22">
        <v>5</v>
      </c>
    </row>
    <row r="23" spans="1:13" x14ac:dyDescent="0.2">
      <c r="A23" t="str">
        <f>Crowdfunding!G74</f>
        <v>successful</v>
      </c>
      <c r="B23">
        <f>Crowdfunding!H74</f>
        <v>54</v>
      </c>
      <c r="F23" t="s">
        <v>20</v>
      </c>
      <c r="G23">
        <v>107</v>
      </c>
      <c r="L23" t="s">
        <v>14</v>
      </c>
      <c r="M23">
        <v>38</v>
      </c>
    </row>
    <row r="24" spans="1:13" x14ac:dyDescent="0.2">
      <c r="A24" t="str">
        <f>Crowdfunding!G619</f>
        <v>successful</v>
      </c>
      <c r="B24">
        <f>Crowdfunding!H619</f>
        <v>55</v>
      </c>
      <c r="F24" t="s">
        <v>20</v>
      </c>
      <c r="G24">
        <v>134</v>
      </c>
      <c r="L24" t="s">
        <v>14</v>
      </c>
      <c r="M24">
        <v>12</v>
      </c>
    </row>
    <row r="25" spans="1:13" x14ac:dyDescent="0.2">
      <c r="A25" t="str">
        <f>Crowdfunding!G896</f>
        <v>successful</v>
      </c>
      <c r="B25">
        <f>Crowdfunding!H896</f>
        <v>56</v>
      </c>
      <c r="F25" t="s">
        <v>20</v>
      </c>
      <c r="G25">
        <v>198</v>
      </c>
      <c r="L25" t="s">
        <v>14</v>
      </c>
      <c r="M25">
        <v>1684</v>
      </c>
    </row>
    <row r="26" spans="1:13" x14ac:dyDescent="0.2">
      <c r="A26" t="str">
        <f>Crowdfunding!G254</f>
        <v>successful</v>
      </c>
      <c r="B26">
        <f>Crowdfunding!H254</f>
        <v>59</v>
      </c>
      <c r="F26" t="s">
        <v>20</v>
      </c>
      <c r="G26">
        <v>111</v>
      </c>
      <c r="L26" t="s">
        <v>14</v>
      </c>
      <c r="M26">
        <v>56</v>
      </c>
    </row>
    <row r="27" spans="1:13" x14ac:dyDescent="0.2">
      <c r="A27" t="str">
        <f>Crowdfunding!G235</f>
        <v>successful</v>
      </c>
      <c r="B27">
        <f>Crowdfunding!H235</f>
        <v>62</v>
      </c>
      <c r="F27" t="s">
        <v>20</v>
      </c>
      <c r="G27">
        <v>222</v>
      </c>
      <c r="L27" t="s">
        <v>14</v>
      </c>
      <c r="M27">
        <v>838</v>
      </c>
    </row>
    <row r="28" spans="1:13" x14ac:dyDescent="0.2">
      <c r="A28" t="str">
        <f>Crowdfunding!G495</f>
        <v>successful</v>
      </c>
      <c r="B28">
        <f>Crowdfunding!H495</f>
        <v>64</v>
      </c>
      <c r="F28" t="s">
        <v>20</v>
      </c>
      <c r="G28">
        <v>6212</v>
      </c>
      <c r="L28" t="s">
        <v>14</v>
      </c>
      <c r="M28">
        <v>1000</v>
      </c>
    </row>
    <row r="29" spans="1:13" x14ac:dyDescent="0.2">
      <c r="A29" t="str">
        <f>Crowdfunding!G862</f>
        <v>successful</v>
      </c>
      <c r="B29">
        <f>Crowdfunding!H862</f>
        <v>65</v>
      </c>
      <c r="F29" t="s">
        <v>20</v>
      </c>
      <c r="G29">
        <v>98</v>
      </c>
      <c r="L29" t="s">
        <v>14</v>
      </c>
      <c r="M29">
        <v>1482</v>
      </c>
    </row>
    <row r="30" spans="1:13" x14ac:dyDescent="0.2">
      <c r="A30" t="str">
        <f>Crowdfunding!G927</f>
        <v>successful</v>
      </c>
      <c r="B30">
        <f>Crowdfunding!H927</f>
        <v>65</v>
      </c>
      <c r="F30" t="s">
        <v>20</v>
      </c>
      <c r="G30">
        <v>92</v>
      </c>
      <c r="L30" t="s">
        <v>14</v>
      </c>
      <c r="M30">
        <v>106</v>
      </c>
    </row>
    <row r="31" spans="1:13" x14ac:dyDescent="0.2">
      <c r="A31" t="str">
        <f>Crowdfunding!G120</f>
        <v>successful</v>
      </c>
      <c r="B31">
        <f>Crowdfunding!H120</f>
        <v>67</v>
      </c>
      <c r="F31" t="s">
        <v>20</v>
      </c>
      <c r="G31">
        <v>149</v>
      </c>
      <c r="L31" t="s">
        <v>14</v>
      </c>
      <c r="M31">
        <v>679</v>
      </c>
    </row>
    <row r="32" spans="1:13" x14ac:dyDescent="0.2">
      <c r="A32" t="str">
        <f>Crowdfunding!G815</f>
        <v>successful</v>
      </c>
      <c r="B32">
        <f>Crowdfunding!H815</f>
        <v>68</v>
      </c>
      <c r="F32" t="s">
        <v>20</v>
      </c>
      <c r="G32">
        <v>2431</v>
      </c>
      <c r="L32" t="s">
        <v>14</v>
      </c>
      <c r="M32">
        <v>1220</v>
      </c>
    </row>
    <row r="33" spans="1:13" x14ac:dyDescent="0.2">
      <c r="A33" t="str">
        <f>Crowdfunding!G691</f>
        <v>successful</v>
      </c>
      <c r="B33">
        <f>Crowdfunding!H691</f>
        <v>69</v>
      </c>
      <c r="F33" t="s">
        <v>20</v>
      </c>
      <c r="G33">
        <v>303</v>
      </c>
      <c r="L33" t="s">
        <v>14</v>
      </c>
      <c r="M33">
        <v>1</v>
      </c>
    </row>
    <row r="34" spans="1:13" x14ac:dyDescent="0.2">
      <c r="A34" t="str">
        <f>Crowdfunding!G820</f>
        <v>successful</v>
      </c>
      <c r="B34">
        <f>Crowdfunding!H820</f>
        <v>69</v>
      </c>
      <c r="F34" t="s">
        <v>20</v>
      </c>
      <c r="G34">
        <v>209</v>
      </c>
      <c r="L34" t="s">
        <v>14</v>
      </c>
      <c r="M34">
        <v>37</v>
      </c>
    </row>
    <row r="35" spans="1:13" x14ac:dyDescent="0.2">
      <c r="A35" t="str">
        <f>Crowdfunding!G145</f>
        <v>successful</v>
      </c>
      <c r="B35">
        <f>Crowdfunding!H145</f>
        <v>70</v>
      </c>
      <c r="F35" t="s">
        <v>20</v>
      </c>
      <c r="G35">
        <v>131</v>
      </c>
      <c r="L35" t="s">
        <v>14</v>
      </c>
      <c r="M35">
        <v>60</v>
      </c>
    </row>
    <row r="36" spans="1:13" x14ac:dyDescent="0.2">
      <c r="A36" t="str">
        <f>Crowdfunding!G87</f>
        <v>successful</v>
      </c>
      <c r="B36">
        <f>Crowdfunding!H87</f>
        <v>71</v>
      </c>
      <c r="F36" t="s">
        <v>20</v>
      </c>
      <c r="G36">
        <v>164</v>
      </c>
      <c r="L36" t="s">
        <v>14</v>
      </c>
      <c r="M36">
        <v>296</v>
      </c>
    </row>
    <row r="37" spans="1:13" x14ac:dyDescent="0.2">
      <c r="A37" t="str">
        <f>Crowdfunding!G300</f>
        <v>successful</v>
      </c>
      <c r="B37">
        <f>Crowdfunding!H300</f>
        <v>72</v>
      </c>
      <c r="F37" t="s">
        <v>20</v>
      </c>
      <c r="G37">
        <v>201</v>
      </c>
      <c r="L37" t="s">
        <v>14</v>
      </c>
      <c r="M37">
        <v>3304</v>
      </c>
    </row>
    <row r="38" spans="1:13" x14ac:dyDescent="0.2">
      <c r="A38" t="str">
        <f>Crowdfunding!G73</f>
        <v>successful</v>
      </c>
      <c r="B38">
        <f>Crowdfunding!H73</f>
        <v>76</v>
      </c>
      <c r="F38" t="s">
        <v>20</v>
      </c>
      <c r="G38">
        <v>211</v>
      </c>
      <c r="L38" t="s">
        <v>14</v>
      </c>
      <c r="M38">
        <v>73</v>
      </c>
    </row>
    <row r="39" spans="1:13" x14ac:dyDescent="0.2">
      <c r="A39" t="str">
        <f>Crowdfunding!G808</f>
        <v>successful</v>
      </c>
      <c r="B39">
        <f>Crowdfunding!H808</f>
        <v>76</v>
      </c>
      <c r="F39" t="s">
        <v>20</v>
      </c>
      <c r="G39">
        <v>128</v>
      </c>
      <c r="L39" t="s">
        <v>14</v>
      </c>
      <c r="M39">
        <v>3387</v>
      </c>
    </row>
    <row r="40" spans="1:13" x14ac:dyDescent="0.2">
      <c r="A40" t="str">
        <f>Crowdfunding!G519</f>
        <v>successful</v>
      </c>
      <c r="B40">
        <f>Crowdfunding!H519</f>
        <v>78</v>
      </c>
      <c r="F40" t="s">
        <v>20</v>
      </c>
      <c r="G40">
        <v>1600</v>
      </c>
      <c r="L40" t="s">
        <v>14</v>
      </c>
      <c r="M40">
        <v>662</v>
      </c>
    </row>
    <row r="41" spans="1:13" x14ac:dyDescent="0.2">
      <c r="A41" t="str">
        <f>Crowdfunding!G776</f>
        <v>successful</v>
      </c>
      <c r="B41">
        <f>Crowdfunding!H776</f>
        <v>78</v>
      </c>
      <c r="F41" t="s">
        <v>20</v>
      </c>
      <c r="G41">
        <v>249</v>
      </c>
      <c r="L41" t="s">
        <v>14</v>
      </c>
      <c r="M41">
        <v>774</v>
      </c>
    </row>
    <row r="42" spans="1:13" x14ac:dyDescent="0.2">
      <c r="A42" t="str">
        <f>Crowdfunding!G207</f>
        <v>successful</v>
      </c>
      <c r="B42">
        <f>Crowdfunding!H207</f>
        <v>80</v>
      </c>
      <c r="F42" t="s">
        <v>20</v>
      </c>
      <c r="G42">
        <v>236</v>
      </c>
      <c r="L42" t="s">
        <v>14</v>
      </c>
      <c r="M42">
        <v>672</v>
      </c>
    </row>
    <row r="43" spans="1:13" x14ac:dyDescent="0.2">
      <c r="A43" t="str">
        <f>Crowdfunding!G356</f>
        <v>successful</v>
      </c>
      <c r="B43">
        <f>Crowdfunding!H356</f>
        <v>80</v>
      </c>
      <c r="F43" t="s">
        <v>20</v>
      </c>
      <c r="G43">
        <v>4065</v>
      </c>
      <c r="L43" t="s">
        <v>14</v>
      </c>
      <c r="M43">
        <v>940</v>
      </c>
    </row>
    <row r="44" spans="1:13" x14ac:dyDescent="0.2">
      <c r="A44" t="str">
        <f>Crowdfunding!G467</f>
        <v>successful</v>
      </c>
      <c r="B44">
        <f>Crowdfunding!H467</f>
        <v>80</v>
      </c>
      <c r="F44" t="s">
        <v>20</v>
      </c>
      <c r="G44">
        <v>246</v>
      </c>
      <c r="L44" t="s">
        <v>14</v>
      </c>
      <c r="M44">
        <v>117</v>
      </c>
    </row>
    <row r="45" spans="1:13" x14ac:dyDescent="0.2">
      <c r="A45" t="str">
        <f>Crowdfunding!G884</f>
        <v>successful</v>
      </c>
      <c r="B45">
        <f>Crowdfunding!H884</f>
        <v>80</v>
      </c>
      <c r="F45" t="s">
        <v>20</v>
      </c>
      <c r="G45">
        <v>2475</v>
      </c>
      <c r="L45" t="s">
        <v>14</v>
      </c>
      <c r="M45">
        <v>115</v>
      </c>
    </row>
    <row r="46" spans="1:13" x14ac:dyDescent="0.2">
      <c r="A46" t="str">
        <f>Crowdfunding!G911</f>
        <v>successful</v>
      </c>
      <c r="B46">
        <f>Crowdfunding!H911</f>
        <v>80</v>
      </c>
      <c r="F46" t="s">
        <v>20</v>
      </c>
      <c r="G46">
        <v>76</v>
      </c>
      <c r="L46" t="s">
        <v>14</v>
      </c>
      <c r="M46">
        <v>326</v>
      </c>
    </row>
    <row r="47" spans="1:13" x14ac:dyDescent="0.2">
      <c r="A47" t="str">
        <f>Crowdfunding!G957</f>
        <v>successful</v>
      </c>
      <c r="B47">
        <f>Crowdfunding!H957</f>
        <v>80</v>
      </c>
      <c r="F47" t="s">
        <v>20</v>
      </c>
      <c r="G47">
        <v>54</v>
      </c>
      <c r="L47" t="s">
        <v>14</v>
      </c>
      <c r="M47">
        <v>1</v>
      </c>
    </row>
    <row r="48" spans="1:13" x14ac:dyDescent="0.2">
      <c r="A48" t="str">
        <f>Crowdfunding!G874</f>
        <v>successful</v>
      </c>
      <c r="B48">
        <f>Crowdfunding!H874</f>
        <v>81</v>
      </c>
      <c r="F48" t="s">
        <v>20</v>
      </c>
      <c r="G48">
        <v>88</v>
      </c>
      <c r="L48" t="s">
        <v>14</v>
      </c>
      <c r="M48">
        <v>1467</v>
      </c>
    </row>
    <row r="49" spans="1:13" x14ac:dyDescent="0.2">
      <c r="A49" t="str">
        <f>Crowdfunding!G413</f>
        <v>successful</v>
      </c>
      <c r="B49">
        <f>Crowdfunding!H413</f>
        <v>82</v>
      </c>
      <c r="F49" t="s">
        <v>20</v>
      </c>
      <c r="G49">
        <v>85</v>
      </c>
      <c r="L49" t="s">
        <v>14</v>
      </c>
      <c r="M49">
        <v>5681</v>
      </c>
    </row>
    <row r="50" spans="1:13" x14ac:dyDescent="0.2">
      <c r="A50" t="str">
        <f>Crowdfunding!G829</f>
        <v>successful</v>
      </c>
      <c r="B50">
        <f>Crowdfunding!H829</f>
        <v>82</v>
      </c>
      <c r="F50" t="s">
        <v>20</v>
      </c>
      <c r="G50">
        <v>170</v>
      </c>
      <c r="L50" t="s">
        <v>14</v>
      </c>
      <c r="M50">
        <v>1059</v>
      </c>
    </row>
    <row r="51" spans="1:13" x14ac:dyDescent="0.2">
      <c r="A51" t="str">
        <f>Crowdfunding!G110</f>
        <v>successful</v>
      </c>
      <c r="B51">
        <f>Crowdfunding!H110</f>
        <v>83</v>
      </c>
      <c r="F51" t="s">
        <v>20</v>
      </c>
      <c r="G51">
        <v>330</v>
      </c>
      <c r="L51" t="s">
        <v>14</v>
      </c>
      <c r="M51">
        <v>1194</v>
      </c>
    </row>
    <row r="52" spans="1:13" x14ac:dyDescent="0.2">
      <c r="A52" t="str">
        <f>Crowdfunding!G279</f>
        <v>successful</v>
      </c>
      <c r="B52">
        <f>Crowdfunding!H279</f>
        <v>83</v>
      </c>
      <c r="F52" t="s">
        <v>20</v>
      </c>
      <c r="G52">
        <v>127</v>
      </c>
      <c r="L52" t="s">
        <v>14</v>
      </c>
      <c r="M52">
        <v>30</v>
      </c>
    </row>
    <row r="53" spans="1:13" x14ac:dyDescent="0.2">
      <c r="A53" t="str">
        <f>Crowdfunding!G382</f>
        <v>successful</v>
      </c>
      <c r="B53">
        <f>Crowdfunding!H382</f>
        <v>84</v>
      </c>
      <c r="F53" t="s">
        <v>20</v>
      </c>
      <c r="G53">
        <v>411</v>
      </c>
      <c r="L53" t="s">
        <v>14</v>
      </c>
      <c r="M53">
        <v>75</v>
      </c>
    </row>
    <row r="54" spans="1:13" x14ac:dyDescent="0.2">
      <c r="A54" t="str">
        <f>Crowdfunding!G546</f>
        <v>successful</v>
      </c>
      <c r="B54">
        <f>Crowdfunding!H546</f>
        <v>84</v>
      </c>
      <c r="F54" t="s">
        <v>20</v>
      </c>
      <c r="G54">
        <v>180</v>
      </c>
      <c r="L54" t="s">
        <v>14</v>
      </c>
      <c r="M54">
        <v>955</v>
      </c>
    </row>
    <row r="55" spans="1:13" x14ac:dyDescent="0.2">
      <c r="A55" t="str">
        <f>Crowdfunding!G76</f>
        <v>successful</v>
      </c>
      <c r="B55">
        <f>Crowdfunding!H76</f>
        <v>85</v>
      </c>
      <c r="F55" t="s">
        <v>20</v>
      </c>
      <c r="G55">
        <v>374</v>
      </c>
      <c r="L55" t="s">
        <v>14</v>
      </c>
      <c r="M55">
        <v>67</v>
      </c>
    </row>
    <row r="56" spans="1:13" x14ac:dyDescent="0.2">
      <c r="A56" t="str">
        <f>Crowdfunding!G307</f>
        <v>successful</v>
      </c>
      <c r="B56">
        <f>Crowdfunding!H307</f>
        <v>85</v>
      </c>
      <c r="F56" t="s">
        <v>20</v>
      </c>
      <c r="G56">
        <v>71</v>
      </c>
      <c r="L56" t="s">
        <v>14</v>
      </c>
      <c r="M56">
        <v>5</v>
      </c>
    </row>
    <row r="57" spans="1:13" x14ac:dyDescent="0.2">
      <c r="A57" t="str">
        <f>Crowdfunding!G491</f>
        <v>successful</v>
      </c>
      <c r="B57">
        <f>Crowdfunding!H491</f>
        <v>85</v>
      </c>
      <c r="F57" t="s">
        <v>20</v>
      </c>
      <c r="G57">
        <v>203</v>
      </c>
      <c r="L57" t="s">
        <v>14</v>
      </c>
      <c r="M57">
        <v>26</v>
      </c>
    </row>
    <row r="58" spans="1:13" x14ac:dyDescent="0.2">
      <c r="A58" t="str">
        <f>Crowdfunding!G565</f>
        <v>successful</v>
      </c>
      <c r="B58">
        <f>Crowdfunding!H565</f>
        <v>85</v>
      </c>
      <c r="F58" t="s">
        <v>20</v>
      </c>
      <c r="G58">
        <v>113</v>
      </c>
      <c r="L58" t="s">
        <v>14</v>
      </c>
      <c r="M58">
        <v>1130</v>
      </c>
    </row>
    <row r="59" spans="1:13" x14ac:dyDescent="0.2">
      <c r="A59" t="str">
        <f>Crowdfunding!G864</f>
        <v>successful</v>
      </c>
      <c r="B59">
        <f>Crowdfunding!H864</f>
        <v>85</v>
      </c>
      <c r="F59" t="s">
        <v>20</v>
      </c>
      <c r="G59">
        <v>96</v>
      </c>
      <c r="L59" t="s">
        <v>14</v>
      </c>
      <c r="M59">
        <v>782</v>
      </c>
    </row>
    <row r="60" spans="1:13" x14ac:dyDescent="0.2">
      <c r="A60" t="str">
        <f>Crowdfunding!G932</f>
        <v>successful</v>
      </c>
      <c r="B60">
        <f>Crowdfunding!H932</f>
        <v>85</v>
      </c>
      <c r="F60" t="s">
        <v>20</v>
      </c>
      <c r="G60">
        <v>498</v>
      </c>
      <c r="L60" t="s">
        <v>14</v>
      </c>
      <c r="M60">
        <v>210</v>
      </c>
    </row>
    <row r="61" spans="1:13" x14ac:dyDescent="0.2">
      <c r="A61" t="str">
        <f>Crowdfunding!G109</f>
        <v>successful</v>
      </c>
      <c r="B61">
        <f>Crowdfunding!H109</f>
        <v>86</v>
      </c>
      <c r="F61" t="s">
        <v>20</v>
      </c>
      <c r="G61">
        <v>180</v>
      </c>
      <c r="L61" t="s">
        <v>14</v>
      </c>
      <c r="M61">
        <v>136</v>
      </c>
    </row>
    <row r="62" spans="1:13" x14ac:dyDescent="0.2">
      <c r="A62" t="str">
        <f>Crowdfunding!G267</f>
        <v>successful</v>
      </c>
      <c r="B62">
        <f>Crowdfunding!H267</f>
        <v>86</v>
      </c>
      <c r="F62" t="s">
        <v>20</v>
      </c>
      <c r="G62">
        <v>27</v>
      </c>
      <c r="L62" t="s">
        <v>14</v>
      </c>
      <c r="M62">
        <v>86</v>
      </c>
    </row>
    <row r="63" spans="1:13" x14ac:dyDescent="0.2">
      <c r="A63" t="str">
        <f>Crowdfunding!G451</f>
        <v>successful</v>
      </c>
      <c r="B63">
        <f>Crowdfunding!H451</f>
        <v>86</v>
      </c>
      <c r="F63" t="s">
        <v>20</v>
      </c>
      <c r="G63">
        <v>2331</v>
      </c>
      <c r="L63" t="s">
        <v>14</v>
      </c>
      <c r="M63">
        <v>19</v>
      </c>
    </row>
    <row r="64" spans="1:13" x14ac:dyDescent="0.2">
      <c r="A64" t="str">
        <f>Crowdfunding!G271</f>
        <v>successful</v>
      </c>
      <c r="B64">
        <f>Crowdfunding!H271</f>
        <v>87</v>
      </c>
      <c r="F64" t="s">
        <v>20</v>
      </c>
      <c r="G64">
        <v>113</v>
      </c>
      <c r="L64" t="s">
        <v>14</v>
      </c>
      <c r="M64">
        <v>886</v>
      </c>
    </row>
    <row r="65" spans="1:13" x14ac:dyDescent="0.2">
      <c r="A65" t="str">
        <f>Crowdfunding!G482</f>
        <v>successful</v>
      </c>
      <c r="B65">
        <f>Crowdfunding!H482</f>
        <v>87</v>
      </c>
      <c r="F65" t="s">
        <v>20</v>
      </c>
      <c r="G65">
        <v>164</v>
      </c>
      <c r="L65" t="s">
        <v>14</v>
      </c>
      <c r="M65">
        <v>35</v>
      </c>
    </row>
    <row r="66" spans="1:13" x14ac:dyDescent="0.2">
      <c r="A66" t="str">
        <f>Crowdfunding!G581</f>
        <v>successful</v>
      </c>
      <c r="B66">
        <f>Crowdfunding!H581</f>
        <v>87</v>
      </c>
      <c r="F66" t="s">
        <v>20</v>
      </c>
      <c r="G66">
        <v>164</v>
      </c>
      <c r="L66" t="s">
        <v>14</v>
      </c>
      <c r="M66">
        <v>24</v>
      </c>
    </row>
    <row r="67" spans="1:13" x14ac:dyDescent="0.2">
      <c r="A67" t="str">
        <f>Crowdfunding!G75</f>
        <v>successful</v>
      </c>
      <c r="B67">
        <f>Crowdfunding!H75</f>
        <v>88</v>
      </c>
      <c r="F67" t="s">
        <v>20</v>
      </c>
      <c r="G67">
        <v>336</v>
      </c>
      <c r="L67" t="s">
        <v>14</v>
      </c>
      <c r="M67">
        <v>86</v>
      </c>
    </row>
    <row r="68" spans="1:13" x14ac:dyDescent="0.2">
      <c r="A68" t="str">
        <f>Crowdfunding!G256</f>
        <v>successful</v>
      </c>
      <c r="B68">
        <f>Crowdfunding!H256</f>
        <v>88</v>
      </c>
      <c r="F68" t="s">
        <v>20</v>
      </c>
      <c r="G68">
        <v>1917</v>
      </c>
      <c r="L68" t="s">
        <v>14</v>
      </c>
      <c r="M68">
        <v>243</v>
      </c>
    </row>
    <row r="69" spans="1:13" x14ac:dyDescent="0.2">
      <c r="A69" t="str">
        <f>Crowdfunding!G363</f>
        <v>successful</v>
      </c>
      <c r="B69">
        <f>Crowdfunding!H363</f>
        <v>88</v>
      </c>
      <c r="F69" t="s">
        <v>20</v>
      </c>
      <c r="G69">
        <v>95</v>
      </c>
      <c r="L69" t="s">
        <v>14</v>
      </c>
      <c r="M69">
        <v>65</v>
      </c>
    </row>
    <row r="70" spans="1:13" x14ac:dyDescent="0.2">
      <c r="A70" t="str">
        <f>Crowdfunding!G548</f>
        <v>successful</v>
      </c>
      <c r="B70">
        <f>Crowdfunding!H548</f>
        <v>88</v>
      </c>
      <c r="F70" t="s">
        <v>20</v>
      </c>
      <c r="G70">
        <v>147</v>
      </c>
      <c r="L70" t="s">
        <v>14</v>
      </c>
      <c r="M70">
        <v>100</v>
      </c>
    </row>
    <row r="71" spans="1:13" x14ac:dyDescent="0.2">
      <c r="A71" t="str">
        <f>Crowdfunding!G134</f>
        <v>successful</v>
      </c>
      <c r="B71">
        <f>Crowdfunding!H134</f>
        <v>89</v>
      </c>
      <c r="F71" t="s">
        <v>20</v>
      </c>
      <c r="G71">
        <v>86</v>
      </c>
      <c r="L71" t="s">
        <v>14</v>
      </c>
      <c r="M71">
        <v>168</v>
      </c>
    </row>
    <row r="72" spans="1:13" x14ac:dyDescent="0.2">
      <c r="A72" t="str">
        <f>Crowdfunding!G525</f>
        <v>successful</v>
      </c>
      <c r="B72">
        <f>Crowdfunding!H525</f>
        <v>89</v>
      </c>
      <c r="F72" t="s">
        <v>20</v>
      </c>
      <c r="G72">
        <v>83</v>
      </c>
      <c r="L72" t="s">
        <v>14</v>
      </c>
      <c r="M72">
        <v>13</v>
      </c>
    </row>
    <row r="73" spans="1:13" x14ac:dyDescent="0.2">
      <c r="A73" t="str">
        <f>Crowdfunding!G280</f>
        <v>successful</v>
      </c>
      <c r="B73">
        <f>Crowdfunding!H280</f>
        <v>91</v>
      </c>
      <c r="F73" t="s">
        <v>20</v>
      </c>
      <c r="G73">
        <v>676</v>
      </c>
      <c r="L73" t="s">
        <v>14</v>
      </c>
      <c r="M73">
        <v>1</v>
      </c>
    </row>
    <row r="74" spans="1:13" x14ac:dyDescent="0.2">
      <c r="A74" t="str">
        <f>Crowdfunding!G48</f>
        <v>successful</v>
      </c>
      <c r="B74">
        <f>Crowdfunding!H48</f>
        <v>92</v>
      </c>
      <c r="F74" t="s">
        <v>20</v>
      </c>
      <c r="G74">
        <v>361</v>
      </c>
      <c r="L74" t="s">
        <v>14</v>
      </c>
      <c r="M74">
        <v>40</v>
      </c>
    </row>
    <row r="75" spans="1:13" x14ac:dyDescent="0.2">
      <c r="A75" t="str">
        <f>Crowdfunding!G234</f>
        <v>successful</v>
      </c>
      <c r="B75">
        <f>Crowdfunding!H234</f>
        <v>92</v>
      </c>
      <c r="F75" t="s">
        <v>20</v>
      </c>
      <c r="G75">
        <v>131</v>
      </c>
      <c r="L75" t="s">
        <v>14</v>
      </c>
      <c r="M75">
        <v>226</v>
      </c>
    </row>
    <row r="76" spans="1:13" x14ac:dyDescent="0.2">
      <c r="A76" t="str">
        <f>Crowdfunding!G259</f>
        <v>successful</v>
      </c>
      <c r="B76">
        <f>Crowdfunding!H259</f>
        <v>92</v>
      </c>
      <c r="F76" t="s">
        <v>20</v>
      </c>
      <c r="G76">
        <v>126</v>
      </c>
      <c r="L76" t="s">
        <v>14</v>
      </c>
      <c r="M76">
        <v>1625</v>
      </c>
    </row>
    <row r="77" spans="1:13" x14ac:dyDescent="0.2">
      <c r="A77" t="str">
        <f>Crowdfunding!G427</f>
        <v>successful</v>
      </c>
      <c r="B77">
        <f>Crowdfunding!H427</f>
        <v>92</v>
      </c>
      <c r="F77" t="s">
        <v>20</v>
      </c>
      <c r="G77">
        <v>275</v>
      </c>
      <c r="L77" t="s">
        <v>14</v>
      </c>
      <c r="M77">
        <v>143</v>
      </c>
    </row>
    <row r="78" spans="1:13" x14ac:dyDescent="0.2">
      <c r="A78" t="str">
        <f>Crowdfunding!G980</f>
        <v>successful</v>
      </c>
      <c r="B78">
        <f>Crowdfunding!H980</f>
        <v>92</v>
      </c>
      <c r="F78" t="s">
        <v>20</v>
      </c>
      <c r="G78">
        <v>67</v>
      </c>
      <c r="L78" t="s">
        <v>14</v>
      </c>
      <c r="M78">
        <v>934</v>
      </c>
    </row>
    <row r="79" spans="1:13" x14ac:dyDescent="0.2">
      <c r="A79" t="str">
        <f>Crowdfunding!G971</f>
        <v>successful</v>
      </c>
      <c r="B79">
        <f>Crowdfunding!H971</f>
        <v>93</v>
      </c>
      <c r="F79" t="s">
        <v>20</v>
      </c>
      <c r="G79">
        <v>154</v>
      </c>
      <c r="L79" t="s">
        <v>14</v>
      </c>
      <c r="M79">
        <v>17</v>
      </c>
    </row>
    <row r="80" spans="1:13" x14ac:dyDescent="0.2">
      <c r="A80" t="str">
        <f>Crowdfunding!G126</f>
        <v>successful</v>
      </c>
      <c r="B80">
        <f>Crowdfunding!H126</f>
        <v>94</v>
      </c>
      <c r="F80" t="s">
        <v>20</v>
      </c>
      <c r="G80">
        <v>1782</v>
      </c>
      <c r="L80" t="s">
        <v>14</v>
      </c>
      <c r="M80">
        <v>2179</v>
      </c>
    </row>
    <row r="81" spans="1:13" x14ac:dyDescent="0.2">
      <c r="A81" t="str">
        <f>Crowdfunding!G422</f>
        <v>successful</v>
      </c>
      <c r="B81">
        <f>Crowdfunding!H422</f>
        <v>94</v>
      </c>
      <c r="F81" t="s">
        <v>20</v>
      </c>
      <c r="G81">
        <v>903</v>
      </c>
      <c r="L81" t="s">
        <v>14</v>
      </c>
      <c r="M81">
        <v>931</v>
      </c>
    </row>
    <row r="82" spans="1:13" x14ac:dyDescent="0.2">
      <c r="A82" t="str">
        <f>Crowdfunding!G433</f>
        <v>successful</v>
      </c>
      <c r="B82">
        <f>Crowdfunding!H433</f>
        <v>94</v>
      </c>
      <c r="F82" t="s">
        <v>20</v>
      </c>
      <c r="G82">
        <v>94</v>
      </c>
      <c r="L82" t="s">
        <v>14</v>
      </c>
      <c r="M82">
        <v>92</v>
      </c>
    </row>
    <row r="83" spans="1:13" x14ac:dyDescent="0.2">
      <c r="A83" t="str">
        <f>Crowdfunding!G107</f>
        <v>successful</v>
      </c>
      <c r="B83">
        <f>Crowdfunding!H107</f>
        <v>95</v>
      </c>
      <c r="F83" t="s">
        <v>20</v>
      </c>
      <c r="G83">
        <v>180</v>
      </c>
      <c r="L83" t="s">
        <v>14</v>
      </c>
      <c r="M83">
        <v>57</v>
      </c>
    </row>
    <row r="84" spans="1:13" x14ac:dyDescent="0.2">
      <c r="A84" t="str">
        <f>Crowdfunding!G91</f>
        <v>successful</v>
      </c>
      <c r="B84">
        <f>Crowdfunding!H91</f>
        <v>96</v>
      </c>
      <c r="F84" t="s">
        <v>20</v>
      </c>
      <c r="G84">
        <v>533</v>
      </c>
      <c r="L84" t="s">
        <v>14</v>
      </c>
      <c r="M84">
        <v>41</v>
      </c>
    </row>
    <row r="85" spans="1:13" x14ac:dyDescent="0.2">
      <c r="A85" t="str">
        <f>Crowdfunding!G630</f>
        <v>successful</v>
      </c>
      <c r="B85">
        <f>Crowdfunding!H630</f>
        <v>96</v>
      </c>
      <c r="F85" t="s">
        <v>20</v>
      </c>
      <c r="G85">
        <v>2443</v>
      </c>
      <c r="L85" t="s">
        <v>14</v>
      </c>
      <c r="M85">
        <v>1</v>
      </c>
    </row>
    <row r="86" spans="1:13" x14ac:dyDescent="0.2">
      <c r="A86" t="str">
        <f>Crowdfunding!G940</f>
        <v>successful</v>
      </c>
      <c r="B86">
        <f>Crowdfunding!H940</f>
        <v>96</v>
      </c>
      <c r="F86" t="s">
        <v>20</v>
      </c>
      <c r="G86">
        <v>89</v>
      </c>
      <c r="L86" t="s">
        <v>14</v>
      </c>
      <c r="M86">
        <v>101</v>
      </c>
    </row>
    <row r="87" spans="1:13" x14ac:dyDescent="0.2">
      <c r="A87" t="str">
        <f>Crowdfunding!G240</f>
        <v>successful</v>
      </c>
      <c r="B87">
        <f>Crowdfunding!H240</f>
        <v>97</v>
      </c>
      <c r="F87" t="s">
        <v>20</v>
      </c>
      <c r="G87">
        <v>159</v>
      </c>
      <c r="L87" t="s">
        <v>14</v>
      </c>
      <c r="M87">
        <v>1335</v>
      </c>
    </row>
    <row r="88" spans="1:13" x14ac:dyDescent="0.2">
      <c r="A88" t="str">
        <f>Crowdfunding!G15</f>
        <v>successful</v>
      </c>
      <c r="B88">
        <f>Crowdfunding!H15</f>
        <v>98</v>
      </c>
      <c r="F88" t="s">
        <v>20</v>
      </c>
      <c r="G88">
        <v>50</v>
      </c>
      <c r="L88" t="s">
        <v>14</v>
      </c>
      <c r="M88">
        <v>15</v>
      </c>
    </row>
    <row r="89" spans="1:13" x14ac:dyDescent="0.2">
      <c r="A89" t="str">
        <f>Crowdfunding!G46</f>
        <v>successful</v>
      </c>
      <c r="B89">
        <f>Crowdfunding!H46</f>
        <v>98</v>
      </c>
      <c r="F89" t="s">
        <v>20</v>
      </c>
      <c r="G89">
        <v>186</v>
      </c>
      <c r="L89" t="s">
        <v>14</v>
      </c>
      <c r="M89">
        <v>454</v>
      </c>
    </row>
    <row r="90" spans="1:13" x14ac:dyDescent="0.2">
      <c r="A90" t="str">
        <f>Crowdfunding!G18</f>
        <v>successful</v>
      </c>
      <c r="B90">
        <f>Crowdfunding!H18</f>
        <v>100</v>
      </c>
      <c r="F90" t="s">
        <v>20</v>
      </c>
      <c r="G90">
        <v>1071</v>
      </c>
      <c r="L90" t="s">
        <v>14</v>
      </c>
      <c r="M90">
        <v>3182</v>
      </c>
    </row>
    <row r="91" spans="1:13" x14ac:dyDescent="0.2">
      <c r="A91" t="str">
        <f>Crowdfunding!G764</f>
        <v>successful</v>
      </c>
      <c r="B91">
        <f>Crowdfunding!H764</f>
        <v>100</v>
      </c>
      <c r="F91" t="s">
        <v>20</v>
      </c>
      <c r="G91">
        <v>117</v>
      </c>
      <c r="L91" t="s">
        <v>14</v>
      </c>
      <c r="M91">
        <v>15</v>
      </c>
    </row>
    <row r="92" spans="1:13" x14ac:dyDescent="0.2">
      <c r="A92" t="str">
        <f>Crowdfunding!G232</f>
        <v>successful</v>
      </c>
      <c r="B92">
        <f>Crowdfunding!H232</f>
        <v>101</v>
      </c>
      <c r="F92" t="s">
        <v>20</v>
      </c>
      <c r="G92">
        <v>70</v>
      </c>
      <c r="L92" t="s">
        <v>14</v>
      </c>
      <c r="M92">
        <v>133</v>
      </c>
    </row>
    <row r="93" spans="1:13" x14ac:dyDescent="0.2">
      <c r="A93" t="str">
        <f>Crowdfunding!G368</f>
        <v>successful</v>
      </c>
      <c r="B93">
        <f>Crowdfunding!H368</f>
        <v>101</v>
      </c>
      <c r="F93" t="s">
        <v>20</v>
      </c>
      <c r="G93">
        <v>135</v>
      </c>
      <c r="L93" t="s">
        <v>14</v>
      </c>
      <c r="M93">
        <v>2062</v>
      </c>
    </row>
    <row r="94" spans="1:13" x14ac:dyDescent="0.2">
      <c r="A94" t="str">
        <f>Crowdfunding!G593</f>
        <v>successful</v>
      </c>
      <c r="B94">
        <f>Crowdfunding!H593</f>
        <v>102</v>
      </c>
      <c r="F94" t="s">
        <v>20</v>
      </c>
      <c r="G94">
        <v>768</v>
      </c>
      <c r="L94" t="s">
        <v>14</v>
      </c>
      <c r="M94">
        <v>29</v>
      </c>
    </row>
    <row r="95" spans="1:13" x14ac:dyDescent="0.2">
      <c r="A95" t="str">
        <f>Crowdfunding!G605</f>
        <v>successful</v>
      </c>
      <c r="B95">
        <f>Crowdfunding!H605</f>
        <v>102</v>
      </c>
      <c r="F95" t="s">
        <v>20</v>
      </c>
      <c r="G95">
        <v>199</v>
      </c>
      <c r="L95" t="s">
        <v>14</v>
      </c>
      <c r="M95">
        <v>132</v>
      </c>
    </row>
    <row r="96" spans="1:13" x14ac:dyDescent="0.2">
      <c r="A96" t="str">
        <f>Crowdfunding!G684</f>
        <v>successful</v>
      </c>
      <c r="B96">
        <f>Crowdfunding!H684</f>
        <v>103</v>
      </c>
      <c r="F96" t="s">
        <v>20</v>
      </c>
      <c r="G96">
        <v>107</v>
      </c>
      <c r="L96" t="s">
        <v>14</v>
      </c>
      <c r="M96">
        <v>137</v>
      </c>
    </row>
    <row r="97" spans="1:13" x14ac:dyDescent="0.2">
      <c r="A97" t="str">
        <f>Crowdfunding!G715</f>
        <v>successful</v>
      </c>
      <c r="B97">
        <f>Crowdfunding!H715</f>
        <v>103</v>
      </c>
      <c r="F97" t="s">
        <v>20</v>
      </c>
      <c r="G97">
        <v>195</v>
      </c>
      <c r="L97" t="s">
        <v>14</v>
      </c>
      <c r="M97">
        <v>908</v>
      </c>
    </row>
    <row r="98" spans="1:13" x14ac:dyDescent="0.2">
      <c r="A98" t="str">
        <f>Crowdfunding!G936</f>
        <v>successful</v>
      </c>
      <c r="B98">
        <f>Crowdfunding!H936</f>
        <v>105</v>
      </c>
      <c r="F98" t="s">
        <v>20</v>
      </c>
      <c r="G98">
        <v>3376</v>
      </c>
      <c r="L98" t="s">
        <v>14</v>
      </c>
      <c r="M98">
        <v>10</v>
      </c>
    </row>
    <row r="99" spans="1:13" x14ac:dyDescent="0.2">
      <c r="A99" t="str">
        <f>Crowdfunding!G475</f>
        <v>successful</v>
      </c>
      <c r="B99">
        <f>Crowdfunding!H475</f>
        <v>106</v>
      </c>
      <c r="F99" t="s">
        <v>20</v>
      </c>
      <c r="G99">
        <v>41</v>
      </c>
      <c r="L99" t="s">
        <v>14</v>
      </c>
      <c r="M99">
        <v>1910</v>
      </c>
    </row>
    <row r="100" spans="1:13" x14ac:dyDescent="0.2">
      <c r="A100" t="str">
        <f>Crowdfunding!G803</f>
        <v>successful</v>
      </c>
      <c r="B100">
        <f>Crowdfunding!H803</f>
        <v>106</v>
      </c>
      <c r="F100" t="s">
        <v>20</v>
      </c>
      <c r="G100">
        <v>1821</v>
      </c>
      <c r="L100" t="s">
        <v>14</v>
      </c>
      <c r="M100">
        <v>38</v>
      </c>
    </row>
    <row r="101" spans="1:13" x14ac:dyDescent="0.2">
      <c r="A101" t="str">
        <f>Crowdfunding!G39</f>
        <v>successful</v>
      </c>
      <c r="B101">
        <f>Crowdfunding!H39</f>
        <v>107</v>
      </c>
      <c r="F101" t="s">
        <v>20</v>
      </c>
      <c r="G101">
        <v>164</v>
      </c>
      <c r="L101" t="s">
        <v>14</v>
      </c>
      <c r="M101">
        <v>104</v>
      </c>
    </row>
    <row r="102" spans="1:13" x14ac:dyDescent="0.2">
      <c r="A102" t="str">
        <f>Crowdfunding!G150</f>
        <v>successful</v>
      </c>
      <c r="B102">
        <f>Crowdfunding!H150</f>
        <v>107</v>
      </c>
      <c r="F102" t="s">
        <v>20</v>
      </c>
      <c r="G102">
        <v>157</v>
      </c>
      <c r="L102" t="s">
        <v>14</v>
      </c>
      <c r="M102">
        <v>49</v>
      </c>
    </row>
    <row r="103" spans="1:13" x14ac:dyDescent="0.2">
      <c r="A103" t="str">
        <f>Crowdfunding!G264</f>
        <v>successful</v>
      </c>
      <c r="B103">
        <f>Crowdfunding!H264</f>
        <v>107</v>
      </c>
      <c r="F103" t="s">
        <v>20</v>
      </c>
      <c r="G103">
        <v>246</v>
      </c>
      <c r="L103" t="s">
        <v>14</v>
      </c>
      <c r="M103">
        <v>1</v>
      </c>
    </row>
    <row r="104" spans="1:13" x14ac:dyDescent="0.2">
      <c r="A104" t="str">
        <f>Crowdfunding!G293</f>
        <v>successful</v>
      </c>
      <c r="B104">
        <f>Crowdfunding!H293</f>
        <v>107</v>
      </c>
      <c r="F104" t="s">
        <v>20</v>
      </c>
      <c r="G104">
        <v>1396</v>
      </c>
      <c r="L104" t="s">
        <v>14</v>
      </c>
      <c r="M104">
        <v>245</v>
      </c>
    </row>
    <row r="105" spans="1:13" x14ac:dyDescent="0.2">
      <c r="A105" t="str">
        <f>Crowdfunding!G607</f>
        <v>successful</v>
      </c>
      <c r="B105">
        <f>Crowdfunding!H607</f>
        <v>107</v>
      </c>
      <c r="F105" t="s">
        <v>20</v>
      </c>
      <c r="G105">
        <v>2506</v>
      </c>
      <c r="L105" t="s">
        <v>14</v>
      </c>
      <c r="M105">
        <v>32</v>
      </c>
    </row>
    <row r="106" spans="1:13" x14ac:dyDescent="0.2">
      <c r="A106" t="str">
        <f>Crowdfunding!G686</f>
        <v>successful</v>
      </c>
      <c r="B106">
        <f>Crowdfunding!H686</f>
        <v>110</v>
      </c>
      <c r="F106" t="s">
        <v>20</v>
      </c>
      <c r="G106">
        <v>244</v>
      </c>
      <c r="L106" t="s">
        <v>14</v>
      </c>
      <c r="M106">
        <v>7</v>
      </c>
    </row>
    <row r="107" spans="1:13" x14ac:dyDescent="0.2">
      <c r="A107" t="str">
        <f>Crowdfunding!G796</f>
        <v>successful</v>
      </c>
      <c r="B107">
        <f>Crowdfunding!H796</f>
        <v>110</v>
      </c>
      <c r="F107" t="s">
        <v>20</v>
      </c>
      <c r="G107">
        <v>146</v>
      </c>
      <c r="L107" t="s">
        <v>14</v>
      </c>
      <c r="M107">
        <v>803</v>
      </c>
    </row>
    <row r="108" spans="1:13" x14ac:dyDescent="0.2">
      <c r="A108" t="str">
        <f>Crowdfunding!G849</f>
        <v>successful</v>
      </c>
      <c r="B108">
        <f>Crowdfunding!H849</f>
        <v>110</v>
      </c>
      <c r="F108" t="s">
        <v>20</v>
      </c>
      <c r="G108">
        <v>1267</v>
      </c>
      <c r="L108" t="s">
        <v>14</v>
      </c>
      <c r="M108">
        <v>16</v>
      </c>
    </row>
    <row r="109" spans="1:13" x14ac:dyDescent="0.2">
      <c r="A109" t="str">
        <f>Crowdfunding!G904</f>
        <v>successful</v>
      </c>
      <c r="B109">
        <f>Crowdfunding!H904</f>
        <v>110</v>
      </c>
      <c r="F109" t="s">
        <v>20</v>
      </c>
      <c r="G109">
        <v>1561</v>
      </c>
      <c r="L109" t="s">
        <v>14</v>
      </c>
      <c r="M109">
        <v>31</v>
      </c>
    </row>
    <row r="110" spans="1:13" x14ac:dyDescent="0.2">
      <c r="A110" t="str">
        <f>Crowdfunding!G43</f>
        <v>successful</v>
      </c>
      <c r="B110">
        <f>Crowdfunding!H43</f>
        <v>111</v>
      </c>
      <c r="F110" t="s">
        <v>20</v>
      </c>
      <c r="G110">
        <v>48</v>
      </c>
      <c r="L110" t="s">
        <v>14</v>
      </c>
      <c r="M110">
        <v>108</v>
      </c>
    </row>
    <row r="111" spans="1:13" x14ac:dyDescent="0.2">
      <c r="A111" t="str">
        <f>Crowdfunding!G228</f>
        <v>successful</v>
      </c>
      <c r="B111">
        <f>Crowdfunding!H228</f>
        <v>112</v>
      </c>
      <c r="F111" t="s">
        <v>20</v>
      </c>
      <c r="G111">
        <v>2739</v>
      </c>
      <c r="L111" t="s">
        <v>14</v>
      </c>
      <c r="M111">
        <v>30</v>
      </c>
    </row>
    <row r="112" spans="1:13" x14ac:dyDescent="0.2">
      <c r="A112" t="str">
        <f>Crowdfunding!G367</f>
        <v>successful</v>
      </c>
      <c r="B112">
        <f>Crowdfunding!H367</f>
        <v>112</v>
      </c>
      <c r="F112" t="s">
        <v>20</v>
      </c>
      <c r="G112">
        <v>3537</v>
      </c>
      <c r="L112" t="s">
        <v>14</v>
      </c>
      <c r="M112">
        <v>17</v>
      </c>
    </row>
    <row r="113" spans="1:13" x14ac:dyDescent="0.2">
      <c r="A113" t="str">
        <f>Crowdfunding!G960</f>
        <v>successful</v>
      </c>
      <c r="B113">
        <f>Crowdfunding!H960</f>
        <v>112</v>
      </c>
      <c r="F113" t="s">
        <v>20</v>
      </c>
      <c r="G113">
        <v>2107</v>
      </c>
      <c r="L113" t="s">
        <v>14</v>
      </c>
      <c r="M113">
        <v>80</v>
      </c>
    </row>
    <row r="114" spans="1:13" x14ac:dyDescent="0.2">
      <c r="A114" t="str">
        <f>Crowdfunding!G90</f>
        <v>successful</v>
      </c>
      <c r="B114">
        <f>Crowdfunding!H90</f>
        <v>113</v>
      </c>
      <c r="F114" t="s">
        <v>20</v>
      </c>
      <c r="G114">
        <v>3318</v>
      </c>
      <c r="L114" t="s">
        <v>14</v>
      </c>
      <c r="M114">
        <v>2468</v>
      </c>
    </row>
    <row r="115" spans="1:13" x14ac:dyDescent="0.2">
      <c r="A115" t="str">
        <f>Crowdfunding!G99</f>
        <v>successful</v>
      </c>
      <c r="B115">
        <f>Crowdfunding!H99</f>
        <v>113</v>
      </c>
      <c r="F115" t="s">
        <v>20</v>
      </c>
      <c r="G115">
        <v>340</v>
      </c>
      <c r="L115" t="s">
        <v>14</v>
      </c>
      <c r="M115">
        <v>26</v>
      </c>
    </row>
    <row r="116" spans="1:13" x14ac:dyDescent="0.2">
      <c r="A116" t="str">
        <f>Crowdfunding!G759</f>
        <v>successful</v>
      </c>
      <c r="B116">
        <f>Crowdfunding!H759</f>
        <v>114</v>
      </c>
      <c r="F116" t="s">
        <v>20</v>
      </c>
      <c r="G116">
        <v>1442</v>
      </c>
      <c r="L116" t="s">
        <v>14</v>
      </c>
      <c r="M116">
        <v>73</v>
      </c>
    </row>
    <row r="117" spans="1:13" x14ac:dyDescent="0.2">
      <c r="A117" t="str">
        <f>Crowdfunding!G945</f>
        <v>successful</v>
      </c>
      <c r="B117">
        <f>Crowdfunding!H945</f>
        <v>114</v>
      </c>
      <c r="F117" t="s">
        <v>20</v>
      </c>
      <c r="G117">
        <v>126</v>
      </c>
      <c r="L117" t="s">
        <v>14</v>
      </c>
      <c r="M117">
        <v>128</v>
      </c>
    </row>
    <row r="118" spans="1:13" x14ac:dyDescent="0.2">
      <c r="A118" t="str">
        <f>Crowdfunding!G970</f>
        <v>successful</v>
      </c>
      <c r="B118">
        <f>Crowdfunding!H970</f>
        <v>114</v>
      </c>
      <c r="F118" t="s">
        <v>20</v>
      </c>
      <c r="G118">
        <v>524</v>
      </c>
      <c r="L118" t="s">
        <v>14</v>
      </c>
      <c r="M118">
        <v>33</v>
      </c>
    </row>
    <row r="119" spans="1:13" x14ac:dyDescent="0.2">
      <c r="A119" t="str">
        <f>Crowdfunding!G490</f>
        <v>successful</v>
      </c>
      <c r="B119">
        <f>Crowdfunding!H490</f>
        <v>115</v>
      </c>
      <c r="F119" t="s">
        <v>20</v>
      </c>
      <c r="G119">
        <v>1989</v>
      </c>
      <c r="L119" t="s">
        <v>14</v>
      </c>
      <c r="M119">
        <v>1072</v>
      </c>
    </row>
    <row r="120" spans="1:13" x14ac:dyDescent="0.2">
      <c r="A120" t="str">
        <f>Crowdfunding!G277</f>
        <v>successful</v>
      </c>
      <c r="B120">
        <f>Crowdfunding!H277</f>
        <v>116</v>
      </c>
      <c r="F120" t="s">
        <v>20</v>
      </c>
      <c r="G120">
        <v>157</v>
      </c>
      <c r="L120" t="s">
        <v>14</v>
      </c>
      <c r="M120">
        <v>393</v>
      </c>
    </row>
    <row r="121" spans="1:13" x14ac:dyDescent="0.2">
      <c r="A121" t="str">
        <f>Crowdfunding!G706</f>
        <v>successful</v>
      </c>
      <c r="B121">
        <f>Crowdfunding!H706</f>
        <v>116</v>
      </c>
      <c r="F121" t="s">
        <v>20</v>
      </c>
      <c r="G121">
        <v>4498</v>
      </c>
      <c r="L121" t="s">
        <v>14</v>
      </c>
      <c r="M121">
        <v>1257</v>
      </c>
    </row>
    <row r="122" spans="1:13" x14ac:dyDescent="0.2">
      <c r="A122" t="str">
        <f>Crowdfunding!G144</f>
        <v>successful</v>
      </c>
      <c r="B122">
        <f>Crowdfunding!H144</f>
        <v>117</v>
      </c>
      <c r="F122" t="s">
        <v>20</v>
      </c>
      <c r="G122">
        <v>80</v>
      </c>
      <c r="L122" t="s">
        <v>14</v>
      </c>
      <c r="M122">
        <v>328</v>
      </c>
    </row>
    <row r="123" spans="1:13" x14ac:dyDescent="0.2">
      <c r="A123" t="str">
        <f>Crowdfunding!G611</f>
        <v>successful</v>
      </c>
      <c r="B123">
        <f>Crowdfunding!H611</f>
        <v>117</v>
      </c>
      <c r="F123" t="s">
        <v>20</v>
      </c>
      <c r="G123">
        <v>43</v>
      </c>
      <c r="L123" t="s">
        <v>14</v>
      </c>
      <c r="M123">
        <v>147</v>
      </c>
    </row>
    <row r="124" spans="1:13" x14ac:dyDescent="0.2">
      <c r="A124" t="str">
        <f>Crowdfunding!G836</f>
        <v>successful</v>
      </c>
      <c r="B124">
        <f>Crowdfunding!H836</f>
        <v>119</v>
      </c>
      <c r="F124" t="s">
        <v>20</v>
      </c>
      <c r="G124">
        <v>2053</v>
      </c>
      <c r="L124" t="s">
        <v>14</v>
      </c>
      <c r="M124">
        <v>830</v>
      </c>
    </row>
    <row r="125" spans="1:13" x14ac:dyDescent="0.2">
      <c r="A125" t="str">
        <f>Crowdfunding!G313</f>
        <v>successful</v>
      </c>
      <c r="B125">
        <f>Crowdfunding!H313</f>
        <v>121</v>
      </c>
      <c r="F125" t="s">
        <v>20</v>
      </c>
      <c r="G125">
        <v>168</v>
      </c>
      <c r="L125" t="s">
        <v>14</v>
      </c>
      <c r="M125">
        <v>331</v>
      </c>
    </row>
    <row r="126" spans="1:13" x14ac:dyDescent="0.2">
      <c r="A126" t="str">
        <f>Crowdfunding!G726</f>
        <v>successful</v>
      </c>
      <c r="B126">
        <f>Crowdfunding!H726</f>
        <v>121</v>
      </c>
      <c r="F126" t="s">
        <v>20</v>
      </c>
      <c r="G126">
        <v>4289</v>
      </c>
      <c r="L126" t="s">
        <v>14</v>
      </c>
      <c r="M126">
        <v>25</v>
      </c>
    </row>
    <row r="127" spans="1:13" x14ac:dyDescent="0.2">
      <c r="A127" t="str">
        <f>Crowdfunding!G800</f>
        <v>successful</v>
      </c>
      <c r="B127">
        <f>Crowdfunding!H800</f>
        <v>121</v>
      </c>
      <c r="F127" t="s">
        <v>20</v>
      </c>
      <c r="G127">
        <v>165</v>
      </c>
      <c r="L127" t="s">
        <v>14</v>
      </c>
      <c r="M127">
        <v>3483</v>
      </c>
    </row>
    <row r="128" spans="1:13" x14ac:dyDescent="0.2">
      <c r="A128" t="str">
        <f>Crowdfunding!G558</f>
        <v>successful</v>
      </c>
      <c r="B128">
        <f>Crowdfunding!H558</f>
        <v>122</v>
      </c>
      <c r="F128" t="s">
        <v>20</v>
      </c>
      <c r="G128">
        <v>1815</v>
      </c>
      <c r="L128" t="s">
        <v>14</v>
      </c>
      <c r="M128">
        <v>923</v>
      </c>
    </row>
    <row r="129" spans="1:13" x14ac:dyDescent="0.2">
      <c r="A129" t="str">
        <f>Crowdfunding!G731</f>
        <v>successful</v>
      </c>
      <c r="B129">
        <f>Crowdfunding!H731</f>
        <v>122</v>
      </c>
      <c r="F129" t="s">
        <v>20</v>
      </c>
      <c r="G129">
        <v>397</v>
      </c>
      <c r="L129" t="s">
        <v>14</v>
      </c>
      <c r="M129">
        <v>1</v>
      </c>
    </row>
    <row r="130" spans="1:13" x14ac:dyDescent="0.2">
      <c r="A130" t="str">
        <f>Crowdfunding!G744</f>
        <v>successful</v>
      </c>
      <c r="B130">
        <f>Crowdfunding!H744</f>
        <v>122</v>
      </c>
      <c r="F130" t="s">
        <v>20</v>
      </c>
      <c r="G130">
        <v>1539</v>
      </c>
      <c r="L130" t="s">
        <v>14</v>
      </c>
      <c r="M130">
        <v>33</v>
      </c>
    </row>
    <row r="131" spans="1:13" x14ac:dyDescent="0.2">
      <c r="A131" t="str">
        <f>Crowdfunding!G891</f>
        <v>successful</v>
      </c>
      <c r="B131">
        <f>Crowdfunding!H891</f>
        <v>122</v>
      </c>
      <c r="F131" t="s">
        <v>20</v>
      </c>
      <c r="G131">
        <v>138</v>
      </c>
      <c r="L131" t="s">
        <v>14</v>
      </c>
      <c r="M131">
        <v>40</v>
      </c>
    </row>
    <row r="132" spans="1:13" x14ac:dyDescent="0.2">
      <c r="A132" t="str">
        <f>Crowdfunding!G400</f>
        <v>successful</v>
      </c>
      <c r="B132">
        <f>Crowdfunding!H400</f>
        <v>123</v>
      </c>
      <c r="F132" t="s">
        <v>20</v>
      </c>
      <c r="G132">
        <v>3594</v>
      </c>
      <c r="L132" t="s">
        <v>14</v>
      </c>
      <c r="M132">
        <v>23</v>
      </c>
    </row>
    <row r="133" spans="1:13" x14ac:dyDescent="0.2">
      <c r="A133" t="str">
        <f>Crowdfunding!G721</f>
        <v>successful</v>
      </c>
      <c r="B133">
        <f>Crowdfunding!H721</f>
        <v>123</v>
      </c>
      <c r="F133" t="s">
        <v>20</v>
      </c>
      <c r="G133">
        <v>5880</v>
      </c>
      <c r="L133" t="s">
        <v>14</v>
      </c>
      <c r="M133">
        <v>75</v>
      </c>
    </row>
    <row r="134" spans="1:13" x14ac:dyDescent="0.2">
      <c r="A134" t="str">
        <f>Crowdfunding!G901</f>
        <v>successful</v>
      </c>
      <c r="B134">
        <f>Crowdfunding!H901</f>
        <v>123</v>
      </c>
      <c r="F134" t="s">
        <v>20</v>
      </c>
      <c r="G134">
        <v>112</v>
      </c>
      <c r="L134" t="s">
        <v>14</v>
      </c>
      <c r="M134">
        <v>2176</v>
      </c>
    </row>
    <row r="135" spans="1:13" x14ac:dyDescent="0.2">
      <c r="A135" t="str">
        <f>Crowdfunding!G712</f>
        <v>successful</v>
      </c>
      <c r="B135">
        <f>Crowdfunding!H712</f>
        <v>125</v>
      </c>
      <c r="F135" t="s">
        <v>20</v>
      </c>
      <c r="G135">
        <v>943</v>
      </c>
      <c r="L135" t="s">
        <v>14</v>
      </c>
      <c r="M135">
        <v>441</v>
      </c>
    </row>
    <row r="136" spans="1:13" x14ac:dyDescent="0.2">
      <c r="A136" t="str">
        <f>Crowdfunding!G116</f>
        <v>successful</v>
      </c>
      <c r="B136">
        <f>Crowdfunding!H116</f>
        <v>126</v>
      </c>
      <c r="F136" t="s">
        <v>20</v>
      </c>
      <c r="G136">
        <v>2468</v>
      </c>
      <c r="L136" t="s">
        <v>14</v>
      </c>
      <c r="M136">
        <v>25</v>
      </c>
    </row>
    <row r="137" spans="1:13" x14ac:dyDescent="0.2">
      <c r="A137" t="str">
        <f>Crowdfunding!G196</f>
        <v>successful</v>
      </c>
      <c r="B137">
        <f>Crowdfunding!H196</f>
        <v>126</v>
      </c>
      <c r="F137" t="s">
        <v>20</v>
      </c>
      <c r="G137">
        <v>2551</v>
      </c>
      <c r="L137" t="s">
        <v>14</v>
      </c>
      <c r="M137">
        <v>127</v>
      </c>
    </row>
    <row r="138" spans="1:13" x14ac:dyDescent="0.2">
      <c r="A138" t="str">
        <f>Crowdfunding!G534</f>
        <v>successful</v>
      </c>
      <c r="B138">
        <f>Crowdfunding!H534</f>
        <v>126</v>
      </c>
      <c r="F138" t="s">
        <v>20</v>
      </c>
      <c r="G138">
        <v>101</v>
      </c>
      <c r="L138" t="s">
        <v>14</v>
      </c>
      <c r="M138">
        <v>355</v>
      </c>
    </row>
    <row r="139" spans="1:13" x14ac:dyDescent="0.2">
      <c r="A139" t="str">
        <f>Crowdfunding!G560</f>
        <v>successful</v>
      </c>
      <c r="B139">
        <f>Crowdfunding!H560</f>
        <v>126</v>
      </c>
      <c r="F139" t="s">
        <v>20</v>
      </c>
      <c r="G139">
        <v>92</v>
      </c>
      <c r="L139" t="s">
        <v>14</v>
      </c>
      <c r="M139">
        <v>44</v>
      </c>
    </row>
    <row r="140" spans="1:13" x14ac:dyDescent="0.2">
      <c r="A140" t="str">
        <f>Crowdfunding!G870</f>
        <v>successful</v>
      </c>
      <c r="B140">
        <f>Crowdfunding!H870</f>
        <v>126</v>
      </c>
      <c r="F140" t="s">
        <v>20</v>
      </c>
      <c r="G140">
        <v>62</v>
      </c>
      <c r="L140" t="s">
        <v>14</v>
      </c>
      <c r="M140">
        <v>67</v>
      </c>
    </row>
    <row r="141" spans="1:13" x14ac:dyDescent="0.2">
      <c r="A141" t="str">
        <f>Crowdfunding!G82</f>
        <v>successful</v>
      </c>
      <c r="B141">
        <f>Crowdfunding!H82</f>
        <v>127</v>
      </c>
      <c r="F141" t="s">
        <v>20</v>
      </c>
      <c r="G141">
        <v>149</v>
      </c>
      <c r="L141" t="s">
        <v>14</v>
      </c>
      <c r="M141">
        <v>1068</v>
      </c>
    </row>
    <row r="142" spans="1:13" x14ac:dyDescent="0.2">
      <c r="A142" t="str">
        <f>Crowdfunding!G787</f>
        <v>successful</v>
      </c>
      <c r="B142">
        <f>Crowdfunding!H787</f>
        <v>127</v>
      </c>
      <c r="F142" t="s">
        <v>20</v>
      </c>
      <c r="G142">
        <v>329</v>
      </c>
      <c r="L142" t="s">
        <v>14</v>
      </c>
      <c r="M142">
        <v>424</v>
      </c>
    </row>
    <row r="143" spans="1:13" x14ac:dyDescent="0.2">
      <c r="A143" t="str">
        <f>Crowdfunding!G61</f>
        <v>successful</v>
      </c>
      <c r="B143">
        <f>Crowdfunding!H61</f>
        <v>128</v>
      </c>
      <c r="F143" t="s">
        <v>20</v>
      </c>
      <c r="G143">
        <v>97</v>
      </c>
      <c r="L143" t="s">
        <v>14</v>
      </c>
      <c r="M143">
        <v>151</v>
      </c>
    </row>
    <row r="144" spans="1:13" x14ac:dyDescent="0.2">
      <c r="A144" t="str">
        <f>Crowdfunding!G622</f>
        <v>successful</v>
      </c>
      <c r="B144">
        <f>Crowdfunding!H622</f>
        <v>128</v>
      </c>
      <c r="F144" t="s">
        <v>20</v>
      </c>
      <c r="G144">
        <v>1784</v>
      </c>
      <c r="L144" t="s">
        <v>14</v>
      </c>
      <c r="M144">
        <v>1608</v>
      </c>
    </row>
    <row r="145" spans="1:13" x14ac:dyDescent="0.2">
      <c r="A145" t="str">
        <f>Crowdfunding!G32</f>
        <v>successful</v>
      </c>
      <c r="B145">
        <f>Crowdfunding!H32</f>
        <v>129</v>
      </c>
      <c r="F145" t="s">
        <v>20</v>
      </c>
      <c r="G145">
        <v>1684</v>
      </c>
      <c r="L145" t="s">
        <v>14</v>
      </c>
      <c r="M145">
        <v>941</v>
      </c>
    </row>
    <row r="146" spans="1:13" x14ac:dyDescent="0.2">
      <c r="A146" t="str">
        <f>Crowdfunding!G644</f>
        <v>successful</v>
      </c>
      <c r="B146">
        <f>Crowdfunding!H644</f>
        <v>129</v>
      </c>
      <c r="F146" t="s">
        <v>20</v>
      </c>
      <c r="G146">
        <v>250</v>
      </c>
      <c r="L146" t="s">
        <v>14</v>
      </c>
      <c r="M146">
        <v>1</v>
      </c>
    </row>
    <row r="147" spans="1:13" x14ac:dyDescent="0.2">
      <c r="A147" t="str">
        <f>Crowdfunding!G588</f>
        <v>successful</v>
      </c>
      <c r="B147">
        <f>Crowdfunding!H588</f>
        <v>130</v>
      </c>
      <c r="F147" t="s">
        <v>20</v>
      </c>
      <c r="G147">
        <v>238</v>
      </c>
      <c r="L147" t="s">
        <v>14</v>
      </c>
      <c r="M147">
        <v>40</v>
      </c>
    </row>
    <row r="148" spans="1:13" x14ac:dyDescent="0.2">
      <c r="A148" t="str">
        <f>Crowdfunding!G743</f>
        <v>successful</v>
      </c>
      <c r="B148">
        <f>Crowdfunding!H743</f>
        <v>130</v>
      </c>
      <c r="F148" t="s">
        <v>20</v>
      </c>
      <c r="G148">
        <v>53</v>
      </c>
      <c r="L148" t="s">
        <v>14</v>
      </c>
      <c r="M148">
        <v>3015</v>
      </c>
    </row>
    <row r="149" spans="1:13" x14ac:dyDescent="0.2">
      <c r="A149" t="str">
        <f>Crowdfunding!G57</f>
        <v>successful</v>
      </c>
      <c r="B149">
        <f>Crowdfunding!H57</f>
        <v>131</v>
      </c>
      <c r="F149" t="s">
        <v>20</v>
      </c>
      <c r="G149">
        <v>214</v>
      </c>
      <c r="L149" t="s">
        <v>14</v>
      </c>
      <c r="M149">
        <v>435</v>
      </c>
    </row>
    <row r="150" spans="1:13" x14ac:dyDescent="0.2">
      <c r="A150" t="str">
        <f>Crowdfunding!G115</f>
        <v>successful</v>
      </c>
      <c r="B150">
        <f>Crowdfunding!H115</f>
        <v>131</v>
      </c>
      <c r="F150" t="s">
        <v>20</v>
      </c>
      <c r="G150">
        <v>222</v>
      </c>
      <c r="L150" t="s">
        <v>14</v>
      </c>
      <c r="M150">
        <v>714</v>
      </c>
    </row>
    <row r="151" spans="1:13" x14ac:dyDescent="0.2">
      <c r="A151" t="str">
        <f>Crowdfunding!G378</f>
        <v>successful</v>
      </c>
      <c r="B151">
        <f>Crowdfunding!H378</f>
        <v>131</v>
      </c>
      <c r="F151" t="s">
        <v>20</v>
      </c>
      <c r="G151">
        <v>1884</v>
      </c>
      <c r="L151" t="s">
        <v>14</v>
      </c>
      <c r="M151">
        <v>5497</v>
      </c>
    </row>
    <row r="152" spans="1:13" x14ac:dyDescent="0.2">
      <c r="A152" t="str">
        <f>Crowdfunding!G512</f>
        <v>successful</v>
      </c>
      <c r="B152">
        <f>Crowdfunding!H512</f>
        <v>131</v>
      </c>
      <c r="F152" t="s">
        <v>20</v>
      </c>
      <c r="G152">
        <v>218</v>
      </c>
      <c r="L152" t="s">
        <v>14</v>
      </c>
      <c r="M152">
        <v>418</v>
      </c>
    </row>
    <row r="153" spans="1:13" x14ac:dyDescent="0.2">
      <c r="A153" t="str">
        <f>Crowdfunding!G959</f>
        <v>successful</v>
      </c>
      <c r="B153">
        <f>Crowdfunding!H959</f>
        <v>131</v>
      </c>
      <c r="F153" t="s">
        <v>20</v>
      </c>
      <c r="G153">
        <v>6465</v>
      </c>
      <c r="L153" t="s">
        <v>14</v>
      </c>
      <c r="M153">
        <v>1439</v>
      </c>
    </row>
    <row r="154" spans="1:13" x14ac:dyDescent="0.2">
      <c r="A154" t="str">
        <f>Crowdfunding!G844</f>
        <v>successful</v>
      </c>
      <c r="B154">
        <f>Crowdfunding!H844</f>
        <v>132</v>
      </c>
      <c r="F154" t="s">
        <v>20</v>
      </c>
      <c r="G154">
        <v>59</v>
      </c>
      <c r="L154" t="s">
        <v>14</v>
      </c>
      <c r="M154">
        <v>15</v>
      </c>
    </row>
    <row r="155" spans="1:13" x14ac:dyDescent="0.2">
      <c r="A155" t="str">
        <f>Crowdfunding!G937</f>
        <v>successful</v>
      </c>
      <c r="B155">
        <f>Crowdfunding!H937</f>
        <v>132</v>
      </c>
      <c r="F155" t="s">
        <v>20</v>
      </c>
      <c r="G155">
        <v>88</v>
      </c>
      <c r="L155" t="s">
        <v>14</v>
      </c>
      <c r="M155">
        <v>1999</v>
      </c>
    </row>
    <row r="156" spans="1:13" x14ac:dyDescent="0.2">
      <c r="A156" t="str">
        <f>Crowdfunding!G994</f>
        <v>successful</v>
      </c>
      <c r="B156">
        <f>Crowdfunding!H994</f>
        <v>132</v>
      </c>
      <c r="F156" t="s">
        <v>20</v>
      </c>
      <c r="G156">
        <v>1697</v>
      </c>
      <c r="L156" t="s">
        <v>14</v>
      </c>
      <c r="M156">
        <v>118</v>
      </c>
    </row>
    <row r="157" spans="1:13" x14ac:dyDescent="0.2">
      <c r="A157" t="str">
        <f>Crowdfunding!G284</f>
        <v>successful</v>
      </c>
      <c r="B157">
        <f>Crowdfunding!H284</f>
        <v>133</v>
      </c>
      <c r="F157" t="s">
        <v>20</v>
      </c>
      <c r="G157">
        <v>92</v>
      </c>
      <c r="L157" t="s">
        <v>14</v>
      </c>
      <c r="M157">
        <v>162</v>
      </c>
    </row>
    <row r="158" spans="1:13" x14ac:dyDescent="0.2">
      <c r="A158" t="str">
        <f>Crowdfunding!G316</f>
        <v>successful</v>
      </c>
      <c r="B158">
        <f>Crowdfunding!H316</f>
        <v>133</v>
      </c>
      <c r="F158" t="s">
        <v>20</v>
      </c>
      <c r="G158">
        <v>186</v>
      </c>
      <c r="L158" t="s">
        <v>14</v>
      </c>
      <c r="M158">
        <v>83</v>
      </c>
    </row>
    <row r="159" spans="1:13" x14ac:dyDescent="0.2">
      <c r="A159" t="str">
        <f>Crowdfunding!G818</f>
        <v>successful</v>
      </c>
      <c r="B159">
        <f>Crowdfunding!H818</f>
        <v>133</v>
      </c>
      <c r="F159" t="s">
        <v>20</v>
      </c>
      <c r="G159">
        <v>138</v>
      </c>
      <c r="L159" t="s">
        <v>14</v>
      </c>
      <c r="M159">
        <v>747</v>
      </c>
    </row>
    <row r="160" spans="1:13" x14ac:dyDescent="0.2">
      <c r="A160" t="str">
        <f>Crowdfunding!G40</f>
        <v>successful</v>
      </c>
      <c r="B160">
        <f>Crowdfunding!H40</f>
        <v>134</v>
      </c>
      <c r="F160" t="s">
        <v>20</v>
      </c>
      <c r="G160">
        <v>261</v>
      </c>
      <c r="L160" t="s">
        <v>14</v>
      </c>
      <c r="M160">
        <v>84</v>
      </c>
    </row>
    <row r="161" spans="1:13" x14ac:dyDescent="0.2">
      <c r="A161" t="str">
        <f>Crowdfunding!G414</f>
        <v>successful</v>
      </c>
      <c r="B161">
        <f>Crowdfunding!H414</f>
        <v>134</v>
      </c>
      <c r="F161" t="s">
        <v>20</v>
      </c>
      <c r="G161">
        <v>107</v>
      </c>
      <c r="L161" t="s">
        <v>14</v>
      </c>
      <c r="M161">
        <v>91</v>
      </c>
    </row>
    <row r="162" spans="1:13" x14ac:dyDescent="0.2">
      <c r="A162" t="str">
        <f>Crowdfunding!G688</f>
        <v>successful</v>
      </c>
      <c r="B162">
        <f>Crowdfunding!H688</f>
        <v>134</v>
      </c>
      <c r="F162" t="s">
        <v>20</v>
      </c>
      <c r="G162">
        <v>199</v>
      </c>
      <c r="L162" t="s">
        <v>14</v>
      </c>
      <c r="M162">
        <v>792</v>
      </c>
    </row>
    <row r="163" spans="1:13" x14ac:dyDescent="0.2">
      <c r="A163" t="str">
        <f>Crowdfunding!G146</f>
        <v>successful</v>
      </c>
      <c r="B163">
        <f>Crowdfunding!H146</f>
        <v>135</v>
      </c>
      <c r="F163" t="s">
        <v>20</v>
      </c>
      <c r="G163">
        <v>5512</v>
      </c>
      <c r="L163" t="s">
        <v>14</v>
      </c>
      <c r="M163">
        <v>32</v>
      </c>
    </row>
    <row r="164" spans="1:13" x14ac:dyDescent="0.2">
      <c r="A164" t="str">
        <f>Crowdfunding!G557</f>
        <v>successful</v>
      </c>
      <c r="B164">
        <f>Crowdfunding!H557</f>
        <v>135</v>
      </c>
      <c r="F164" t="s">
        <v>20</v>
      </c>
      <c r="G164">
        <v>86</v>
      </c>
      <c r="L164" t="s">
        <v>14</v>
      </c>
      <c r="M164">
        <v>186</v>
      </c>
    </row>
    <row r="165" spans="1:13" x14ac:dyDescent="0.2">
      <c r="A165" t="str">
        <f>Crowdfunding!G977</f>
        <v>successful</v>
      </c>
      <c r="B165">
        <f>Crowdfunding!H977</f>
        <v>135</v>
      </c>
      <c r="F165" t="s">
        <v>20</v>
      </c>
      <c r="G165">
        <v>2768</v>
      </c>
      <c r="L165" t="s">
        <v>14</v>
      </c>
      <c r="M165">
        <v>605</v>
      </c>
    </row>
    <row r="166" spans="1:13" x14ac:dyDescent="0.2">
      <c r="A166" t="str">
        <f>Crowdfunding!G587</f>
        <v>successful</v>
      </c>
      <c r="B166">
        <f>Crowdfunding!H587</f>
        <v>136</v>
      </c>
      <c r="F166" t="s">
        <v>20</v>
      </c>
      <c r="G166">
        <v>48</v>
      </c>
      <c r="L166" t="s">
        <v>14</v>
      </c>
      <c r="M166">
        <v>1</v>
      </c>
    </row>
    <row r="167" spans="1:13" x14ac:dyDescent="0.2">
      <c r="A167" t="str">
        <f>Crowdfunding!G710</f>
        <v>successful</v>
      </c>
      <c r="B167">
        <f>Crowdfunding!H710</f>
        <v>137</v>
      </c>
      <c r="F167" t="s">
        <v>20</v>
      </c>
      <c r="G167">
        <v>87</v>
      </c>
      <c r="L167" t="s">
        <v>14</v>
      </c>
      <c r="M167">
        <v>31</v>
      </c>
    </row>
    <row r="168" spans="1:13" x14ac:dyDescent="0.2">
      <c r="A168" t="str">
        <f>Crowdfunding!G755</f>
        <v>successful</v>
      </c>
      <c r="B168">
        <f>Crowdfunding!H755</f>
        <v>137</v>
      </c>
      <c r="F168" t="s">
        <v>20</v>
      </c>
      <c r="G168">
        <v>1894</v>
      </c>
      <c r="L168" t="s">
        <v>14</v>
      </c>
      <c r="M168">
        <v>1181</v>
      </c>
    </row>
    <row r="169" spans="1:13" x14ac:dyDescent="0.2">
      <c r="A169" t="str">
        <f>Crowdfunding!G224</f>
        <v>successful</v>
      </c>
      <c r="B169">
        <f>Crowdfunding!H224</f>
        <v>138</v>
      </c>
      <c r="F169" t="s">
        <v>20</v>
      </c>
      <c r="G169">
        <v>282</v>
      </c>
      <c r="L169" t="s">
        <v>14</v>
      </c>
      <c r="M169">
        <v>39</v>
      </c>
    </row>
    <row r="170" spans="1:13" x14ac:dyDescent="0.2">
      <c r="A170" t="str">
        <f>Crowdfunding!G261</f>
        <v>successful</v>
      </c>
      <c r="B170">
        <f>Crowdfunding!H261</f>
        <v>138</v>
      </c>
      <c r="F170" t="s">
        <v>20</v>
      </c>
      <c r="G170">
        <v>116</v>
      </c>
      <c r="L170" t="s">
        <v>14</v>
      </c>
      <c r="M170">
        <v>46</v>
      </c>
    </row>
    <row r="171" spans="1:13" x14ac:dyDescent="0.2">
      <c r="A171" t="str">
        <f>Crowdfunding!G785</f>
        <v>successful</v>
      </c>
      <c r="B171">
        <f>Crowdfunding!H785</f>
        <v>138</v>
      </c>
      <c r="F171" t="s">
        <v>20</v>
      </c>
      <c r="G171">
        <v>83</v>
      </c>
      <c r="L171" t="s">
        <v>14</v>
      </c>
      <c r="M171">
        <v>105</v>
      </c>
    </row>
    <row r="172" spans="1:13" x14ac:dyDescent="0.2">
      <c r="A172" t="str">
        <f>Crowdfunding!G365</f>
        <v>successful</v>
      </c>
      <c r="B172">
        <f>Crowdfunding!H365</f>
        <v>139</v>
      </c>
      <c r="F172" t="s">
        <v>20</v>
      </c>
      <c r="G172">
        <v>91</v>
      </c>
      <c r="L172" t="s">
        <v>14</v>
      </c>
      <c r="M172">
        <v>535</v>
      </c>
    </row>
    <row r="173" spans="1:13" x14ac:dyDescent="0.2">
      <c r="A173" t="str">
        <f>Crowdfunding!G469</f>
        <v>successful</v>
      </c>
      <c r="B173">
        <f>Crowdfunding!H469</f>
        <v>139</v>
      </c>
      <c r="F173" t="s">
        <v>20</v>
      </c>
      <c r="G173">
        <v>546</v>
      </c>
      <c r="L173" t="s">
        <v>14</v>
      </c>
      <c r="M173">
        <v>16</v>
      </c>
    </row>
    <row r="174" spans="1:13" x14ac:dyDescent="0.2">
      <c r="A174" t="str">
        <f>Crowdfunding!G538</f>
        <v>successful</v>
      </c>
      <c r="B174">
        <f>Crowdfunding!H538</f>
        <v>140</v>
      </c>
      <c r="F174" t="s">
        <v>20</v>
      </c>
      <c r="G174">
        <v>393</v>
      </c>
      <c r="L174" t="s">
        <v>14</v>
      </c>
      <c r="M174">
        <v>575</v>
      </c>
    </row>
    <row r="175" spans="1:13" x14ac:dyDescent="0.2">
      <c r="A175" t="str">
        <f>Crowdfunding!G746</f>
        <v>successful</v>
      </c>
      <c r="B175">
        <f>Crowdfunding!H746</f>
        <v>140</v>
      </c>
      <c r="F175" t="s">
        <v>20</v>
      </c>
      <c r="G175">
        <v>133</v>
      </c>
      <c r="L175" t="s">
        <v>14</v>
      </c>
      <c r="M175">
        <v>1120</v>
      </c>
    </row>
    <row r="176" spans="1:13" x14ac:dyDescent="0.2">
      <c r="A176" t="str">
        <f>Crowdfunding!G978</f>
        <v>successful</v>
      </c>
      <c r="B176">
        <f>Crowdfunding!H978</f>
        <v>140</v>
      </c>
      <c r="F176" t="s">
        <v>20</v>
      </c>
      <c r="G176">
        <v>254</v>
      </c>
      <c r="L176" t="s">
        <v>14</v>
      </c>
      <c r="M176">
        <v>113</v>
      </c>
    </row>
    <row r="177" spans="1:13" x14ac:dyDescent="0.2">
      <c r="A177" t="str">
        <f>Crowdfunding!G25</f>
        <v>successful</v>
      </c>
      <c r="B177">
        <f>Crowdfunding!H25</f>
        <v>142</v>
      </c>
      <c r="F177" t="s">
        <v>20</v>
      </c>
      <c r="G177">
        <v>176</v>
      </c>
      <c r="L177" t="s">
        <v>14</v>
      </c>
      <c r="M177">
        <v>1538</v>
      </c>
    </row>
    <row r="178" spans="1:13" x14ac:dyDescent="0.2">
      <c r="A178" t="str">
        <f>Crowdfunding!G306</f>
        <v>successful</v>
      </c>
      <c r="B178">
        <f>Crowdfunding!H306</f>
        <v>142</v>
      </c>
      <c r="F178" t="s">
        <v>20</v>
      </c>
      <c r="G178">
        <v>337</v>
      </c>
      <c r="L178" t="s">
        <v>14</v>
      </c>
      <c r="M178">
        <v>9</v>
      </c>
    </row>
    <row r="179" spans="1:13" x14ac:dyDescent="0.2">
      <c r="A179" t="str">
        <f>Crowdfunding!G476</f>
        <v>successful</v>
      </c>
      <c r="B179">
        <f>Crowdfunding!H476</f>
        <v>142</v>
      </c>
      <c r="F179" t="s">
        <v>20</v>
      </c>
      <c r="G179">
        <v>107</v>
      </c>
      <c r="L179" t="s">
        <v>14</v>
      </c>
      <c r="M179">
        <v>554</v>
      </c>
    </row>
    <row r="180" spans="1:13" x14ac:dyDescent="0.2">
      <c r="A180" t="str">
        <f>Crowdfunding!G804</f>
        <v>successful</v>
      </c>
      <c r="B180">
        <f>Crowdfunding!H804</f>
        <v>142</v>
      </c>
      <c r="F180" t="s">
        <v>20</v>
      </c>
      <c r="G180">
        <v>183</v>
      </c>
      <c r="L180" t="s">
        <v>14</v>
      </c>
      <c r="M180">
        <v>648</v>
      </c>
    </row>
    <row r="181" spans="1:13" x14ac:dyDescent="0.2">
      <c r="A181" t="str">
        <f>Crowdfunding!G444</f>
        <v>successful</v>
      </c>
      <c r="B181">
        <f>Crowdfunding!H444</f>
        <v>143</v>
      </c>
      <c r="F181" t="s">
        <v>20</v>
      </c>
      <c r="G181">
        <v>72</v>
      </c>
      <c r="L181" t="s">
        <v>14</v>
      </c>
      <c r="M181">
        <v>21</v>
      </c>
    </row>
    <row r="182" spans="1:13" x14ac:dyDescent="0.2">
      <c r="A182" t="str">
        <f>Crowdfunding!G492</f>
        <v>successful</v>
      </c>
      <c r="B182">
        <f>Crowdfunding!H492</f>
        <v>144</v>
      </c>
      <c r="F182" t="s">
        <v>20</v>
      </c>
      <c r="G182">
        <v>295</v>
      </c>
      <c r="L182" t="s">
        <v>14</v>
      </c>
      <c r="M182">
        <v>54</v>
      </c>
    </row>
    <row r="183" spans="1:13" x14ac:dyDescent="0.2">
      <c r="A183" t="str">
        <f>Crowdfunding!G576</f>
        <v>successful</v>
      </c>
      <c r="B183">
        <f>Crowdfunding!H576</f>
        <v>144</v>
      </c>
      <c r="F183" t="s">
        <v>20</v>
      </c>
      <c r="G183">
        <v>142</v>
      </c>
      <c r="L183" t="s">
        <v>14</v>
      </c>
      <c r="M183">
        <v>120</v>
      </c>
    </row>
    <row r="184" spans="1:13" x14ac:dyDescent="0.2">
      <c r="A184" t="str">
        <f>Crowdfunding!G725</f>
        <v>successful</v>
      </c>
      <c r="B184">
        <f>Crowdfunding!H725</f>
        <v>144</v>
      </c>
      <c r="F184" t="s">
        <v>20</v>
      </c>
      <c r="G184">
        <v>85</v>
      </c>
      <c r="L184" t="s">
        <v>14</v>
      </c>
      <c r="M184">
        <v>579</v>
      </c>
    </row>
    <row r="185" spans="1:13" x14ac:dyDescent="0.2">
      <c r="A185" t="str">
        <f>Crowdfunding!G934</f>
        <v>successful</v>
      </c>
      <c r="B185">
        <f>Crowdfunding!H934</f>
        <v>144</v>
      </c>
      <c r="F185" t="s">
        <v>20</v>
      </c>
      <c r="G185">
        <v>659</v>
      </c>
      <c r="L185" t="s">
        <v>14</v>
      </c>
      <c r="M185">
        <v>2072</v>
      </c>
    </row>
    <row r="186" spans="1:13" x14ac:dyDescent="0.2">
      <c r="A186" t="str">
        <f>Crowdfunding!G169</f>
        <v>successful</v>
      </c>
      <c r="B186">
        <f>Crowdfunding!H169</f>
        <v>146</v>
      </c>
      <c r="F186" t="s">
        <v>20</v>
      </c>
      <c r="G186">
        <v>121</v>
      </c>
      <c r="L186" t="s">
        <v>14</v>
      </c>
      <c r="M186">
        <v>0</v>
      </c>
    </row>
    <row r="187" spans="1:13" x14ac:dyDescent="0.2">
      <c r="A187" t="str">
        <f>Crowdfunding!G108</f>
        <v>successful</v>
      </c>
      <c r="B187">
        <f>Crowdfunding!H108</f>
        <v>147</v>
      </c>
      <c r="F187" t="s">
        <v>20</v>
      </c>
      <c r="G187">
        <v>3742</v>
      </c>
      <c r="L187" t="s">
        <v>14</v>
      </c>
      <c r="M187">
        <v>1796</v>
      </c>
    </row>
    <row r="188" spans="1:13" x14ac:dyDescent="0.2">
      <c r="A188" t="str">
        <f>Crowdfunding!G528</f>
        <v>successful</v>
      </c>
      <c r="B188">
        <f>Crowdfunding!H528</f>
        <v>147</v>
      </c>
      <c r="F188" t="s">
        <v>20</v>
      </c>
      <c r="G188">
        <v>223</v>
      </c>
      <c r="L188" t="s">
        <v>14</v>
      </c>
      <c r="M188">
        <v>62</v>
      </c>
    </row>
    <row r="189" spans="1:13" x14ac:dyDescent="0.2">
      <c r="A189" t="str">
        <f>Crowdfunding!G685</f>
        <v>successful</v>
      </c>
      <c r="B189">
        <f>Crowdfunding!H685</f>
        <v>147</v>
      </c>
      <c r="F189" t="s">
        <v>20</v>
      </c>
      <c r="G189">
        <v>133</v>
      </c>
      <c r="L189" t="s">
        <v>14</v>
      </c>
      <c r="M189">
        <v>347</v>
      </c>
    </row>
    <row r="190" spans="1:13" x14ac:dyDescent="0.2">
      <c r="A190" t="str">
        <f>Crowdfunding!G758</f>
        <v>successful</v>
      </c>
      <c r="B190">
        <f>Crowdfunding!H758</f>
        <v>148</v>
      </c>
      <c r="F190" t="s">
        <v>20</v>
      </c>
      <c r="G190">
        <v>5168</v>
      </c>
      <c r="L190" t="s">
        <v>14</v>
      </c>
      <c r="M190">
        <v>19</v>
      </c>
    </row>
    <row r="191" spans="1:13" x14ac:dyDescent="0.2">
      <c r="A191" t="str">
        <f>Crowdfunding!G766</f>
        <v>successful</v>
      </c>
      <c r="B191">
        <f>Crowdfunding!H766</f>
        <v>148</v>
      </c>
      <c r="F191" t="s">
        <v>20</v>
      </c>
      <c r="G191">
        <v>307</v>
      </c>
      <c r="L191" t="s">
        <v>14</v>
      </c>
      <c r="M191">
        <v>1258</v>
      </c>
    </row>
    <row r="192" spans="1:13" x14ac:dyDescent="0.2">
      <c r="A192" t="str">
        <f>Crowdfunding!G49</f>
        <v>successful</v>
      </c>
      <c r="B192">
        <f>Crowdfunding!H49</f>
        <v>149</v>
      </c>
      <c r="F192" t="s">
        <v>20</v>
      </c>
      <c r="G192">
        <v>2441</v>
      </c>
      <c r="L192" t="s">
        <v>14</v>
      </c>
      <c r="M192">
        <v>362</v>
      </c>
    </row>
    <row r="193" spans="1:13" x14ac:dyDescent="0.2">
      <c r="A193" t="str">
        <f>Crowdfunding!G236</f>
        <v>successful</v>
      </c>
      <c r="B193">
        <f>Crowdfunding!H236</f>
        <v>149</v>
      </c>
      <c r="F193" t="s">
        <v>20</v>
      </c>
      <c r="G193">
        <v>1385</v>
      </c>
      <c r="L193" t="s">
        <v>14</v>
      </c>
      <c r="M193">
        <v>133</v>
      </c>
    </row>
    <row r="194" spans="1:13" x14ac:dyDescent="0.2">
      <c r="A194" t="str">
        <f>Crowdfunding!G770</f>
        <v>successful</v>
      </c>
      <c r="B194">
        <f>Crowdfunding!H770</f>
        <v>150</v>
      </c>
      <c r="F194" t="s">
        <v>20</v>
      </c>
      <c r="G194">
        <v>190</v>
      </c>
      <c r="L194" t="s">
        <v>14</v>
      </c>
      <c r="M194">
        <v>846</v>
      </c>
    </row>
    <row r="195" spans="1:13" x14ac:dyDescent="0.2">
      <c r="A195" t="str">
        <f>Crowdfunding!G866</f>
        <v>successful</v>
      </c>
      <c r="B195">
        <f>Crowdfunding!H866</f>
        <v>150</v>
      </c>
      <c r="F195" t="s">
        <v>20</v>
      </c>
      <c r="G195">
        <v>470</v>
      </c>
      <c r="L195" t="s">
        <v>14</v>
      </c>
      <c r="M195">
        <v>10</v>
      </c>
    </row>
    <row r="196" spans="1:13" x14ac:dyDescent="0.2">
      <c r="A196" t="str">
        <f>Crowdfunding!G121</f>
        <v>successful</v>
      </c>
      <c r="B196">
        <f>Crowdfunding!H121</f>
        <v>154</v>
      </c>
      <c r="F196" t="s">
        <v>20</v>
      </c>
      <c r="G196">
        <v>253</v>
      </c>
      <c r="L196" t="s">
        <v>14</v>
      </c>
      <c r="M196">
        <v>191</v>
      </c>
    </row>
    <row r="197" spans="1:13" x14ac:dyDescent="0.2">
      <c r="A197" t="str">
        <f>Crowdfunding!G371</f>
        <v>successful</v>
      </c>
      <c r="B197">
        <f>Crowdfunding!H371</f>
        <v>154</v>
      </c>
      <c r="F197" t="s">
        <v>20</v>
      </c>
      <c r="G197">
        <v>1113</v>
      </c>
      <c r="L197" t="s">
        <v>14</v>
      </c>
      <c r="M197">
        <v>1979</v>
      </c>
    </row>
    <row r="198" spans="1:13" x14ac:dyDescent="0.2">
      <c r="A198" t="str">
        <f>Crowdfunding!G410</f>
        <v>successful</v>
      </c>
      <c r="B198">
        <f>Crowdfunding!H410</f>
        <v>154</v>
      </c>
      <c r="F198" t="s">
        <v>20</v>
      </c>
      <c r="G198">
        <v>2283</v>
      </c>
      <c r="L198" t="s">
        <v>14</v>
      </c>
      <c r="M198">
        <v>63</v>
      </c>
    </row>
    <row r="199" spans="1:13" x14ac:dyDescent="0.2">
      <c r="A199" t="str">
        <f>Crowdfunding!G629</f>
        <v>successful</v>
      </c>
      <c r="B199">
        <f>Crowdfunding!H629</f>
        <v>154</v>
      </c>
      <c r="F199" t="s">
        <v>20</v>
      </c>
      <c r="G199">
        <v>1095</v>
      </c>
      <c r="L199" t="s">
        <v>14</v>
      </c>
      <c r="M199">
        <v>6080</v>
      </c>
    </row>
    <row r="200" spans="1:13" x14ac:dyDescent="0.2">
      <c r="A200" t="str">
        <f>Crowdfunding!G383</f>
        <v>successful</v>
      </c>
      <c r="B200">
        <f>Crowdfunding!H383</f>
        <v>155</v>
      </c>
      <c r="F200" t="s">
        <v>20</v>
      </c>
      <c r="G200">
        <v>1690</v>
      </c>
      <c r="L200" t="s">
        <v>14</v>
      </c>
      <c r="M200">
        <v>80</v>
      </c>
    </row>
    <row r="201" spans="1:13" x14ac:dyDescent="0.2">
      <c r="A201" t="str">
        <f>Crowdfunding!G843</f>
        <v>successful</v>
      </c>
      <c r="B201">
        <f>Crowdfunding!H843</f>
        <v>155</v>
      </c>
      <c r="F201" t="s">
        <v>20</v>
      </c>
      <c r="G201">
        <v>191</v>
      </c>
      <c r="L201" t="s">
        <v>14</v>
      </c>
      <c r="M201">
        <v>9</v>
      </c>
    </row>
    <row r="202" spans="1:13" x14ac:dyDescent="0.2">
      <c r="A202" t="str">
        <f>Crowdfunding!G963</f>
        <v>successful</v>
      </c>
      <c r="B202">
        <f>Crowdfunding!H963</f>
        <v>155</v>
      </c>
      <c r="F202" t="s">
        <v>20</v>
      </c>
      <c r="G202">
        <v>2013</v>
      </c>
      <c r="L202" t="s">
        <v>14</v>
      </c>
      <c r="M202">
        <v>1784</v>
      </c>
    </row>
    <row r="203" spans="1:13" x14ac:dyDescent="0.2">
      <c r="A203" t="str">
        <f>Crowdfunding!G966</f>
        <v>successful</v>
      </c>
      <c r="B203">
        <f>Crowdfunding!H966</f>
        <v>155</v>
      </c>
      <c r="F203" t="s">
        <v>20</v>
      </c>
      <c r="G203">
        <v>1703</v>
      </c>
      <c r="L203" t="s">
        <v>14</v>
      </c>
      <c r="M203">
        <v>243</v>
      </c>
    </row>
    <row r="204" spans="1:13" x14ac:dyDescent="0.2">
      <c r="A204" t="str">
        <f>Crowdfunding!G549</f>
        <v>successful</v>
      </c>
      <c r="B204">
        <f>Crowdfunding!H549</f>
        <v>156</v>
      </c>
      <c r="F204" t="s">
        <v>20</v>
      </c>
      <c r="G204">
        <v>80</v>
      </c>
      <c r="L204" t="s">
        <v>14</v>
      </c>
      <c r="M204">
        <v>1296</v>
      </c>
    </row>
    <row r="205" spans="1:13" x14ac:dyDescent="0.2">
      <c r="A205" t="str">
        <f>Crowdfunding!G920</f>
        <v>successful</v>
      </c>
      <c r="B205">
        <f>Crowdfunding!H920</f>
        <v>156</v>
      </c>
      <c r="F205" t="s">
        <v>20</v>
      </c>
      <c r="G205">
        <v>41</v>
      </c>
      <c r="L205" t="s">
        <v>14</v>
      </c>
      <c r="M205">
        <v>77</v>
      </c>
    </row>
    <row r="206" spans="1:13" x14ac:dyDescent="0.2">
      <c r="A206" t="str">
        <f>Crowdfunding!G164</f>
        <v>successful</v>
      </c>
      <c r="B206">
        <f>Crowdfunding!H164</f>
        <v>157</v>
      </c>
      <c r="F206" t="s">
        <v>20</v>
      </c>
      <c r="G206">
        <v>187</v>
      </c>
      <c r="L206" t="s">
        <v>14</v>
      </c>
      <c r="M206">
        <v>395</v>
      </c>
    </row>
    <row r="207" spans="1:13" x14ac:dyDescent="0.2">
      <c r="A207" t="str">
        <f>Crowdfunding!G203</f>
        <v>successful</v>
      </c>
      <c r="B207">
        <f>Crowdfunding!H203</f>
        <v>157</v>
      </c>
      <c r="F207" t="s">
        <v>20</v>
      </c>
      <c r="G207">
        <v>2875</v>
      </c>
      <c r="L207" t="s">
        <v>14</v>
      </c>
      <c r="M207">
        <v>49</v>
      </c>
    </row>
    <row r="208" spans="1:13" x14ac:dyDescent="0.2">
      <c r="A208" t="str">
        <f>Crowdfunding!G718</f>
        <v>successful</v>
      </c>
      <c r="B208">
        <f>Crowdfunding!H718</f>
        <v>157</v>
      </c>
      <c r="F208" t="s">
        <v>20</v>
      </c>
      <c r="G208">
        <v>88</v>
      </c>
      <c r="L208" t="s">
        <v>14</v>
      </c>
      <c r="M208">
        <v>180</v>
      </c>
    </row>
    <row r="209" spans="1:13" x14ac:dyDescent="0.2">
      <c r="A209" t="str">
        <f>Crowdfunding!G827</f>
        <v>successful</v>
      </c>
      <c r="B209">
        <f>Crowdfunding!H827</f>
        <v>157</v>
      </c>
      <c r="F209" t="s">
        <v>20</v>
      </c>
      <c r="G209">
        <v>191</v>
      </c>
      <c r="L209" t="s">
        <v>14</v>
      </c>
      <c r="M209">
        <v>2690</v>
      </c>
    </row>
    <row r="210" spans="1:13" x14ac:dyDescent="0.2">
      <c r="A210" t="str">
        <f>Crowdfunding!G841</f>
        <v>successful</v>
      </c>
      <c r="B210">
        <f>Crowdfunding!H841</f>
        <v>157</v>
      </c>
      <c r="F210" t="s">
        <v>20</v>
      </c>
      <c r="G210">
        <v>139</v>
      </c>
      <c r="L210" t="s">
        <v>14</v>
      </c>
      <c r="M210">
        <v>2779</v>
      </c>
    </row>
    <row r="211" spans="1:13" x14ac:dyDescent="0.2">
      <c r="A211" t="str">
        <f>Crowdfunding!G3</f>
        <v>successful</v>
      </c>
      <c r="B211">
        <f>Crowdfunding!H3</f>
        <v>158</v>
      </c>
      <c r="F211" t="s">
        <v>20</v>
      </c>
      <c r="G211">
        <v>186</v>
      </c>
      <c r="L211" t="s">
        <v>14</v>
      </c>
      <c r="M211">
        <v>92</v>
      </c>
    </row>
    <row r="212" spans="1:13" x14ac:dyDescent="0.2">
      <c r="A212" t="str">
        <f>Crowdfunding!G858</f>
        <v>successful</v>
      </c>
      <c r="B212">
        <f>Crowdfunding!H858</f>
        <v>158</v>
      </c>
      <c r="F212" t="s">
        <v>20</v>
      </c>
      <c r="G212">
        <v>112</v>
      </c>
      <c r="L212" t="s">
        <v>14</v>
      </c>
      <c r="M212">
        <v>1028</v>
      </c>
    </row>
    <row r="213" spans="1:13" x14ac:dyDescent="0.2">
      <c r="A213" t="str">
        <f>Crowdfunding!G135</f>
        <v>successful</v>
      </c>
      <c r="B213">
        <f>Crowdfunding!H135</f>
        <v>159</v>
      </c>
      <c r="F213" t="s">
        <v>20</v>
      </c>
      <c r="G213">
        <v>101</v>
      </c>
      <c r="L213" t="s">
        <v>14</v>
      </c>
      <c r="M213">
        <v>26</v>
      </c>
    </row>
    <row r="214" spans="1:13" x14ac:dyDescent="0.2">
      <c r="A214" t="str">
        <f>Crowdfunding!G471</f>
        <v>successful</v>
      </c>
      <c r="B214">
        <f>Crowdfunding!H471</f>
        <v>159</v>
      </c>
      <c r="F214" t="s">
        <v>20</v>
      </c>
      <c r="G214">
        <v>206</v>
      </c>
      <c r="L214" t="s">
        <v>14</v>
      </c>
      <c r="M214">
        <v>1790</v>
      </c>
    </row>
    <row r="215" spans="1:13" x14ac:dyDescent="0.2">
      <c r="A215" t="str">
        <f>Crowdfunding!G903</f>
        <v>successful</v>
      </c>
      <c r="B215">
        <f>Crowdfunding!H903</f>
        <v>159</v>
      </c>
      <c r="F215" t="s">
        <v>20</v>
      </c>
      <c r="G215">
        <v>154</v>
      </c>
      <c r="L215" t="s">
        <v>14</v>
      </c>
      <c r="M215">
        <v>37</v>
      </c>
    </row>
    <row r="216" spans="1:13" x14ac:dyDescent="0.2">
      <c r="A216" t="str">
        <f>Crowdfunding!G608</f>
        <v>successful</v>
      </c>
      <c r="B216">
        <f>Crowdfunding!H608</f>
        <v>160</v>
      </c>
      <c r="F216" t="s">
        <v>20</v>
      </c>
      <c r="G216">
        <v>5966</v>
      </c>
      <c r="L216" t="s">
        <v>14</v>
      </c>
      <c r="M216">
        <v>35</v>
      </c>
    </row>
    <row r="217" spans="1:13" x14ac:dyDescent="0.2">
      <c r="A217" t="str">
        <f>Crowdfunding!G853</f>
        <v>successful</v>
      </c>
      <c r="B217">
        <f>Crowdfunding!H853</f>
        <v>160</v>
      </c>
      <c r="F217" t="s">
        <v>20</v>
      </c>
      <c r="G217">
        <v>169</v>
      </c>
      <c r="L217" t="s">
        <v>14</v>
      </c>
      <c r="M217">
        <v>558</v>
      </c>
    </row>
    <row r="218" spans="1:13" x14ac:dyDescent="0.2">
      <c r="A218" t="str">
        <f>Crowdfunding!G784</f>
        <v>successful</v>
      </c>
      <c r="B218">
        <f>Crowdfunding!H784</f>
        <v>161</v>
      </c>
      <c r="F218" t="s">
        <v>20</v>
      </c>
      <c r="G218">
        <v>2106</v>
      </c>
      <c r="L218" t="s">
        <v>14</v>
      </c>
      <c r="M218">
        <v>64</v>
      </c>
    </row>
    <row r="219" spans="1:13" x14ac:dyDescent="0.2">
      <c r="A219" t="str">
        <f>Crowdfunding!G27</f>
        <v>successful</v>
      </c>
      <c r="B219">
        <f>Crowdfunding!H27</f>
        <v>163</v>
      </c>
      <c r="F219" t="s">
        <v>20</v>
      </c>
      <c r="G219">
        <v>131</v>
      </c>
      <c r="L219" t="s">
        <v>14</v>
      </c>
      <c r="M219">
        <v>245</v>
      </c>
    </row>
    <row r="220" spans="1:13" x14ac:dyDescent="0.2">
      <c r="A220" t="str">
        <f>Crowdfunding!G863</f>
        <v>successful</v>
      </c>
      <c r="B220">
        <f>Crowdfunding!H863</f>
        <v>163</v>
      </c>
      <c r="F220" t="s">
        <v>20</v>
      </c>
      <c r="G220">
        <v>84</v>
      </c>
      <c r="L220" t="s">
        <v>14</v>
      </c>
      <c r="M220">
        <v>71</v>
      </c>
    </row>
    <row r="221" spans="1:13" x14ac:dyDescent="0.2">
      <c r="A221" t="str">
        <f>Crowdfunding!G58</f>
        <v>successful</v>
      </c>
      <c r="B221">
        <f>Crowdfunding!H58</f>
        <v>164</v>
      </c>
      <c r="F221" t="s">
        <v>20</v>
      </c>
      <c r="G221">
        <v>155</v>
      </c>
      <c r="L221" t="s">
        <v>14</v>
      </c>
      <c r="M221">
        <v>42</v>
      </c>
    </row>
    <row r="222" spans="1:13" x14ac:dyDescent="0.2">
      <c r="A222" t="str">
        <f>Crowdfunding!G101</f>
        <v>successful</v>
      </c>
      <c r="B222">
        <f>Crowdfunding!H101</f>
        <v>164</v>
      </c>
      <c r="F222" t="s">
        <v>20</v>
      </c>
      <c r="G222">
        <v>189</v>
      </c>
      <c r="L222" t="s">
        <v>14</v>
      </c>
      <c r="M222">
        <v>156</v>
      </c>
    </row>
    <row r="223" spans="1:13" x14ac:dyDescent="0.2">
      <c r="A223" t="str">
        <f>Crowdfunding!G103</f>
        <v>successful</v>
      </c>
      <c r="B223">
        <f>Crowdfunding!H103</f>
        <v>164</v>
      </c>
      <c r="F223" t="s">
        <v>20</v>
      </c>
      <c r="G223">
        <v>4799</v>
      </c>
      <c r="L223" t="s">
        <v>14</v>
      </c>
      <c r="M223">
        <v>1368</v>
      </c>
    </row>
    <row r="224" spans="1:13" x14ac:dyDescent="0.2">
      <c r="A224" t="str">
        <f>Crowdfunding!G162</f>
        <v>successful</v>
      </c>
      <c r="B224">
        <f>Crowdfunding!H162</f>
        <v>164</v>
      </c>
      <c r="F224" t="s">
        <v>20</v>
      </c>
      <c r="G224">
        <v>1137</v>
      </c>
      <c r="L224" t="s">
        <v>14</v>
      </c>
      <c r="M224">
        <v>102</v>
      </c>
    </row>
    <row r="225" spans="1:13" x14ac:dyDescent="0.2">
      <c r="A225" t="str">
        <f>Crowdfunding!G782</f>
        <v>successful</v>
      </c>
      <c r="B225">
        <f>Crowdfunding!H782</f>
        <v>164</v>
      </c>
      <c r="F225" t="s">
        <v>20</v>
      </c>
      <c r="G225">
        <v>1152</v>
      </c>
      <c r="L225" t="s">
        <v>14</v>
      </c>
      <c r="M225">
        <v>86</v>
      </c>
    </row>
    <row r="226" spans="1:13" x14ac:dyDescent="0.2">
      <c r="A226" t="str">
        <f>Crowdfunding!G36</f>
        <v>successful</v>
      </c>
      <c r="B226">
        <f>Crowdfunding!H36</f>
        <v>165</v>
      </c>
      <c r="F226" t="s">
        <v>20</v>
      </c>
      <c r="G226">
        <v>50</v>
      </c>
      <c r="L226" t="s">
        <v>14</v>
      </c>
      <c r="M226">
        <v>253</v>
      </c>
    </row>
    <row r="227" spans="1:13" x14ac:dyDescent="0.2">
      <c r="A227" t="str">
        <f>Crowdfunding!G216</f>
        <v>successful</v>
      </c>
      <c r="B227">
        <f>Crowdfunding!H216</f>
        <v>165</v>
      </c>
      <c r="F227" t="s">
        <v>20</v>
      </c>
      <c r="G227">
        <v>3059</v>
      </c>
      <c r="L227" t="s">
        <v>14</v>
      </c>
      <c r="M227">
        <v>157</v>
      </c>
    </row>
    <row r="228" spans="1:13" x14ac:dyDescent="0.2">
      <c r="A228" t="str">
        <f>Crowdfunding!G835</f>
        <v>successful</v>
      </c>
      <c r="B228">
        <f>Crowdfunding!H835</f>
        <v>165</v>
      </c>
      <c r="F228" t="s">
        <v>20</v>
      </c>
      <c r="G228">
        <v>34</v>
      </c>
      <c r="L228" t="s">
        <v>14</v>
      </c>
      <c r="M228">
        <v>183</v>
      </c>
    </row>
    <row r="229" spans="1:13" x14ac:dyDescent="0.2">
      <c r="A229" t="str">
        <f>Crowdfunding!G893</f>
        <v>successful</v>
      </c>
      <c r="B229">
        <f>Crowdfunding!H893</f>
        <v>165</v>
      </c>
      <c r="F229" t="s">
        <v>20</v>
      </c>
      <c r="G229">
        <v>220</v>
      </c>
      <c r="L229" t="s">
        <v>14</v>
      </c>
      <c r="M229">
        <v>82</v>
      </c>
    </row>
    <row r="230" spans="1:13" x14ac:dyDescent="0.2">
      <c r="A230" t="str">
        <f>Crowdfunding!G763</f>
        <v>successful</v>
      </c>
      <c r="B230">
        <f>Crowdfunding!H763</f>
        <v>166</v>
      </c>
      <c r="F230" t="s">
        <v>20</v>
      </c>
      <c r="G230">
        <v>1604</v>
      </c>
      <c r="L230" t="s">
        <v>14</v>
      </c>
      <c r="M230">
        <v>1</v>
      </c>
    </row>
    <row r="231" spans="1:13" x14ac:dyDescent="0.2">
      <c r="A231" t="str">
        <f>Crowdfunding!G214</f>
        <v>successful</v>
      </c>
      <c r="B231">
        <f>Crowdfunding!H214</f>
        <v>168</v>
      </c>
      <c r="F231" t="s">
        <v>20</v>
      </c>
      <c r="G231">
        <v>454</v>
      </c>
      <c r="L231" t="s">
        <v>14</v>
      </c>
      <c r="M231">
        <v>1198</v>
      </c>
    </row>
    <row r="232" spans="1:13" x14ac:dyDescent="0.2">
      <c r="A232" t="str">
        <f>Crowdfunding!G709</f>
        <v>successful</v>
      </c>
      <c r="B232">
        <f>Crowdfunding!H709</f>
        <v>168</v>
      </c>
      <c r="F232" t="s">
        <v>20</v>
      </c>
      <c r="G232">
        <v>123</v>
      </c>
      <c r="L232" t="s">
        <v>14</v>
      </c>
      <c r="M232">
        <v>648</v>
      </c>
    </row>
    <row r="233" spans="1:13" x14ac:dyDescent="0.2">
      <c r="A233" t="str">
        <f>Crowdfunding!G374</f>
        <v>successful</v>
      </c>
      <c r="B233">
        <f>Crowdfunding!H374</f>
        <v>169</v>
      </c>
      <c r="F233" t="s">
        <v>20</v>
      </c>
      <c r="G233">
        <v>299</v>
      </c>
      <c r="L233" t="s">
        <v>14</v>
      </c>
      <c r="M233">
        <v>64</v>
      </c>
    </row>
    <row r="234" spans="1:13" x14ac:dyDescent="0.2">
      <c r="A234" t="str">
        <f>Crowdfunding!G77</f>
        <v>successful</v>
      </c>
      <c r="B234">
        <f>Crowdfunding!H77</f>
        <v>170</v>
      </c>
      <c r="F234" t="s">
        <v>20</v>
      </c>
      <c r="G234">
        <v>2237</v>
      </c>
      <c r="L234" t="s">
        <v>14</v>
      </c>
      <c r="M234">
        <v>62</v>
      </c>
    </row>
    <row r="235" spans="1:13" x14ac:dyDescent="0.2">
      <c r="A235" t="str">
        <f>Crowdfunding!G447</f>
        <v>successful</v>
      </c>
      <c r="B235">
        <f>Crowdfunding!H447</f>
        <v>170</v>
      </c>
      <c r="F235" t="s">
        <v>20</v>
      </c>
      <c r="G235">
        <v>645</v>
      </c>
      <c r="L235" t="s">
        <v>14</v>
      </c>
      <c r="M235">
        <v>750</v>
      </c>
    </row>
    <row r="236" spans="1:13" x14ac:dyDescent="0.2">
      <c r="A236" t="str">
        <f>Crowdfunding!G617</f>
        <v>successful</v>
      </c>
      <c r="B236">
        <f>Crowdfunding!H617</f>
        <v>170</v>
      </c>
      <c r="F236" t="s">
        <v>20</v>
      </c>
      <c r="G236">
        <v>484</v>
      </c>
      <c r="L236" t="s">
        <v>14</v>
      </c>
      <c r="M236">
        <v>105</v>
      </c>
    </row>
    <row r="237" spans="1:13" x14ac:dyDescent="0.2">
      <c r="A237" t="str">
        <f>Crowdfunding!G850</f>
        <v>successful</v>
      </c>
      <c r="B237">
        <f>Crowdfunding!H850</f>
        <v>172</v>
      </c>
      <c r="F237" t="s">
        <v>20</v>
      </c>
      <c r="G237">
        <v>154</v>
      </c>
      <c r="L237" t="s">
        <v>14</v>
      </c>
      <c r="M237">
        <v>2604</v>
      </c>
    </row>
    <row r="238" spans="1:13" x14ac:dyDescent="0.2">
      <c r="A238" t="str">
        <f>Crowdfunding!G481</f>
        <v>successful</v>
      </c>
      <c r="B238">
        <f>Crowdfunding!H481</f>
        <v>173</v>
      </c>
      <c r="F238" t="s">
        <v>20</v>
      </c>
      <c r="G238">
        <v>82</v>
      </c>
      <c r="L238" t="s">
        <v>14</v>
      </c>
      <c r="M238">
        <v>65</v>
      </c>
    </row>
    <row r="239" spans="1:13" x14ac:dyDescent="0.2">
      <c r="A239" t="str">
        <f>Crowdfunding!G7</f>
        <v>successful</v>
      </c>
      <c r="B239">
        <f>Crowdfunding!H7</f>
        <v>174</v>
      </c>
      <c r="F239" t="s">
        <v>20</v>
      </c>
      <c r="G239">
        <v>134</v>
      </c>
      <c r="L239" t="s">
        <v>14</v>
      </c>
      <c r="M239">
        <v>94</v>
      </c>
    </row>
    <row r="240" spans="1:13" x14ac:dyDescent="0.2">
      <c r="A240" t="str">
        <f>Crowdfunding!G780</f>
        <v>successful</v>
      </c>
      <c r="B240">
        <f>Crowdfunding!H780</f>
        <v>174</v>
      </c>
      <c r="F240" t="s">
        <v>20</v>
      </c>
      <c r="G240">
        <v>5203</v>
      </c>
      <c r="L240" t="s">
        <v>14</v>
      </c>
      <c r="M240">
        <v>257</v>
      </c>
    </row>
    <row r="241" spans="1:13" x14ac:dyDescent="0.2">
      <c r="A241" t="str">
        <f>Crowdfunding!G690</f>
        <v>successful</v>
      </c>
      <c r="B241">
        <f>Crowdfunding!H690</f>
        <v>175</v>
      </c>
      <c r="F241" t="s">
        <v>20</v>
      </c>
      <c r="G241">
        <v>94</v>
      </c>
      <c r="L241" t="s">
        <v>14</v>
      </c>
      <c r="M241">
        <v>2928</v>
      </c>
    </row>
    <row r="242" spans="1:13" x14ac:dyDescent="0.2">
      <c r="A242" t="str">
        <f>Crowdfunding!G289</f>
        <v>successful</v>
      </c>
      <c r="B242">
        <f>Crowdfunding!H289</f>
        <v>176</v>
      </c>
      <c r="F242" t="s">
        <v>20</v>
      </c>
      <c r="G242">
        <v>205</v>
      </c>
      <c r="L242" t="s">
        <v>14</v>
      </c>
      <c r="M242">
        <v>4697</v>
      </c>
    </row>
    <row r="243" spans="1:13" x14ac:dyDescent="0.2">
      <c r="A243" t="str">
        <f>Crowdfunding!G914</f>
        <v>successful</v>
      </c>
      <c r="B243">
        <f>Crowdfunding!H914</f>
        <v>179</v>
      </c>
      <c r="F243" t="s">
        <v>20</v>
      </c>
      <c r="G243">
        <v>92</v>
      </c>
      <c r="L243" t="s">
        <v>14</v>
      </c>
      <c r="M243">
        <v>2915</v>
      </c>
    </row>
    <row r="244" spans="1:13" x14ac:dyDescent="0.2">
      <c r="A244" t="str">
        <f>Crowdfunding!G84</f>
        <v>successful</v>
      </c>
      <c r="B244">
        <f>Crowdfunding!H84</f>
        <v>180</v>
      </c>
      <c r="F244" t="s">
        <v>20</v>
      </c>
      <c r="G244">
        <v>219</v>
      </c>
      <c r="L244" t="s">
        <v>14</v>
      </c>
      <c r="M244">
        <v>18</v>
      </c>
    </row>
    <row r="245" spans="1:13" x14ac:dyDescent="0.2">
      <c r="A245" t="str">
        <f>Crowdfunding!G96</f>
        <v>successful</v>
      </c>
      <c r="B245">
        <f>Crowdfunding!H96</f>
        <v>180</v>
      </c>
      <c r="F245" t="s">
        <v>20</v>
      </c>
      <c r="G245">
        <v>2526</v>
      </c>
      <c r="L245" t="s">
        <v>14</v>
      </c>
      <c r="M245">
        <v>602</v>
      </c>
    </row>
    <row r="246" spans="1:13" x14ac:dyDescent="0.2">
      <c r="A246" t="str">
        <f>Crowdfunding!G127</f>
        <v>successful</v>
      </c>
      <c r="B246">
        <f>Crowdfunding!H127</f>
        <v>180</v>
      </c>
      <c r="F246" t="s">
        <v>20</v>
      </c>
      <c r="G246">
        <v>94</v>
      </c>
      <c r="L246" t="s">
        <v>14</v>
      </c>
      <c r="M246">
        <v>1</v>
      </c>
    </row>
    <row r="247" spans="1:13" x14ac:dyDescent="0.2">
      <c r="A247" t="str">
        <f>Crowdfunding!G739</f>
        <v>successful</v>
      </c>
      <c r="B247">
        <f>Crowdfunding!H739</f>
        <v>180</v>
      </c>
      <c r="F247" t="s">
        <v>20</v>
      </c>
      <c r="G247">
        <v>1713</v>
      </c>
      <c r="L247" t="s">
        <v>14</v>
      </c>
      <c r="M247">
        <v>3868</v>
      </c>
    </row>
    <row r="248" spans="1:13" x14ac:dyDescent="0.2">
      <c r="A248" t="str">
        <f>Crowdfunding!G729</f>
        <v>successful</v>
      </c>
      <c r="B248">
        <f>Crowdfunding!H729</f>
        <v>181</v>
      </c>
      <c r="F248" t="s">
        <v>20</v>
      </c>
      <c r="G248">
        <v>249</v>
      </c>
      <c r="L248" t="s">
        <v>14</v>
      </c>
      <c r="M248">
        <v>504</v>
      </c>
    </row>
    <row r="249" spans="1:13" x14ac:dyDescent="0.2">
      <c r="A249" t="str">
        <f>Crowdfunding!G795</f>
        <v>successful</v>
      </c>
      <c r="B249">
        <f>Crowdfunding!H795</f>
        <v>181</v>
      </c>
      <c r="F249" t="s">
        <v>20</v>
      </c>
      <c r="G249">
        <v>192</v>
      </c>
      <c r="L249" t="s">
        <v>14</v>
      </c>
      <c r="M249">
        <v>14</v>
      </c>
    </row>
    <row r="250" spans="1:13" x14ac:dyDescent="0.2">
      <c r="A250" t="str">
        <f>Crowdfunding!G894</f>
        <v>successful</v>
      </c>
      <c r="B250">
        <f>Crowdfunding!H894</f>
        <v>182</v>
      </c>
      <c r="F250" t="s">
        <v>20</v>
      </c>
      <c r="G250">
        <v>247</v>
      </c>
      <c r="L250" t="s">
        <v>14</v>
      </c>
      <c r="M250">
        <v>750</v>
      </c>
    </row>
    <row r="251" spans="1:13" x14ac:dyDescent="0.2">
      <c r="A251" t="str">
        <f>Crowdfunding!G296</f>
        <v>successful</v>
      </c>
      <c r="B251">
        <f>Crowdfunding!H296</f>
        <v>183</v>
      </c>
      <c r="F251" t="s">
        <v>20</v>
      </c>
      <c r="G251">
        <v>2293</v>
      </c>
      <c r="L251" t="s">
        <v>14</v>
      </c>
      <c r="M251">
        <v>77</v>
      </c>
    </row>
    <row r="252" spans="1:13" x14ac:dyDescent="0.2">
      <c r="A252" t="str">
        <f>Crowdfunding!G817</f>
        <v>successful</v>
      </c>
      <c r="B252">
        <f>Crowdfunding!H817</f>
        <v>183</v>
      </c>
      <c r="F252" t="s">
        <v>20</v>
      </c>
      <c r="G252">
        <v>3131</v>
      </c>
      <c r="L252" t="s">
        <v>14</v>
      </c>
      <c r="M252">
        <v>752</v>
      </c>
    </row>
    <row r="253" spans="1:13" x14ac:dyDescent="0.2">
      <c r="A253" t="str">
        <f>Crowdfunding!G931</f>
        <v>successful</v>
      </c>
      <c r="B253">
        <f>Crowdfunding!H931</f>
        <v>184</v>
      </c>
      <c r="F253" t="s">
        <v>20</v>
      </c>
      <c r="G253">
        <v>143</v>
      </c>
      <c r="L253" t="s">
        <v>14</v>
      </c>
      <c r="M253">
        <v>131</v>
      </c>
    </row>
    <row r="254" spans="1:13" x14ac:dyDescent="0.2">
      <c r="A254" t="str">
        <f>Crowdfunding!G799</f>
        <v>successful</v>
      </c>
      <c r="B254">
        <f>Crowdfunding!H799</f>
        <v>185</v>
      </c>
      <c r="F254" t="s">
        <v>20</v>
      </c>
      <c r="G254">
        <v>296</v>
      </c>
      <c r="L254" t="s">
        <v>14</v>
      </c>
      <c r="M254">
        <v>87</v>
      </c>
    </row>
    <row r="255" spans="1:13" x14ac:dyDescent="0.2">
      <c r="A255" t="str">
        <f>Crowdfunding!G142</f>
        <v>successful</v>
      </c>
      <c r="B255">
        <f>Crowdfunding!H142</f>
        <v>186</v>
      </c>
      <c r="F255" t="s">
        <v>20</v>
      </c>
      <c r="G255">
        <v>170</v>
      </c>
      <c r="L255" t="s">
        <v>14</v>
      </c>
      <c r="M255">
        <v>1063</v>
      </c>
    </row>
    <row r="256" spans="1:13" x14ac:dyDescent="0.2">
      <c r="A256" t="str">
        <f>Crowdfunding!G260</f>
        <v>successful</v>
      </c>
      <c r="B256">
        <f>Crowdfunding!H260</f>
        <v>186</v>
      </c>
      <c r="F256" t="s">
        <v>20</v>
      </c>
      <c r="G256">
        <v>86</v>
      </c>
      <c r="L256" t="s">
        <v>14</v>
      </c>
      <c r="M256">
        <v>76</v>
      </c>
    </row>
    <row r="257" spans="1:13" x14ac:dyDescent="0.2">
      <c r="A257" t="str">
        <f>Crowdfunding!G366</f>
        <v>successful</v>
      </c>
      <c r="B257">
        <f>Crowdfunding!H366</f>
        <v>186</v>
      </c>
      <c r="F257" t="s">
        <v>20</v>
      </c>
      <c r="G257">
        <v>6286</v>
      </c>
      <c r="L257" t="s">
        <v>14</v>
      </c>
      <c r="M257">
        <v>4428</v>
      </c>
    </row>
    <row r="258" spans="1:13" x14ac:dyDescent="0.2">
      <c r="A258" t="str">
        <f>Crowdfunding!G504</f>
        <v>successful</v>
      </c>
      <c r="B258">
        <f>Crowdfunding!H504</f>
        <v>186</v>
      </c>
      <c r="F258" t="s">
        <v>20</v>
      </c>
      <c r="G258">
        <v>3727</v>
      </c>
      <c r="L258" t="s">
        <v>14</v>
      </c>
      <c r="M258">
        <v>58</v>
      </c>
    </row>
    <row r="259" spans="1:13" x14ac:dyDescent="0.2">
      <c r="A259" t="str">
        <f>Crowdfunding!G711</f>
        <v>successful</v>
      </c>
      <c r="B259">
        <f>Crowdfunding!H711</f>
        <v>186</v>
      </c>
      <c r="F259" t="s">
        <v>20</v>
      </c>
      <c r="G259">
        <v>1605</v>
      </c>
      <c r="L259" t="s">
        <v>14</v>
      </c>
      <c r="M259">
        <v>111</v>
      </c>
    </row>
    <row r="260" spans="1:13" x14ac:dyDescent="0.2">
      <c r="A260" t="str">
        <f>Crowdfunding!G361</f>
        <v>successful</v>
      </c>
      <c r="B260">
        <f>Crowdfunding!H361</f>
        <v>187</v>
      </c>
      <c r="F260" t="s">
        <v>20</v>
      </c>
      <c r="G260">
        <v>2120</v>
      </c>
      <c r="L260" t="s">
        <v>14</v>
      </c>
      <c r="M260">
        <v>2955</v>
      </c>
    </row>
    <row r="261" spans="1:13" x14ac:dyDescent="0.2">
      <c r="A261" t="str">
        <f>Crowdfunding!G385</f>
        <v>successful</v>
      </c>
      <c r="B261">
        <f>Crowdfunding!H385</f>
        <v>189</v>
      </c>
      <c r="F261" t="s">
        <v>20</v>
      </c>
      <c r="G261">
        <v>50</v>
      </c>
      <c r="L261" t="s">
        <v>14</v>
      </c>
      <c r="M261">
        <v>1657</v>
      </c>
    </row>
    <row r="262" spans="1:13" x14ac:dyDescent="0.2">
      <c r="A262" t="str">
        <f>Crowdfunding!G628</f>
        <v>successful</v>
      </c>
      <c r="B262">
        <f>Crowdfunding!H628</f>
        <v>189</v>
      </c>
      <c r="F262" t="s">
        <v>20</v>
      </c>
      <c r="G262">
        <v>2080</v>
      </c>
      <c r="L262" t="s">
        <v>14</v>
      </c>
      <c r="M262">
        <v>926</v>
      </c>
    </row>
    <row r="263" spans="1:13" x14ac:dyDescent="0.2">
      <c r="A263" t="str">
        <f>Crowdfunding!G333</f>
        <v>successful</v>
      </c>
      <c r="B263">
        <f>Crowdfunding!H333</f>
        <v>190</v>
      </c>
      <c r="F263" t="s">
        <v>20</v>
      </c>
      <c r="G263">
        <v>2105</v>
      </c>
      <c r="L263" t="s">
        <v>14</v>
      </c>
      <c r="M263">
        <v>77</v>
      </c>
    </row>
    <row r="264" spans="1:13" x14ac:dyDescent="0.2">
      <c r="A264" t="str">
        <f>Crowdfunding!G692</f>
        <v>successful</v>
      </c>
      <c r="B264">
        <f>Crowdfunding!H692</f>
        <v>190</v>
      </c>
      <c r="F264" t="s">
        <v>20</v>
      </c>
      <c r="G264">
        <v>2436</v>
      </c>
      <c r="L264" t="s">
        <v>14</v>
      </c>
      <c r="M264">
        <v>1748</v>
      </c>
    </row>
    <row r="265" spans="1:13" x14ac:dyDescent="0.2">
      <c r="A265" t="str">
        <f>Crowdfunding!G349</f>
        <v>successful</v>
      </c>
      <c r="B265">
        <f>Crowdfunding!H349</f>
        <v>191</v>
      </c>
      <c r="F265" t="s">
        <v>20</v>
      </c>
      <c r="G265">
        <v>80</v>
      </c>
      <c r="L265" t="s">
        <v>14</v>
      </c>
      <c r="M265">
        <v>79</v>
      </c>
    </row>
    <row r="266" spans="1:13" x14ac:dyDescent="0.2">
      <c r="A266" t="str">
        <f>Crowdfunding!G364</f>
        <v>successful</v>
      </c>
      <c r="B266">
        <f>Crowdfunding!H364</f>
        <v>191</v>
      </c>
      <c r="F266" t="s">
        <v>20</v>
      </c>
      <c r="G266">
        <v>42</v>
      </c>
      <c r="L266" t="s">
        <v>14</v>
      </c>
      <c r="M266">
        <v>889</v>
      </c>
    </row>
    <row r="267" spans="1:13" x14ac:dyDescent="0.2">
      <c r="A267" t="str">
        <f>Crowdfunding!G908</f>
        <v>successful</v>
      </c>
      <c r="B267">
        <f>Crowdfunding!H908</f>
        <v>191</v>
      </c>
      <c r="F267" t="s">
        <v>20</v>
      </c>
      <c r="G267">
        <v>139</v>
      </c>
      <c r="L267" t="s">
        <v>14</v>
      </c>
      <c r="M267">
        <v>56</v>
      </c>
    </row>
    <row r="268" spans="1:13" x14ac:dyDescent="0.2">
      <c r="A268" t="str">
        <f>Crowdfunding!G439</f>
        <v>successful</v>
      </c>
      <c r="B268">
        <f>Crowdfunding!H439</f>
        <v>192</v>
      </c>
      <c r="F268" t="s">
        <v>20</v>
      </c>
      <c r="G268">
        <v>159</v>
      </c>
      <c r="L268" t="s">
        <v>14</v>
      </c>
      <c r="M268">
        <v>1</v>
      </c>
    </row>
    <row r="269" spans="1:13" x14ac:dyDescent="0.2">
      <c r="A269" t="str">
        <f>Crowdfunding!G614</f>
        <v>successful</v>
      </c>
      <c r="B269">
        <f>Crowdfunding!H614</f>
        <v>192</v>
      </c>
      <c r="F269" t="s">
        <v>20</v>
      </c>
      <c r="G269">
        <v>381</v>
      </c>
      <c r="L269" t="s">
        <v>14</v>
      </c>
      <c r="M269">
        <v>83</v>
      </c>
    </row>
    <row r="270" spans="1:13" x14ac:dyDescent="0.2">
      <c r="A270" t="str">
        <f>Crowdfunding!G885</f>
        <v>successful</v>
      </c>
      <c r="B270">
        <f>Crowdfunding!H885</f>
        <v>193</v>
      </c>
      <c r="F270" t="s">
        <v>20</v>
      </c>
      <c r="G270">
        <v>194</v>
      </c>
      <c r="L270" t="s">
        <v>14</v>
      </c>
      <c r="M270">
        <v>2025</v>
      </c>
    </row>
    <row r="271" spans="1:13" x14ac:dyDescent="0.2">
      <c r="A271" t="str">
        <f>Crowdfunding!G473</f>
        <v>successful</v>
      </c>
      <c r="B271">
        <f>Crowdfunding!H473</f>
        <v>194</v>
      </c>
      <c r="F271" t="s">
        <v>20</v>
      </c>
      <c r="G271">
        <v>106</v>
      </c>
      <c r="L271" t="s">
        <v>14</v>
      </c>
      <c r="M271">
        <v>14</v>
      </c>
    </row>
    <row r="272" spans="1:13" x14ac:dyDescent="0.2">
      <c r="A272" t="str">
        <f>Crowdfunding!G603</f>
        <v>successful</v>
      </c>
      <c r="B272">
        <f>Crowdfunding!H603</f>
        <v>194</v>
      </c>
      <c r="F272" t="s">
        <v>20</v>
      </c>
      <c r="G272">
        <v>142</v>
      </c>
      <c r="L272" t="s">
        <v>14</v>
      </c>
      <c r="M272">
        <v>656</v>
      </c>
    </row>
    <row r="273" spans="1:13" x14ac:dyDescent="0.2">
      <c r="A273" t="str">
        <f>Crowdfunding!G643</f>
        <v>successful</v>
      </c>
      <c r="B273">
        <f>Crowdfunding!H643</f>
        <v>194</v>
      </c>
      <c r="F273" t="s">
        <v>20</v>
      </c>
      <c r="G273">
        <v>211</v>
      </c>
      <c r="L273" t="s">
        <v>14</v>
      </c>
      <c r="M273">
        <v>1596</v>
      </c>
    </row>
    <row r="274" spans="1:13" x14ac:dyDescent="0.2">
      <c r="A274" t="str">
        <f>Crowdfunding!G828</f>
        <v>successful</v>
      </c>
      <c r="B274">
        <f>Crowdfunding!H828</f>
        <v>194</v>
      </c>
      <c r="F274" t="s">
        <v>20</v>
      </c>
      <c r="G274">
        <v>2756</v>
      </c>
      <c r="L274" t="s">
        <v>14</v>
      </c>
      <c r="M274">
        <v>10</v>
      </c>
    </row>
    <row r="275" spans="1:13" x14ac:dyDescent="0.2">
      <c r="A275" t="str">
        <f>Crowdfunding!G151</f>
        <v>successful</v>
      </c>
      <c r="B275">
        <f>Crowdfunding!H151</f>
        <v>195</v>
      </c>
      <c r="F275" t="s">
        <v>20</v>
      </c>
      <c r="G275">
        <v>173</v>
      </c>
      <c r="L275" t="s">
        <v>14</v>
      </c>
      <c r="M275">
        <v>1121</v>
      </c>
    </row>
    <row r="276" spans="1:13" x14ac:dyDescent="0.2">
      <c r="A276" t="str">
        <f>Crowdfunding!G497</f>
        <v>successful</v>
      </c>
      <c r="B276">
        <f>Crowdfunding!H497</f>
        <v>195</v>
      </c>
      <c r="F276" t="s">
        <v>20</v>
      </c>
      <c r="G276">
        <v>87</v>
      </c>
      <c r="L276" t="s">
        <v>14</v>
      </c>
      <c r="M276">
        <v>15</v>
      </c>
    </row>
    <row r="277" spans="1:13" x14ac:dyDescent="0.2">
      <c r="A277" t="str">
        <f>Crowdfunding!G697</f>
        <v>successful</v>
      </c>
      <c r="B277">
        <f>Crowdfunding!H697</f>
        <v>196</v>
      </c>
      <c r="F277" t="s">
        <v>20</v>
      </c>
      <c r="G277">
        <v>1572</v>
      </c>
      <c r="L277" t="s">
        <v>14</v>
      </c>
      <c r="M277">
        <v>191</v>
      </c>
    </row>
    <row r="278" spans="1:13" x14ac:dyDescent="0.2">
      <c r="A278" t="str">
        <f>Crowdfunding!G42</f>
        <v>successful</v>
      </c>
      <c r="B278">
        <f>Crowdfunding!H42</f>
        <v>198</v>
      </c>
      <c r="F278" t="s">
        <v>20</v>
      </c>
      <c r="G278">
        <v>2346</v>
      </c>
      <c r="L278" t="s">
        <v>14</v>
      </c>
      <c r="M278">
        <v>16</v>
      </c>
    </row>
    <row r="279" spans="1:13" x14ac:dyDescent="0.2">
      <c r="A279" t="str">
        <f>Crowdfunding!G563</f>
        <v>successful</v>
      </c>
      <c r="B279">
        <f>Crowdfunding!H563</f>
        <v>198</v>
      </c>
      <c r="F279" t="s">
        <v>20</v>
      </c>
      <c r="G279">
        <v>115</v>
      </c>
      <c r="L279" t="s">
        <v>14</v>
      </c>
      <c r="M279">
        <v>17</v>
      </c>
    </row>
    <row r="280" spans="1:13" x14ac:dyDescent="0.2">
      <c r="A280" t="str">
        <f>Crowdfunding!G767</f>
        <v>successful</v>
      </c>
      <c r="B280">
        <f>Crowdfunding!H767</f>
        <v>198</v>
      </c>
      <c r="F280" t="s">
        <v>20</v>
      </c>
      <c r="G280">
        <v>85</v>
      </c>
      <c r="L280" t="s">
        <v>14</v>
      </c>
      <c r="M280">
        <v>34</v>
      </c>
    </row>
    <row r="281" spans="1:13" x14ac:dyDescent="0.2">
      <c r="A281" t="str">
        <f>Crowdfunding!G149</f>
        <v>successful</v>
      </c>
      <c r="B281">
        <f>Crowdfunding!H149</f>
        <v>199</v>
      </c>
      <c r="F281" t="s">
        <v>20</v>
      </c>
      <c r="G281">
        <v>144</v>
      </c>
      <c r="L281" t="s">
        <v>14</v>
      </c>
      <c r="M281">
        <v>1</v>
      </c>
    </row>
    <row r="282" spans="1:13" x14ac:dyDescent="0.2">
      <c r="A282" t="str">
        <f>Crowdfunding!G265</f>
        <v>successful</v>
      </c>
      <c r="B282">
        <f>Crowdfunding!H265</f>
        <v>199</v>
      </c>
      <c r="F282" t="s">
        <v>20</v>
      </c>
      <c r="G282">
        <v>2443</v>
      </c>
      <c r="L282" t="s">
        <v>14</v>
      </c>
      <c r="M282">
        <v>1274</v>
      </c>
    </row>
    <row r="283" spans="1:13" x14ac:dyDescent="0.2">
      <c r="A283" t="str">
        <f>Crowdfunding!G895</f>
        <v>successful</v>
      </c>
      <c r="B283">
        <f>Crowdfunding!H895</f>
        <v>199</v>
      </c>
      <c r="F283" t="s">
        <v>20</v>
      </c>
      <c r="G283">
        <v>64</v>
      </c>
      <c r="L283" t="s">
        <v>14</v>
      </c>
      <c r="M283">
        <v>210</v>
      </c>
    </row>
    <row r="284" spans="1:13" x14ac:dyDescent="0.2">
      <c r="A284" t="str">
        <f>Crowdfunding!G59</f>
        <v>successful</v>
      </c>
      <c r="B284">
        <f>Crowdfunding!H59</f>
        <v>201</v>
      </c>
      <c r="F284" t="s">
        <v>20</v>
      </c>
      <c r="G284">
        <v>268</v>
      </c>
      <c r="L284" t="s">
        <v>14</v>
      </c>
      <c r="M284">
        <v>248</v>
      </c>
    </row>
    <row r="285" spans="1:13" x14ac:dyDescent="0.2">
      <c r="A285" t="str">
        <f>Crowdfunding!G537</f>
        <v>successful</v>
      </c>
      <c r="B285">
        <f>Crowdfunding!H537</f>
        <v>202</v>
      </c>
      <c r="F285" t="s">
        <v>20</v>
      </c>
      <c r="G285">
        <v>195</v>
      </c>
      <c r="L285" t="s">
        <v>14</v>
      </c>
      <c r="M285">
        <v>513</v>
      </c>
    </row>
    <row r="286" spans="1:13" x14ac:dyDescent="0.2">
      <c r="A286" t="str">
        <f>Crowdfunding!G714</f>
        <v>successful</v>
      </c>
      <c r="B286">
        <f>Crowdfunding!H714</f>
        <v>202</v>
      </c>
      <c r="F286" t="s">
        <v>20</v>
      </c>
      <c r="G286">
        <v>186</v>
      </c>
      <c r="L286" t="s">
        <v>14</v>
      </c>
      <c r="M286">
        <v>3410</v>
      </c>
    </row>
    <row r="287" spans="1:13" x14ac:dyDescent="0.2">
      <c r="A287" t="str">
        <f>Crowdfunding!G88</f>
        <v>successful</v>
      </c>
      <c r="B287">
        <f>Crowdfunding!H88</f>
        <v>203</v>
      </c>
      <c r="F287" t="s">
        <v>20</v>
      </c>
      <c r="G287">
        <v>460</v>
      </c>
      <c r="L287" t="s">
        <v>14</v>
      </c>
      <c r="M287">
        <v>10</v>
      </c>
    </row>
    <row r="288" spans="1:13" x14ac:dyDescent="0.2">
      <c r="A288" t="str">
        <f>Crowdfunding!G951</f>
        <v>successful</v>
      </c>
      <c r="B288">
        <f>Crowdfunding!H951</f>
        <v>203</v>
      </c>
      <c r="F288" t="s">
        <v>20</v>
      </c>
      <c r="G288">
        <v>2528</v>
      </c>
      <c r="L288" t="s">
        <v>14</v>
      </c>
      <c r="M288">
        <v>2201</v>
      </c>
    </row>
    <row r="289" spans="1:13" x14ac:dyDescent="0.2">
      <c r="A289" t="str">
        <f>Crowdfunding!G424</f>
        <v>successful</v>
      </c>
      <c r="B289">
        <f>Crowdfunding!H424</f>
        <v>205</v>
      </c>
      <c r="F289" t="s">
        <v>20</v>
      </c>
      <c r="G289">
        <v>3657</v>
      </c>
      <c r="L289" t="s">
        <v>14</v>
      </c>
      <c r="M289">
        <v>676</v>
      </c>
    </row>
    <row r="290" spans="1:13" x14ac:dyDescent="0.2">
      <c r="A290" t="str">
        <f>Crowdfunding!G370</f>
        <v>successful</v>
      </c>
      <c r="B290">
        <f>Crowdfunding!H370</f>
        <v>206</v>
      </c>
      <c r="F290" t="s">
        <v>20</v>
      </c>
      <c r="G290">
        <v>131</v>
      </c>
      <c r="L290" t="s">
        <v>14</v>
      </c>
      <c r="M290">
        <v>831</v>
      </c>
    </row>
    <row r="291" spans="1:13" x14ac:dyDescent="0.2">
      <c r="A291" t="str">
        <f>Crowdfunding!G788</f>
        <v>successful</v>
      </c>
      <c r="B291">
        <f>Crowdfunding!H788</f>
        <v>207</v>
      </c>
      <c r="F291" t="s">
        <v>20</v>
      </c>
      <c r="G291">
        <v>239</v>
      </c>
      <c r="L291" t="s">
        <v>14</v>
      </c>
      <c r="M291">
        <v>859</v>
      </c>
    </row>
    <row r="292" spans="1:13" x14ac:dyDescent="0.2">
      <c r="A292" t="str">
        <f>Crowdfunding!G967</f>
        <v>successful</v>
      </c>
      <c r="B292">
        <f>Crowdfunding!H967</f>
        <v>207</v>
      </c>
      <c r="F292" t="s">
        <v>20</v>
      </c>
      <c r="G292">
        <v>78</v>
      </c>
      <c r="L292" t="s">
        <v>14</v>
      </c>
      <c r="M292">
        <v>45</v>
      </c>
    </row>
    <row r="293" spans="1:13" x14ac:dyDescent="0.2">
      <c r="A293" t="str">
        <f>Crowdfunding!G55</f>
        <v>successful</v>
      </c>
      <c r="B293">
        <f>Crowdfunding!H55</f>
        <v>209</v>
      </c>
      <c r="F293" t="s">
        <v>20</v>
      </c>
      <c r="G293">
        <v>1773</v>
      </c>
      <c r="L293" t="s">
        <v>14</v>
      </c>
      <c r="M293">
        <v>6</v>
      </c>
    </row>
    <row r="294" spans="1:13" x14ac:dyDescent="0.2">
      <c r="A294" t="str">
        <f>Crowdfunding!G823</f>
        <v>successful</v>
      </c>
      <c r="B294">
        <f>Crowdfunding!H823</f>
        <v>210</v>
      </c>
      <c r="F294" t="s">
        <v>20</v>
      </c>
      <c r="G294">
        <v>32</v>
      </c>
      <c r="L294" t="s">
        <v>14</v>
      </c>
      <c r="M294">
        <v>7</v>
      </c>
    </row>
    <row r="295" spans="1:13" x14ac:dyDescent="0.2">
      <c r="A295" t="str">
        <f>Crowdfunding!G60</f>
        <v>successful</v>
      </c>
      <c r="B295">
        <f>Crowdfunding!H60</f>
        <v>211</v>
      </c>
      <c r="F295" t="s">
        <v>20</v>
      </c>
      <c r="G295">
        <v>369</v>
      </c>
      <c r="L295" t="s">
        <v>14</v>
      </c>
      <c r="M295">
        <v>31</v>
      </c>
    </row>
    <row r="296" spans="1:13" x14ac:dyDescent="0.2">
      <c r="A296" t="str">
        <f>Crowdfunding!G477</f>
        <v>successful</v>
      </c>
      <c r="B296">
        <f>Crowdfunding!H477</f>
        <v>211</v>
      </c>
      <c r="F296" t="s">
        <v>20</v>
      </c>
      <c r="G296">
        <v>89</v>
      </c>
      <c r="L296" t="s">
        <v>14</v>
      </c>
      <c r="M296">
        <v>78</v>
      </c>
    </row>
    <row r="297" spans="1:13" x14ac:dyDescent="0.2">
      <c r="A297" t="str">
        <f>Crowdfunding!G247</f>
        <v>successful</v>
      </c>
      <c r="B297">
        <f>Crowdfunding!H247</f>
        <v>214</v>
      </c>
      <c r="F297" t="s">
        <v>20</v>
      </c>
      <c r="G297">
        <v>147</v>
      </c>
      <c r="L297" t="s">
        <v>14</v>
      </c>
      <c r="M297">
        <v>1225</v>
      </c>
    </row>
    <row r="298" spans="1:13" x14ac:dyDescent="0.2">
      <c r="A298" t="str">
        <f>Crowdfunding!G772</f>
        <v>successful</v>
      </c>
      <c r="B298">
        <f>Crowdfunding!H772</f>
        <v>216</v>
      </c>
      <c r="F298" t="s">
        <v>20</v>
      </c>
      <c r="G298">
        <v>126</v>
      </c>
      <c r="L298" t="s">
        <v>14</v>
      </c>
      <c r="M298">
        <v>1</v>
      </c>
    </row>
    <row r="299" spans="1:13" x14ac:dyDescent="0.2">
      <c r="A299" t="str">
        <f>Crowdfunding!G865</f>
        <v>successful</v>
      </c>
      <c r="B299">
        <f>Crowdfunding!H865</f>
        <v>217</v>
      </c>
      <c r="F299" t="s">
        <v>20</v>
      </c>
      <c r="G299">
        <v>2218</v>
      </c>
      <c r="L299" t="s">
        <v>14</v>
      </c>
      <c r="M299">
        <v>67</v>
      </c>
    </row>
    <row r="300" spans="1:13" x14ac:dyDescent="0.2">
      <c r="A300" t="str">
        <f>Crowdfunding!G250</f>
        <v>successful</v>
      </c>
      <c r="B300">
        <f>Crowdfunding!H250</f>
        <v>218</v>
      </c>
      <c r="F300" t="s">
        <v>20</v>
      </c>
      <c r="G300">
        <v>202</v>
      </c>
      <c r="L300" t="s">
        <v>14</v>
      </c>
      <c r="M300">
        <v>19</v>
      </c>
    </row>
    <row r="301" spans="1:13" x14ac:dyDescent="0.2">
      <c r="A301" t="str">
        <f>Crowdfunding!G806</f>
        <v>successful</v>
      </c>
      <c r="B301">
        <f>Crowdfunding!H806</f>
        <v>218</v>
      </c>
      <c r="F301" t="s">
        <v>20</v>
      </c>
      <c r="G301">
        <v>140</v>
      </c>
      <c r="L301" t="s">
        <v>14</v>
      </c>
      <c r="M301">
        <v>2108</v>
      </c>
    </row>
    <row r="302" spans="1:13" x14ac:dyDescent="0.2">
      <c r="A302" t="str">
        <f>Crowdfunding!G428</f>
        <v>successful</v>
      </c>
      <c r="B302">
        <f>Crowdfunding!H428</f>
        <v>219</v>
      </c>
      <c r="F302" t="s">
        <v>20</v>
      </c>
      <c r="G302">
        <v>1052</v>
      </c>
      <c r="L302" t="s">
        <v>14</v>
      </c>
      <c r="M302">
        <v>679</v>
      </c>
    </row>
    <row r="303" spans="1:13" x14ac:dyDescent="0.2">
      <c r="A303" t="str">
        <f>Crowdfunding!G12</f>
        <v>successful</v>
      </c>
      <c r="B303">
        <f>Crowdfunding!H12</f>
        <v>220</v>
      </c>
      <c r="F303" t="s">
        <v>20</v>
      </c>
      <c r="G303">
        <v>247</v>
      </c>
      <c r="L303" t="s">
        <v>14</v>
      </c>
      <c r="M303">
        <v>36</v>
      </c>
    </row>
    <row r="304" spans="1:13" x14ac:dyDescent="0.2">
      <c r="A304" t="str">
        <f>Crowdfunding!G397</f>
        <v>successful</v>
      </c>
      <c r="B304">
        <f>Crowdfunding!H397</f>
        <v>220</v>
      </c>
      <c r="F304" t="s">
        <v>20</v>
      </c>
      <c r="G304">
        <v>84</v>
      </c>
      <c r="L304" t="s">
        <v>14</v>
      </c>
      <c r="M304">
        <v>47</v>
      </c>
    </row>
    <row r="305" spans="1:13" x14ac:dyDescent="0.2">
      <c r="A305" t="str">
        <f>Crowdfunding!G559</f>
        <v>successful</v>
      </c>
      <c r="B305">
        <f>Crowdfunding!H559</f>
        <v>221</v>
      </c>
      <c r="F305" t="s">
        <v>20</v>
      </c>
      <c r="G305">
        <v>88</v>
      </c>
      <c r="L305" t="s">
        <v>14</v>
      </c>
      <c r="M305">
        <v>70</v>
      </c>
    </row>
    <row r="306" spans="1:13" x14ac:dyDescent="0.2">
      <c r="A306" t="str">
        <f>Crowdfunding!G812</f>
        <v>successful</v>
      </c>
      <c r="B306">
        <f>Crowdfunding!H812</f>
        <v>221</v>
      </c>
      <c r="F306" t="s">
        <v>20</v>
      </c>
      <c r="G306">
        <v>156</v>
      </c>
      <c r="L306" t="s">
        <v>14</v>
      </c>
      <c r="M306">
        <v>154</v>
      </c>
    </row>
    <row r="307" spans="1:13" x14ac:dyDescent="0.2">
      <c r="A307" t="str">
        <f>Crowdfunding!G44</f>
        <v>successful</v>
      </c>
      <c r="B307">
        <f>Crowdfunding!H44</f>
        <v>222</v>
      </c>
      <c r="F307" t="s">
        <v>20</v>
      </c>
      <c r="G307">
        <v>2985</v>
      </c>
      <c r="L307" t="s">
        <v>14</v>
      </c>
      <c r="M307">
        <v>22</v>
      </c>
    </row>
    <row r="308" spans="1:13" x14ac:dyDescent="0.2">
      <c r="A308" t="str">
        <f>Crowdfunding!G248</f>
        <v>successful</v>
      </c>
      <c r="B308">
        <f>Crowdfunding!H248</f>
        <v>222</v>
      </c>
      <c r="F308" t="s">
        <v>20</v>
      </c>
      <c r="G308">
        <v>762</v>
      </c>
      <c r="L308" t="s">
        <v>14</v>
      </c>
      <c r="M308">
        <v>1758</v>
      </c>
    </row>
    <row r="309" spans="1:13" x14ac:dyDescent="0.2">
      <c r="A309" t="str">
        <f>Crowdfunding!G315</f>
        <v>successful</v>
      </c>
      <c r="B309">
        <f>Crowdfunding!H315</f>
        <v>223</v>
      </c>
      <c r="F309" t="s">
        <v>20</v>
      </c>
      <c r="G309">
        <v>554</v>
      </c>
      <c r="L309" t="s">
        <v>14</v>
      </c>
      <c r="M309">
        <v>94</v>
      </c>
    </row>
    <row r="310" spans="1:13" x14ac:dyDescent="0.2">
      <c r="A310" t="str">
        <f>Crowdfunding!G859</f>
        <v>successful</v>
      </c>
      <c r="B310">
        <f>Crowdfunding!H859</f>
        <v>225</v>
      </c>
      <c r="F310" t="s">
        <v>20</v>
      </c>
      <c r="G310">
        <v>135</v>
      </c>
      <c r="L310" t="s">
        <v>14</v>
      </c>
      <c r="M310">
        <v>33</v>
      </c>
    </row>
    <row r="311" spans="1:13" x14ac:dyDescent="0.2">
      <c r="A311" t="str">
        <f>Crowdfunding!G33</f>
        <v>successful</v>
      </c>
      <c r="B311">
        <f>Crowdfunding!H33</f>
        <v>226</v>
      </c>
      <c r="F311" t="s">
        <v>20</v>
      </c>
      <c r="G311">
        <v>122</v>
      </c>
      <c r="L311" t="s">
        <v>14</v>
      </c>
      <c r="M311">
        <v>1</v>
      </c>
    </row>
    <row r="312" spans="1:13" x14ac:dyDescent="0.2">
      <c r="A312" t="str">
        <f>Crowdfunding!G991</f>
        <v>successful</v>
      </c>
      <c r="B312">
        <f>Crowdfunding!H991</f>
        <v>226</v>
      </c>
      <c r="F312" t="s">
        <v>20</v>
      </c>
      <c r="G312">
        <v>221</v>
      </c>
      <c r="L312" t="s">
        <v>14</v>
      </c>
      <c r="M312">
        <v>31</v>
      </c>
    </row>
    <row r="313" spans="1:13" x14ac:dyDescent="0.2">
      <c r="A313" t="str">
        <f>Crowdfunding!G9</f>
        <v>successful</v>
      </c>
      <c r="B313">
        <f>Crowdfunding!H9</f>
        <v>227</v>
      </c>
      <c r="F313" t="s">
        <v>20</v>
      </c>
      <c r="G313">
        <v>126</v>
      </c>
      <c r="L313" t="s">
        <v>14</v>
      </c>
      <c r="M313">
        <v>35</v>
      </c>
    </row>
    <row r="314" spans="1:13" x14ac:dyDescent="0.2">
      <c r="A314" t="str">
        <f>Crowdfunding!G805</f>
        <v>successful</v>
      </c>
      <c r="B314">
        <f>Crowdfunding!H805</f>
        <v>233</v>
      </c>
      <c r="F314" t="s">
        <v>20</v>
      </c>
      <c r="G314">
        <v>1022</v>
      </c>
      <c r="L314" t="s">
        <v>14</v>
      </c>
      <c r="M314">
        <v>63</v>
      </c>
    </row>
    <row r="315" spans="1:13" x14ac:dyDescent="0.2">
      <c r="A315" t="str">
        <f>Crowdfunding!G655</f>
        <v>successful</v>
      </c>
      <c r="B315">
        <f>Crowdfunding!H655</f>
        <v>234</v>
      </c>
      <c r="F315" t="s">
        <v>20</v>
      </c>
      <c r="G315">
        <v>3177</v>
      </c>
      <c r="L315" t="s">
        <v>14</v>
      </c>
      <c r="M315">
        <v>526</v>
      </c>
    </row>
    <row r="316" spans="1:13" x14ac:dyDescent="0.2">
      <c r="A316" t="str">
        <f>Crowdfunding!G765</f>
        <v>successful</v>
      </c>
      <c r="B316">
        <f>Crowdfunding!H765</f>
        <v>235</v>
      </c>
      <c r="F316" t="s">
        <v>20</v>
      </c>
      <c r="G316">
        <v>198</v>
      </c>
      <c r="L316" t="s">
        <v>14</v>
      </c>
      <c r="M316">
        <v>121</v>
      </c>
    </row>
    <row r="317" spans="1:13" x14ac:dyDescent="0.2">
      <c r="A317" t="str">
        <f>Crowdfunding!G67</f>
        <v>successful</v>
      </c>
      <c r="B317">
        <f>Crowdfunding!H67</f>
        <v>236</v>
      </c>
      <c r="F317" t="s">
        <v>20</v>
      </c>
      <c r="G317">
        <v>85</v>
      </c>
      <c r="L317" t="s">
        <v>14</v>
      </c>
      <c r="M317">
        <v>67</v>
      </c>
    </row>
    <row r="318" spans="1:13" x14ac:dyDescent="0.2">
      <c r="A318" t="str">
        <f>Crowdfunding!G907</f>
        <v>successful</v>
      </c>
      <c r="B318">
        <f>Crowdfunding!H907</f>
        <v>236</v>
      </c>
      <c r="F318" t="s">
        <v>20</v>
      </c>
      <c r="G318">
        <v>3596</v>
      </c>
      <c r="L318" t="s">
        <v>14</v>
      </c>
      <c r="M318">
        <v>57</v>
      </c>
    </row>
    <row r="319" spans="1:13" x14ac:dyDescent="0.2">
      <c r="A319" t="str">
        <f>Crowdfunding!G693</f>
        <v>successful</v>
      </c>
      <c r="B319">
        <f>Crowdfunding!H693</f>
        <v>237</v>
      </c>
      <c r="F319" t="s">
        <v>20</v>
      </c>
      <c r="G319">
        <v>244</v>
      </c>
      <c r="L319" t="s">
        <v>14</v>
      </c>
      <c r="M319">
        <v>1229</v>
      </c>
    </row>
    <row r="320" spans="1:13" x14ac:dyDescent="0.2">
      <c r="A320" t="str">
        <f>Crowdfunding!G245</f>
        <v>successful</v>
      </c>
      <c r="B320">
        <f>Crowdfunding!H245</f>
        <v>238</v>
      </c>
      <c r="F320" t="s">
        <v>20</v>
      </c>
      <c r="G320">
        <v>5180</v>
      </c>
      <c r="L320" t="s">
        <v>14</v>
      </c>
      <c r="M320">
        <v>12</v>
      </c>
    </row>
    <row r="321" spans="1:13" x14ac:dyDescent="0.2">
      <c r="A321" t="str">
        <f>Crowdfunding!G618</f>
        <v>successful</v>
      </c>
      <c r="B321">
        <f>Crowdfunding!H618</f>
        <v>238</v>
      </c>
      <c r="F321" t="s">
        <v>20</v>
      </c>
      <c r="G321">
        <v>589</v>
      </c>
      <c r="L321" t="s">
        <v>14</v>
      </c>
      <c r="M321">
        <v>452</v>
      </c>
    </row>
    <row r="322" spans="1:13" x14ac:dyDescent="0.2">
      <c r="A322" t="str">
        <f>Crowdfunding!G514</f>
        <v>successful</v>
      </c>
      <c r="B322">
        <f>Crowdfunding!H514</f>
        <v>239</v>
      </c>
      <c r="F322" t="s">
        <v>20</v>
      </c>
      <c r="G322">
        <v>2725</v>
      </c>
      <c r="L322" t="s">
        <v>14</v>
      </c>
      <c r="M322">
        <v>1886</v>
      </c>
    </row>
    <row r="323" spans="1:13" x14ac:dyDescent="0.2">
      <c r="A323" t="str">
        <f>Crowdfunding!G993</f>
        <v>successful</v>
      </c>
      <c r="B323">
        <f>Crowdfunding!H993</f>
        <v>241</v>
      </c>
      <c r="F323" t="s">
        <v>20</v>
      </c>
      <c r="G323">
        <v>300</v>
      </c>
      <c r="L323" t="s">
        <v>14</v>
      </c>
      <c r="M323">
        <v>1825</v>
      </c>
    </row>
    <row r="324" spans="1:13" x14ac:dyDescent="0.2">
      <c r="A324" t="str">
        <f>Crowdfunding!G168</f>
        <v>successful</v>
      </c>
      <c r="B324">
        <f>Crowdfunding!H168</f>
        <v>244</v>
      </c>
      <c r="F324" t="s">
        <v>20</v>
      </c>
      <c r="G324">
        <v>144</v>
      </c>
      <c r="L324" t="s">
        <v>14</v>
      </c>
      <c r="M324">
        <v>31</v>
      </c>
    </row>
    <row r="325" spans="1:13" x14ac:dyDescent="0.2">
      <c r="A325" t="str">
        <f>Crowdfunding!G569</f>
        <v>successful</v>
      </c>
      <c r="B325">
        <f>Crowdfunding!H569</f>
        <v>244</v>
      </c>
      <c r="F325" t="s">
        <v>20</v>
      </c>
      <c r="G325">
        <v>87</v>
      </c>
      <c r="L325" t="s">
        <v>14</v>
      </c>
      <c r="M325">
        <v>107</v>
      </c>
    </row>
    <row r="326" spans="1:13" x14ac:dyDescent="0.2">
      <c r="A326" t="str">
        <f>Crowdfunding!G968</f>
        <v>successful</v>
      </c>
      <c r="B326">
        <f>Crowdfunding!H968</f>
        <v>245</v>
      </c>
      <c r="F326" t="s">
        <v>20</v>
      </c>
      <c r="G326">
        <v>3116</v>
      </c>
      <c r="L326" t="s">
        <v>14</v>
      </c>
      <c r="M326">
        <v>27</v>
      </c>
    </row>
    <row r="327" spans="1:13" x14ac:dyDescent="0.2">
      <c r="A327" t="str">
        <f>Crowdfunding!G70</f>
        <v>successful</v>
      </c>
      <c r="B327">
        <f>Crowdfunding!H70</f>
        <v>246</v>
      </c>
      <c r="F327" t="s">
        <v>20</v>
      </c>
      <c r="G327">
        <v>909</v>
      </c>
      <c r="L327" t="s">
        <v>14</v>
      </c>
      <c r="M327">
        <v>1221</v>
      </c>
    </row>
    <row r="328" spans="1:13" x14ac:dyDescent="0.2">
      <c r="A328" t="str">
        <f>Crowdfunding!G165</f>
        <v>successful</v>
      </c>
      <c r="B328">
        <f>Crowdfunding!H165</f>
        <v>246</v>
      </c>
      <c r="F328" t="s">
        <v>20</v>
      </c>
      <c r="G328">
        <v>1613</v>
      </c>
      <c r="L328" t="s">
        <v>14</v>
      </c>
      <c r="M328">
        <v>1</v>
      </c>
    </row>
    <row r="329" spans="1:13" x14ac:dyDescent="0.2">
      <c r="A329" t="str">
        <f>Crowdfunding!G440</f>
        <v>successful</v>
      </c>
      <c r="B329">
        <f>Crowdfunding!H440</f>
        <v>247</v>
      </c>
      <c r="F329" t="s">
        <v>20</v>
      </c>
      <c r="G329">
        <v>136</v>
      </c>
      <c r="L329" t="s">
        <v>14</v>
      </c>
      <c r="M329">
        <v>16</v>
      </c>
    </row>
    <row r="330" spans="1:13" x14ac:dyDescent="0.2">
      <c r="A330" t="str">
        <f>Crowdfunding!G542</f>
        <v>successful</v>
      </c>
      <c r="B330">
        <f>Crowdfunding!H542</f>
        <v>247</v>
      </c>
      <c r="F330" t="s">
        <v>20</v>
      </c>
      <c r="G330">
        <v>130</v>
      </c>
      <c r="L330" t="s">
        <v>14</v>
      </c>
      <c r="M330">
        <v>41</v>
      </c>
    </row>
    <row r="331" spans="1:13" x14ac:dyDescent="0.2">
      <c r="A331" t="str">
        <f>Crowdfunding!G64</f>
        <v>successful</v>
      </c>
      <c r="B331">
        <f>Crowdfunding!H64</f>
        <v>249</v>
      </c>
      <c r="F331" t="s">
        <v>20</v>
      </c>
      <c r="G331">
        <v>102</v>
      </c>
      <c r="L331" t="s">
        <v>14</v>
      </c>
      <c r="M331">
        <v>523</v>
      </c>
    </row>
    <row r="332" spans="1:13" x14ac:dyDescent="0.2">
      <c r="A332" t="str">
        <f>Crowdfunding!G438</f>
        <v>successful</v>
      </c>
      <c r="B332">
        <f>Crowdfunding!H438</f>
        <v>249</v>
      </c>
      <c r="F332" t="s">
        <v>20</v>
      </c>
      <c r="G332">
        <v>4006</v>
      </c>
      <c r="L332" t="s">
        <v>14</v>
      </c>
      <c r="M332">
        <v>141</v>
      </c>
    </row>
    <row r="333" spans="1:13" x14ac:dyDescent="0.2">
      <c r="A333" t="str">
        <f>Crowdfunding!G244</f>
        <v>successful</v>
      </c>
      <c r="B333">
        <f>Crowdfunding!H244</f>
        <v>250</v>
      </c>
      <c r="F333" t="s">
        <v>20</v>
      </c>
      <c r="G333">
        <v>1629</v>
      </c>
      <c r="L333" t="s">
        <v>14</v>
      </c>
      <c r="M333">
        <v>52</v>
      </c>
    </row>
    <row r="334" spans="1:13" x14ac:dyDescent="0.2">
      <c r="A334" t="str">
        <f>Crowdfunding!G825</f>
        <v>successful</v>
      </c>
      <c r="B334">
        <f>Crowdfunding!H825</f>
        <v>252</v>
      </c>
      <c r="F334" t="s">
        <v>20</v>
      </c>
      <c r="G334">
        <v>2188</v>
      </c>
      <c r="L334" t="s">
        <v>14</v>
      </c>
      <c r="M334">
        <v>225</v>
      </c>
    </row>
    <row r="335" spans="1:13" x14ac:dyDescent="0.2">
      <c r="A335" t="str">
        <f>Crowdfunding!G335</f>
        <v>successful</v>
      </c>
      <c r="B335">
        <f>Crowdfunding!H335</f>
        <v>253</v>
      </c>
      <c r="F335" t="s">
        <v>20</v>
      </c>
      <c r="G335">
        <v>2409</v>
      </c>
      <c r="L335" t="s">
        <v>14</v>
      </c>
      <c r="M335">
        <v>38</v>
      </c>
    </row>
    <row r="336" spans="1:13" x14ac:dyDescent="0.2">
      <c r="A336" t="str">
        <f>Crowdfunding!G287</f>
        <v>successful</v>
      </c>
      <c r="B336">
        <f>Crowdfunding!H287</f>
        <v>254</v>
      </c>
      <c r="F336" t="s">
        <v>20</v>
      </c>
      <c r="G336">
        <v>194</v>
      </c>
      <c r="L336" t="s">
        <v>14</v>
      </c>
      <c r="M336">
        <v>15</v>
      </c>
    </row>
    <row r="337" spans="1:13" x14ac:dyDescent="0.2">
      <c r="A337" t="str">
        <f>Crowdfunding!G922</f>
        <v>successful</v>
      </c>
      <c r="B337">
        <f>Crowdfunding!H922</f>
        <v>255</v>
      </c>
      <c r="F337" t="s">
        <v>20</v>
      </c>
      <c r="G337">
        <v>1140</v>
      </c>
      <c r="L337" t="s">
        <v>14</v>
      </c>
      <c r="M337">
        <v>37</v>
      </c>
    </row>
    <row r="338" spans="1:13" x14ac:dyDescent="0.2">
      <c r="A338" t="str">
        <f>Crowdfunding!G262</f>
        <v>successful</v>
      </c>
      <c r="B338">
        <f>Crowdfunding!H262</f>
        <v>261</v>
      </c>
      <c r="F338" t="s">
        <v>20</v>
      </c>
      <c r="G338">
        <v>102</v>
      </c>
      <c r="L338" t="s">
        <v>14</v>
      </c>
      <c r="M338">
        <v>112</v>
      </c>
    </row>
    <row r="339" spans="1:13" x14ac:dyDescent="0.2">
      <c r="A339" t="str">
        <f>Crowdfunding!G840</f>
        <v>successful</v>
      </c>
      <c r="B339">
        <f>Crowdfunding!H840</f>
        <v>261</v>
      </c>
      <c r="F339" t="s">
        <v>20</v>
      </c>
      <c r="G339">
        <v>2857</v>
      </c>
      <c r="L339" t="s">
        <v>14</v>
      </c>
      <c r="M339">
        <v>21</v>
      </c>
    </row>
    <row r="340" spans="1:13" x14ac:dyDescent="0.2">
      <c r="A340" t="str">
        <f>Crowdfunding!G657</f>
        <v>successful</v>
      </c>
      <c r="B340">
        <f>Crowdfunding!H657</f>
        <v>264</v>
      </c>
      <c r="F340" t="s">
        <v>20</v>
      </c>
      <c r="G340">
        <v>107</v>
      </c>
      <c r="L340" t="s">
        <v>14</v>
      </c>
      <c r="M340">
        <v>67</v>
      </c>
    </row>
    <row r="341" spans="1:13" x14ac:dyDescent="0.2">
      <c r="A341" t="str">
        <f>Crowdfunding!G964</f>
        <v>successful</v>
      </c>
      <c r="B341">
        <f>Crowdfunding!H964</f>
        <v>266</v>
      </c>
      <c r="F341" t="s">
        <v>20</v>
      </c>
      <c r="G341">
        <v>160</v>
      </c>
      <c r="L341" t="s">
        <v>14</v>
      </c>
      <c r="M341">
        <v>78</v>
      </c>
    </row>
    <row r="342" spans="1:13" x14ac:dyDescent="0.2">
      <c r="A342" t="str">
        <f>Crowdfunding!G496</f>
        <v>successful</v>
      </c>
      <c r="B342">
        <f>Crowdfunding!H496</f>
        <v>268</v>
      </c>
      <c r="F342" t="s">
        <v>20</v>
      </c>
      <c r="G342">
        <v>2230</v>
      </c>
      <c r="L342" t="s">
        <v>14</v>
      </c>
      <c r="M342">
        <v>67</v>
      </c>
    </row>
    <row r="343" spans="1:13" x14ac:dyDescent="0.2">
      <c r="A343" t="str">
        <f>Crowdfunding!G689</f>
        <v>successful</v>
      </c>
      <c r="B343">
        <f>Crowdfunding!H689</f>
        <v>269</v>
      </c>
      <c r="F343" t="s">
        <v>20</v>
      </c>
      <c r="G343">
        <v>316</v>
      </c>
      <c r="L343" t="s">
        <v>14</v>
      </c>
      <c r="M343">
        <v>263</v>
      </c>
    </row>
    <row r="344" spans="1:13" x14ac:dyDescent="0.2">
      <c r="A344" t="str">
        <f>Crowdfunding!G753</f>
        <v>successful</v>
      </c>
      <c r="B344">
        <f>Crowdfunding!H753</f>
        <v>270</v>
      </c>
      <c r="F344" t="s">
        <v>20</v>
      </c>
      <c r="G344">
        <v>117</v>
      </c>
      <c r="L344" t="s">
        <v>14</v>
      </c>
      <c r="M344">
        <v>1691</v>
      </c>
    </row>
    <row r="345" spans="1:13" x14ac:dyDescent="0.2">
      <c r="A345" t="str">
        <f>Crowdfunding!G667</f>
        <v>successful</v>
      </c>
      <c r="B345">
        <f>Crowdfunding!H667</f>
        <v>272</v>
      </c>
      <c r="F345" t="s">
        <v>20</v>
      </c>
      <c r="G345">
        <v>6406</v>
      </c>
      <c r="L345" t="s">
        <v>14</v>
      </c>
      <c r="M345">
        <v>181</v>
      </c>
    </row>
    <row r="346" spans="1:13" x14ac:dyDescent="0.2">
      <c r="A346" t="str">
        <f>Crowdfunding!G119</f>
        <v>successful</v>
      </c>
      <c r="B346">
        <f>Crowdfunding!H119</f>
        <v>275</v>
      </c>
      <c r="F346" t="s">
        <v>20</v>
      </c>
      <c r="G346">
        <v>192</v>
      </c>
      <c r="L346" t="s">
        <v>14</v>
      </c>
      <c r="M346">
        <v>13</v>
      </c>
    </row>
    <row r="347" spans="1:13" x14ac:dyDescent="0.2">
      <c r="A347" t="str">
        <f>Crowdfunding!G822</f>
        <v>successful</v>
      </c>
      <c r="B347">
        <f>Crowdfunding!H822</f>
        <v>279</v>
      </c>
      <c r="F347" t="s">
        <v>20</v>
      </c>
      <c r="G347">
        <v>26</v>
      </c>
      <c r="L347" t="s">
        <v>14</v>
      </c>
      <c r="M347">
        <v>1</v>
      </c>
    </row>
    <row r="348" spans="1:13" x14ac:dyDescent="0.2">
      <c r="A348" t="str">
        <f>Crowdfunding!G749</f>
        <v>successful</v>
      </c>
      <c r="B348">
        <f>Crowdfunding!H749</f>
        <v>280</v>
      </c>
      <c r="F348" t="s">
        <v>20</v>
      </c>
      <c r="G348">
        <v>723</v>
      </c>
      <c r="L348" t="s">
        <v>14</v>
      </c>
      <c r="M348">
        <v>21</v>
      </c>
    </row>
    <row r="349" spans="1:13" x14ac:dyDescent="0.2">
      <c r="A349" t="str">
        <f>Crowdfunding!G275</f>
        <v>successful</v>
      </c>
      <c r="B349">
        <f>Crowdfunding!H275</f>
        <v>282</v>
      </c>
      <c r="F349" t="s">
        <v>20</v>
      </c>
      <c r="G349">
        <v>170</v>
      </c>
      <c r="L349" t="s">
        <v>14</v>
      </c>
      <c r="M349">
        <v>830</v>
      </c>
    </row>
    <row r="350" spans="1:13" x14ac:dyDescent="0.2">
      <c r="A350" t="str">
        <f>Crowdfunding!G757</f>
        <v>successful</v>
      </c>
      <c r="B350">
        <f>Crowdfunding!H757</f>
        <v>288</v>
      </c>
      <c r="F350" t="s">
        <v>20</v>
      </c>
      <c r="G350">
        <v>238</v>
      </c>
      <c r="L350" t="s">
        <v>14</v>
      </c>
      <c r="M350">
        <v>130</v>
      </c>
    </row>
    <row r="351" spans="1:13" x14ac:dyDescent="0.2">
      <c r="A351" t="str">
        <f>Crowdfunding!G890</f>
        <v>successful</v>
      </c>
      <c r="B351">
        <f>Crowdfunding!H890</f>
        <v>290</v>
      </c>
      <c r="F351" t="s">
        <v>20</v>
      </c>
      <c r="G351">
        <v>55</v>
      </c>
      <c r="L351" t="s">
        <v>14</v>
      </c>
      <c r="M351">
        <v>55</v>
      </c>
    </row>
    <row r="352" spans="1:13" x14ac:dyDescent="0.2">
      <c r="A352" t="str">
        <f>Crowdfunding!G303</f>
        <v>successful</v>
      </c>
      <c r="B352">
        <f>Crowdfunding!H303</f>
        <v>295</v>
      </c>
      <c r="F352" t="s">
        <v>20</v>
      </c>
      <c r="G352">
        <v>128</v>
      </c>
      <c r="L352" t="s">
        <v>14</v>
      </c>
      <c r="M352">
        <v>114</v>
      </c>
    </row>
    <row r="353" spans="1:13" x14ac:dyDescent="0.2">
      <c r="A353" t="str">
        <f>Crowdfunding!G446</f>
        <v>successful</v>
      </c>
      <c r="B353">
        <f>Crowdfunding!H446</f>
        <v>296</v>
      </c>
      <c r="F353" t="s">
        <v>20</v>
      </c>
      <c r="G353">
        <v>2144</v>
      </c>
      <c r="L353" t="s">
        <v>14</v>
      </c>
      <c r="M353">
        <v>594</v>
      </c>
    </row>
    <row r="354" spans="1:13" x14ac:dyDescent="0.2">
      <c r="A354" t="str">
        <f>Crowdfunding!G720</f>
        <v>successful</v>
      </c>
      <c r="B354">
        <f>Crowdfunding!H720</f>
        <v>297</v>
      </c>
      <c r="F354" t="s">
        <v>20</v>
      </c>
      <c r="G354">
        <v>2693</v>
      </c>
      <c r="L354" t="s">
        <v>14</v>
      </c>
      <c r="M354">
        <v>24</v>
      </c>
    </row>
    <row r="355" spans="1:13" x14ac:dyDescent="0.2">
      <c r="A355" t="str">
        <f>Crowdfunding!G403</f>
        <v>successful</v>
      </c>
      <c r="B355">
        <f>Crowdfunding!H403</f>
        <v>299</v>
      </c>
      <c r="F355" t="s">
        <v>20</v>
      </c>
      <c r="G355">
        <v>432</v>
      </c>
      <c r="L355" t="s">
        <v>14</v>
      </c>
      <c r="M355">
        <v>252</v>
      </c>
    </row>
    <row r="356" spans="1:13" x14ac:dyDescent="0.2">
      <c r="A356" t="str">
        <f>Crowdfunding!G575</f>
        <v>successful</v>
      </c>
      <c r="B356">
        <f>Crowdfunding!H575</f>
        <v>300</v>
      </c>
      <c r="F356" t="s">
        <v>20</v>
      </c>
      <c r="G356">
        <v>189</v>
      </c>
      <c r="L356" t="s">
        <v>14</v>
      </c>
      <c r="M356">
        <v>67</v>
      </c>
    </row>
    <row r="357" spans="1:13" x14ac:dyDescent="0.2">
      <c r="A357" t="str">
        <f>Crowdfunding!G869</f>
        <v>successful</v>
      </c>
      <c r="B357">
        <f>Crowdfunding!H869</f>
        <v>300</v>
      </c>
      <c r="F357" t="s">
        <v>20</v>
      </c>
      <c r="G357">
        <v>154</v>
      </c>
      <c r="L357" t="s">
        <v>14</v>
      </c>
      <c r="M357">
        <v>742</v>
      </c>
    </row>
    <row r="358" spans="1:13" x14ac:dyDescent="0.2">
      <c r="A358" t="str">
        <f>Crowdfunding!G51</f>
        <v>successful</v>
      </c>
      <c r="B358">
        <f>Crowdfunding!H51</f>
        <v>303</v>
      </c>
      <c r="F358" t="s">
        <v>20</v>
      </c>
      <c r="G358">
        <v>96</v>
      </c>
      <c r="L358" t="s">
        <v>14</v>
      </c>
      <c r="M358">
        <v>75</v>
      </c>
    </row>
    <row r="359" spans="1:13" x14ac:dyDescent="0.2">
      <c r="A359" t="str">
        <f>Crowdfunding!G326</f>
        <v>successful</v>
      </c>
      <c r="B359">
        <f>Crowdfunding!H326</f>
        <v>307</v>
      </c>
      <c r="F359" t="s">
        <v>20</v>
      </c>
      <c r="G359">
        <v>3063</v>
      </c>
      <c r="L359" t="s">
        <v>14</v>
      </c>
      <c r="M359">
        <v>4405</v>
      </c>
    </row>
    <row r="360" spans="1:13" x14ac:dyDescent="0.2">
      <c r="A360" t="str">
        <f>Crowdfunding!G851</f>
        <v>successful</v>
      </c>
      <c r="B360">
        <f>Crowdfunding!H851</f>
        <v>307</v>
      </c>
      <c r="F360" t="s">
        <v>20</v>
      </c>
      <c r="G360">
        <v>2266</v>
      </c>
      <c r="L360" t="s">
        <v>14</v>
      </c>
      <c r="M360">
        <v>92</v>
      </c>
    </row>
    <row r="361" spans="1:13" x14ac:dyDescent="0.2">
      <c r="A361" t="str">
        <f>Crowdfunding!G610</f>
        <v>successful</v>
      </c>
      <c r="B361">
        <f>Crowdfunding!H610</f>
        <v>316</v>
      </c>
      <c r="F361" t="s">
        <v>20</v>
      </c>
      <c r="G361">
        <v>194</v>
      </c>
      <c r="L361" t="s">
        <v>14</v>
      </c>
      <c r="M361">
        <v>64</v>
      </c>
    </row>
    <row r="362" spans="1:13" x14ac:dyDescent="0.2">
      <c r="A362" t="str">
        <f>Crowdfunding!G983</f>
        <v>successful</v>
      </c>
      <c r="B362">
        <f>Crowdfunding!H983</f>
        <v>323</v>
      </c>
      <c r="F362" t="s">
        <v>20</v>
      </c>
      <c r="G362">
        <v>129</v>
      </c>
      <c r="L362" t="s">
        <v>14</v>
      </c>
      <c r="M362">
        <v>64</v>
      </c>
    </row>
    <row r="363" spans="1:13" x14ac:dyDescent="0.2">
      <c r="A363" t="str">
        <f>Crowdfunding!G239</f>
        <v>successful</v>
      </c>
      <c r="B363">
        <f>Crowdfunding!H239</f>
        <v>329</v>
      </c>
      <c r="F363" t="s">
        <v>20</v>
      </c>
      <c r="G363">
        <v>375</v>
      </c>
      <c r="L363" t="s">
        <v>14</v>
      </c>
      <c r="M363">
        <v>842</v>
      </c>
    </row>
    <row r="364" spans="1:13" x14ac:dyDescent="0.2">
      <c r="A364" t="str">
        <f>Crowdfunding!G80</f>
        <v>successful</v>
      </c>
      <c r="B364">
        <f>Crowdfunding!H80</f>
        <v>330</v>
      </c>
      <c r="F364" t="s">
        <v>20</v>
      </c>
      <c r="G364">
        <v>409</v>
      </c>
      <c r="L364" t="s">
        <v>14</v>
      </c>
      <c r="M364">
        <v>112</v>
      </c>
    </row>
    <row r="365" spans="1:13" x14ac:dyDescent="0.2">
      <c r="A365" t="str">
        <f>Crowdfunding!G677</f>
        <v>successful</v>
      </c>
      <c r="B365">
        <f>Crowdfunding!H677</f>
        <v>331</v>
      </c>
      <c r="F365" t="s">
        <v>20</v>
      </c>
      <c r="G365">
        <v>234</v>
      </c>
      <c r="L365" t="s">
        <v>14</v>
      </c>
      <c r="M365">
        <v>374</v>
      </c>
    </row>
    <row r="366" spans="1:13" x14ac:dyDescent="0.2">
      <c r="A366" t="str">
        <f>Crowdfunding!G104</f>
        <v>successful</v>
      </c>
      <c r="B366">
        <f>Crowdfunding!H104</f>
        <v>336</v>
      </c>
      <c r="F366" t="s">
        <v>20</v>
      </c>
      <c r="G366">
        <v>3016</v>
      </c>
    </row>
    <row r="367" spans="1:13" x14ac:dyDescent="0.2">
      <c r="A367" t="str">
        <f>Crowdfunding!G291</f>
        <v>successful</v>
      </c>
      <c r="B367">
        <f>Crowdfunding!H291</f>
        <v>337</v>
      </c>
      <c r="F367" t="s">
        <v>20</v>
      </c>
      <c r="G367">
        <v>264</v>
      </c>
    </row>
    <row r="368" spans="1:13" x14ac:dyDescent="0.2">
      <c r="A368" t="str">
        <f>Crowdfunding!G186</f>
        <v>successful</v>
      </c>
      <c r="B368">
        <f>Crowdfunding!H186</f>
        <v>340</v>
      </c>
      <c r="F368" t="s">
        <v>20</v>
      </c>
      <c r="G368">
        <v>272</v>
      </c>
    </row>
    <row r="369" spans="1:7" x14ac:dyDescent="0.2">
      <c r="A369" t="str">
        <f>Crowdfunding!G114</f>
        <v>successful</v>
      </c>
      <c r="B369">
        <f>Crowdfunding!H114</f>
        <v>361</v>
      </c>
      <c r="F369" t="s">
        <v>20</v>
      </c>
      <c r="G369">
        <v>419</v>
      </c>
    </row>
    <row r="370" spans="1:7" x14ac:dyDescent="0.2">
      <c r="A370" t="str">
        <f>Crowdfunding!G681</f>
        <v>successful</v>
      </c>
      <c r="B370">
        <f>Crowdfunding!H681</f>
        <v>363</v>
      </c>
      <c r="F370" t="s">
        <v>20</v>
      </c>
      <c r="G370">
        <v>1621</v>
      </c>
    </row>
    <row r="371" spans="1:7" x14ac:dyDescent="0.2">
      <c r="A371" t="str">
        <f>Crowdfunding!G751</f>
        <v>successful</v>
      </c>
      <c r="B371">
        <f>Crowdfunding!H751</f>
        <v>366</v>
      </c>
      <c r="F371" t="s">
        <v>20</v>
      </c>
      <c r="G371">
        <v>1101</v>
      </c>
    </row>
    <row r="372" spans="1:7" x14ac:dyDescent="0.2">
      <c r="A372" t="str">
        <f>Crowdfunding!G523</f>
        <v>successful</v>
      </c>
      <c r="B372">
        <f>Crowdfunding!H523</f>
        <v>369</v>
      </c>
      <c r="F372" t="s">
        <v>20</v>
      </c>
      <c r="G372">
        <v>1073</v>
      </c>
    </row>
    <row r="373" spans="1:7" x14ac:dyDescent="0.2">
      <c r="A373" t="str">
        <f>Crowdfunding!G86</f>
        <v>successful</v>
      </c>
      <c r="B373">
        <f>Crowdfunding!H86</f>
        <v>374</v>
      </c>
      <c r="F373" t="s">
        <v>20</v>
      </c>
      <c r="G373">
        <v>331</v>
      </c>
    </row>
    <row r="374" spans="1:7" x14ac:dyDescent="0.2">
      <c r="A374" t="str">
        <f>Crowdfunding!G645</f>
        <v>successful</v>
      </c>
      <c r="B374">
        <f>Crowdfunding!H645</f>
        <v>375</v>
      </c>
      <c r="F374" t="s">
        <v>20</v>
      </c>
      <c r="G374">
        <v>1170</v>
      </c>
    </row>
    <row r="375" spans="1:7" x14ac:dyDescent="0.2">
      <c r="A375" t="str">
        <f>Crowdfunding!G472</f>
        <v>successful</v>
      </c>
      <c r="B375">
        <f>Crowdfunding!H472</f>
        <v>381</v>
      </c>
      <c r="F375" t="s">
        <v>20</v>
      </c>
      <c r="G375">
        <v>363</v>
      </c>
    </row>
    <row r="376" spans="1:7" x14ac:dyDescent="0.2">
      <c r="A376" t="str">
        <f>Crowdfunding!G986</f>
        <v>successful</v>
      </c>
      <c r="B376">
        <f>Crowdfunding!H986</f>
        <v>381</v>
      </c>
      <c r="F376" t="s">
        <v>20</v>
      </c>
      <c r="G376">
        <v>103</v>
      </c>
    </row>
    <row r="377" spans="1:7" x14ac:dyDescent="0.2">
      <c r="A377" t="str">
        <f>Crowdfunding!G282</f>
        <v>successful</v>
      </c>
      <c r="B377">
        <f>Crowdfunding!H282</f>
        <v>393</v>
      </c>
      <c r="F377" t="s">
        <v>20</v>
      </c>
      <c r="G377">
        <v>147</v>
      </c>
    </row>
    <row r="378" spans="1:7" x14ac:dyDescent="0.2">
      <c r="A378" t="str">
        <f>Crowdfunding!G220</f>
        <v>successful</v>
      </c>
      <c r="B378">
        <f>Crowdfunding!H220</f>
        <v>397</v>
      </c>
      <c r="F378" t="s">
        <v>20</v>
      </c>
      <c r="G378">
        <v>110</v>
      </c>
    </row>
    <row r="379" spans="1:7" x14ac:dyDescent="0.2">
      <c r="A379" t="str">
        <f>Crowdfunding!G654</f>
        <v>successful</v>
      </c>
      <c r="B379">
        <f>Crowdfunding!H654</f>
        <v>409</v>
      </c>
      <c r="F379" t="s">
        <v>20</v>
      </c>
      <c r="G379">
        <v>134</v>
      </c>
    </row>
    <row r="380" spans="1:7" x14ac:dyDescent="0.2">
      <c r="A380" t="str">
        <f>Crowdfunding!G83</f>
        <v>successful</v>
      </c>
      <c r="B380">
        <f>Crowdfunding!H83</f>
        <v>411</v>
      </c>
      <c r="F380" t="s">
        <v>20</v>
      </c>
      <c r="G380">
        <v>269</v>
      </c>
    </row>
    <row r="381" spans="1:7" x14ac:dyDescent="0.2">
      <c r="A381" t="str">
        <f>Crowdfunding!G669</f>
        <v>successful</v>
      </c>
      <c r="B381">
        <f>Crowdfunding!H669</f>
        <v>419</v>
      </c>
      <c r="F381" t="s">
        <v>20</v>
      </c>
      <c r="G381">
        <v>175</v>
      </c>
    </row>
    <row r="382" spans="1:7" x14ac:dyDescent="0.2">
      <c r="A382" t="str">
        <f>Crowdfunding!G626</f>
        <v>successful</v>
      </c>
      <c r="B382">
        <f>Crowdfunding!H626</f>
        <v>432</v>
      </c>
      <c r="F382" t="s">
        <v>20</v>
      </c>
      <c r="G382">
        <v>69</v>
      </c>
    </row>
    <row r="383" spans="1:7" x14ac:dyDescent="0.2">
      <c r="A383" t="str">
        <f>Crowdfunding!G857</f>
        <v>successful</v>
      </c>
      <c r="B383">
        <f>Crowdfunding!H857</f>
        <v>452</v>
      </c>
      <c r="F383" t="s">
        <v>20</v>
      </c>
      <c r="G383">
        <v>190</v>
      </c>
    </row>
    <row r="384" spans="1:7" x14ac:dyDescent="0.2">
      <c r="A384" t="str">
        <f>Crowdfunding!G399</f>
        <v>successful</v>
      </c>
      <c r="B384">
        <f>Crowdfunding!H399</f>
        <v>454</v>
      </c>
      <c r="F384" t="s">
        <v>20</v>
      </c>
      <c r="G384">
        <v>237</v>
      </c>
    </row>
    <row r="385" spans="1:7" x14ac:dyDescent="0.2">
      <c r="A385" t="str">
        <f>Crowdfunding!G505</f>
        <v>successful</v>
      </c>
      <c r="B385">
        <f>Crowdfunding!H505</f>
        <v>460</v>
      </c>
      <c r="F385" t="s">
        <v>20</v>
      </c>
      <c r="G385">
        <v>196</v>
      </c>
    </row>
    <row r="386" spans="1:7" x14ac:dyDescent="0.2">
      <c r="A386" t="str">
        <f>Crowdfunding!G913</f>
        <v>successful</v>
      </c>
      <c r="B386">
        <f>Crowdfunding!H913</f>
        <v>462</v>
      </c>
      <c r="F386" t="s">
        <v>20</v>
      </c>
      <c r="G386">
        <v>7295</v>
      </c>
    </row>
    <row r="387" spans="1:7" x14ac:dyDescent="0.2">
      <c r="A387" t="str">
        <f>Crowdfunding!G334</f>
        <v>successful</v>
      </c>
      <c r="B387">
        <f>Crowdfunding!H334</f>
        <v>470</v>
      </c>
      <c r="F387" t="s">
        <v>20</v>
      </c>
      <c r="G387">
        <v>2893</v>
      </c>
    </row>
    <row r="388" spans="1:7" x14ac:dyDescent="0.2">
      <c r="A388" t="str">
        <f>Crowdfunding!G989</f>
        <v>successful</v>
      </c>
      <c r="B388">
        <f>Crowdfunding!H989</f>
        <v>480</v>
      </c>
      <c r="F388" t="s">
        <v>20</v>
      </c>
      <c r="G388">
        <v>820</v>
      </c>
    </row>
    <row r="389" spans="1:7" x14ac:dyDescent="0.2">
      <c r="A389" t="str">
        <f>Crowdfunding!G409</f>
        <v>successful</v>
      </c>
      <c r="B389">
        <f>Crowdfunding!H409</f>
        <v>484</v>
      </c>
      <c r="F389" t="s">
        <v>20</v>
      </c>
      <c r="G389">
        <v>2038</v>
      </c>
    </row>
    <row r="390" spans="1:7" x14ac:dyDescent="0.2">
      <c r="A390" t="str">
        <f>Crowdfunding!G94</f>
        <v>successful</v>
      </c>
      <c r="B390">
        <f>Crowdfunding!H94</f>
        <v>498</v>
      </c>
      <c r="F390" t="s">
        <v>20</v>
      </c>
      <c r="G390">
        <v>116</v>
      </c>
    </row>
    <row r="391" spans="1:7" x14ac:dyDescent="0.2">
      <c r="A391" t="str">
        <f>Crowdfunding!G197</f>
        <v>successful</v>
      </c>
      <c r="B391">
        <f>Crowdfunding!H197</f>
        <v>524</v>
      </c>
      <c r="F391" t="s">
        <v>20</v>
      </c>
      <c r="G391">
        <v>1345</v>
      </c>
    </row>
    <row r="392" spans="1:7" x14ac:dyDescent="0.2">
      <c r="A392" t="str">
        <f>Crowdfunding!G132</f>
        <v>successful</v>
      </c>
      <c r="B392">
        <f>Crowdfunding!H132</f>
        <v>533</v>
      </c>
      <c r="F392" t="s">
        <v>20</v>
      </c>
      <c r="G392">
        <v>168</v>
      </c>
    </row>
    <row r="393" spans="1:7" x14ac:dyDescent="0.2">
      <c r="A393" t="str">
        <f>Crowdfunding!G736</f>
        <v>successful</v>
      </c>
      <c r="B393">
        <f>Crowdfunding!H736</f>
        <v>536</v>
      </c>
      <c r="F393" t="s">
        <v>20</v>
      </c>
      <c r="G393">
        <v>137</v>
      </c>
    </row>
    <row r="394" spans="1:7" x14ac:dyDescent="0.2">
      <c r="A394" t="str">
        <f>Crowdfunding!G281</f>
        <v>successful</v>
      </c>
      <c r="B394">
        <f>Crowdfunding!H281</f>
        <v>546</v>
      </c>
      <c r="F394" t="s">
        <v>20</v>
      </c>
      <c r="G394">
        <v>186</v>
      </c>
    </row>
    <row r="395" spans="1:7" x14ac:dyDescent="0.2">
      <c r="A395" t="str">
        <f>Crowdfunding!G556</f>
        <v>successful</v>
      </c>
      <c r="B395">
        <f>Crowdfunding!H556</f>
        <v>554</v>
      </c>
      <c r="F395" t="s">
        <v>20</v>
      </c>
      <c r="G395">
        <v>125</v>
      </c>
    </row>
    <row r="396" spans="1:7" x14ac:dyDescent="0.2">
      <c r="A396" t="str">
        <f>Crowdfunding!G719</f>
        <v>successful</v>
      </c>
      <c r="B396">
        <f>Crowdfunding!H719</f>
        <v>555</v>
      </c>
      <c r="F396" t="s">
        <v>20</v>
      </c>
      <c r="G396">
        <v>202</v>
      </c>
    </row>
    <row r="397" spans="1:7" x14ac:dyDescent="0.2">
      <c r="A397" t="str">
        <f>Crowdfunding!G571</f>
        <v>successful</v>
      </c>
      <c r="B397">
        <f>Crowdfunding!H571</f>
        <v>589</v>
      </c>
      <c r="F397" t="s">
        <v>20</v>
      </c>
      <c r="G397">
        <v>103</v>
      </c>
    </row>
    <row r="398" spans="1:7" x14ac:dyDescent="0.2">
      <c r="A398" t="str">
        <f>Crowdfunding!G408</f>
        <v>successful</v>
      </c>
      <c r="B398">
        <f>Crowdfunding!H408</f>
        <v>645</v>
      </c>
      <c r="F398" t="s">
        <v>20</v>
      </c>
      <c r="G398">
        <v>1785</v>
      </c>
    </row>
    <row r="399" spans="1:7" x14ac:dyDescent="0.2">
      <c r="A399" t="str">
        <f>Crowdfunding!G309</f>
        <v>successful</v>
      </c>
      <c r="B399">
        <f>Crowdfunding!H309</f>
        <v>659</v>
      </c>
      <c r="F399" t="s">
        <v>20</v>
      </c>
      <c r="G399">
        <v>157</v>
      </c>
    </row>
    <row r="400" spans="1:7" x14ac:dyDescent="0.2">
      <c r="A400" t="str">
        <f>Crowdfunding!G113</f>
        <v>successful</v>
      </c>
      <c r="B400">
        <f>Crowdfunding!H113</f>
        <v>676</v>
      </c>
      <c r="F400" t="s">
        <v>20</v>
      </c>
      <c r="G400">
        <v>555</v>
      </c>
    </row>
    <row r="401" spans="1:7" x14ac:dyDescent="0.2">
      <c r="A401" t="str">
        <f>Crowdfunding!G616</f>
        <v>successful</v>
      </c>
      <c r="B401">
        <f>Crowdfunding!H616</f>
        <v>723</v>
      </c>
      <c r="F401" t="s">
        <v>20</v>
      </c>
      <c r="G401">
        <v>297</v>
      </c>
    </row>
    <row r="402" spans="1:7" x14ac:dyDescent="0.2">
      <c r="A402" t="str">
        <f>Crowdfunding!G551</f>
        <v>successful</v>
      </c>
      <c r="B402">
        <f>Crowdfunding!H551</f>
        <v>762</v>
      </c>
      <c r="F402" t="s">
        <v>20</v>
      </c>
      <c r="G402">
        <v>123</v>
      </c>
    </row>
    <row r="403" spans="1:7" x14ac:dyDescent="0.2">
      <c r="A403" t="str">
        <f>Crowdfunding!G147</f>
        <v>successful</v>
      </c>
      <c r="B403">
        <f>Crowdfunding!H147</f>
        <v>768</v>
      </c>
      <c r="F403" t="s">
        <v>20</v>
      </c>
      <c r="G403">
        <v>3036</v>
      </c>
    </row>
    <row r="404" spans="1:7" x14ac:dyDescent="0.2">
      <c r="A404" t="str">
        <f>Crowdfunding!G703</f>
        <v>successful</v>
      </c>
      <c r="B404">
        <f>Crowdfunding!H703</f>
        <v>820</v>
      </c>
      <c r="F404" t="s">
        <v>20</v>
      </c>
      <c r="G404">
        <v>144</v>
      </c>
    </row>
    <row r="405" spans="1:7" x14ac:dyDescent="0.2">
      <c r="A405" t="str">
        <f>Crowdfunding!G24</f>
        <v>successful</v>
      </c>
      <c r="B405">
        <f>Crowdfunding!H24</f>
        <v>890</v>
      </c>
      <c r="F405" t="s">
        <v>20</v>
      </c>
      <c r="G405">
        <v>121</v>
      </c>
    </row>
    <row r="406" spans="1:7" x14ac:dyDescent="0.2">
      <c r="A406" t="str">
        <f>Crowdfunding!G123</f>
        <v>successful</v>
      </c>
      <c r="B406">
        <f>Crowdfunding!H123</f>
        <v>903</v>
      </c>
      <c r="F406" t="s">
        <v>20</v>
      </c>
      <c r="G406">
        <v>181</v>
      </c>
    </row>
    <row r="407" spans="1:7" x14ac:dyDescent="0.2">
      <c r="A407" t="str">
        <f>Crowdfunding!G585</f>
        <v>successful</v>
      </c>
      <c r="B407">
        <f>Crowdfunding!H585</f>
        <v>909</v>
      </c>
      <c r="F407" t="s">
        <v>20</v>
      </c>
      <c r="G407">
        <v>122</v>
      </c>
    </row>
    <row r="408" spans="1:7" x14ac:dyDescent="0.2">
      <c r="A408" t="str">
        <f>Crowdfunding!G229</f>
        <v>successful</v>
      </c>
      <c r="B408">
        <f>Crowdfunding!H229</f>
        <v>943</v>
      </c>
      <c r="F408" t="s">
        <v>20</v>
      </c>
      <c r="G408">
        <v>1071</v>
      </c>
    </row>
    <row r="409" spans="1:7" x14ac:dyDescent="0.2">
      <c r="A409" t="str">
        <f>Crowdfunding!G735</f>
        <v>successful</v>
      </c>
      <c r="B409">
        <f>Crowdfunding!H735</f>
        <v>980</v>
      </c>
      <c r="F409" t="s">
        <v>20</v>
      </c>
      <c r="G409">
        <v>980</v>
      </c>
    </row>
    <row r="410" spans="1:7" x14ac:dyDescent="0.2">
      <c r="A410" t="str">
        <f>Crowdfunding!G981</f>
        <v>successful</v>
      </c>
      <c r="B410">
        <f>Crowdfunding!H981</f>
        <v>1015</v>
      </c>
      <c r="F410" t="s">
        <v>20</v>
      </c>
      <c r="G410">
        <v>536</v>
      </c>
    </row>
    <row r="411" spans="1:7" x14ac:dyDescent="0.2">
      <c r="A411" t="str">
        <f>Crowdfunding!G561</f>
        <v>successful</v>
      </c>
      <c r="B411">
        <f>Crowdfunding!H561</f>
        <v>1022</v>
      </c>
      <c r="F411" t="s">
        <v>20</v>
      </c>
      <c r="G411">
        <v>1991</v>
      </c>
    </row>
    <row r="412" spans="1:7" x14ac:dyDescent="0.2">
      <c r="A412" t="str">
        <f>Crowdfunding!G539</f>
        <v>successful</v>
      </c>
      <c r="B412">
        <f>Crowdfunding!H539</f>
        <v>1052</v>
      </c>
      <c r="F412" t="s">
        <v>20</v>
      </c>
      <c r="G412">
        <v>180</v>
      </c>
    </row>
    <row r="413" spans="1:7" x14ac:dyDescent="0.2">
      <c r="A413" t="str">
        <f>Crowdfunding!G143</f>
        <v>successful</v>
      </c>
      <c r="B413">
        <f>Crowdfunding!H143</f>
        <v>1071</v>
      </c>
      <c r="F413" t="s">
        <v>20</v>
      </c>
      <c r="G413">
        <v>130</v>
      </c>
    </row>
    <row r="414" spans="1:7" x14ac:dyDescent="0.2">
      <c r="A414" t="str">
        <f>Crowdfunding!G732</f>
        <v>successful</v>
      </c>
      <c r="B414">
        <f>Crowdfunding!H732</f>
        <v>1071</v>
      </c>
      <c r="F414" t="s">
        <v>20</v>
      </c>
      <c r="G414">
        <v>122</v>
      </c>
    </row>
    <row r="415" spans="1:7" x14ac:dyDescent="0.2">
      <c r="A415" t="str">
        <f>Crowdfunding!G673</f>
        <v>successful</v>
      </c>
      <c r="B415">
        <f>Crowdfunding!H673</f>
        <v>1073</v>
      </c>
      <c r="F415" t="s">
        <v>20</v>
      </c>
      <c r="G415">
        <v>140</v>
      </c>
    </row>
    <row r="416" spans="1:7" x14ac:dyDescent="0.2">
      <c r="A416" t="str">
        <f>Crowdfunding!G339</f>
        <v>successful</v>
      </c>
      <c r="B416">
        <f>Crowdfunding!H339</f>
        <v>1095</v>
      </c>
      <c r="F416" t="s">
        <v>20</v>
      </c>
      <c r="G416">
        <v>3388</v>
      </c>
    </row>
    <row r="417" spans="1:7" x14ac:dyDescent="0.2">
      <c r="A417" t="str">
        <f>Crowdfunding!G672</f>
        <v>successful</v>
      </c>
      <c r="B417">
        <f>Crowdfunding!H672</f>
        <v>1101</v>
      </c>
      <c r="F417" t="s">
        <v>20</v>
      </c>
      <c r="G417">
        <v>280</v>
      </c>
    </row>
    <row r="418" spans="1:7" x14ac:dyDescent="0.2">
      <c r="A418" t="str">
        <f>Crowdfunding!G336</f>
        <v>successful</v>
      </c>
      <c r="B418">
        <f>Crowdfunding!H336</f>
        <v>1113</v>
      </c>
      <c r="F418" t="s">
        <v>20</v>
      </c>
      <c r="G418">
        <v>366</v>
      </c>
    </row>
    <row r="419" spans="1:7" x14ac:dyDescent="0.2">
      <c r="A419" t="str">
        <f>Crowdfunding!G387</f>
        <v>successful</v>
      </c>
      <c r="B419">
        <f>Crowdfunding!H387</f>
        <v>1137</v>
      </c>
      <c r="F419" t="s">
        <v>20</v>
      </c>
      <c r="G419">
        <v>270</v>
      </c>
    </row>
    <row r="420" spans="1:7" x14ac:dyDescent="0.2">
      <c r="A420" t="str">
        <f>Crowdfunding!G604</f>
        <v>successful</v>
      </c>
      <c r="B420">
        <f>Crowdfunding!H604</f>
        <v>1140</v>
      </c>
      <c r="F420" t="s">
        <v>20</v>
      </c>
      <c r="G420">
        <v>137</v>
      </c>
    </row>
    <row r="421" spans="1:7" x14ac:dyDescent="0.2">
      <c r="A421" t="str">
        <f>Crowdfunding!G391</f>
        <v>successful</v>
      </c>
      <c r="B421">
        <f>Crowdfunding!H391</f>
        <v>1152</v>
      </c>
      <c r="F421" t="s">
        <v>20</v>
      </c>
      <c r="G421">
        <v>3205</v>
      </c>
    </row>
    <row r="422" spans="1:7" x14ac:dyDescent="0.2">
      <c r="A422" t="str">
        <f>Crowdfunding!G678</f>
        <v>successful</v>
      </c>
      <c r="B422">
        <f>Crowdfunding!H678</f>
        <v>1170</v>
      </c>
      <c r="F422" t="s">
        <v>20</v>
      </c>
      <c r="G422">
        <v>288</v>
      </c>
    </row>
    <row r="423" spans="1:7" x14ac:dyDescent="0.2">
      <c r="A423" t="str">
        <f>Crowdfunding!G19</f>
        <v>successful</v>
      </c>
      <c r="B423">
        <f>Crowdfunding!H19</f>
        <v>1249</v>
      </c>
      <c r="F423" t="s">
        <v>20</v>
      </c>
      <c r="G423">
        <v>148</v>
      </c>
    </row>
    <row r="424" spans="1:7" x14ac:dyDescent="0.2">
      <c r="A424" t="str">
        <f>Crowdfunding!G171</f>
        <v>successful</v>
      </c>
      <c r="B424">
        <f>Crowdfunding!H171</f>
        <v>1267</v>
      </c>
      <c r="F424" t="s">
        <v>20</v>
      </c>
      <c r="G424">
        <v>114</v>
      </c>
    </row>
    <row r="425" spans="1:7" x14ac:dyDescent="0.2">
      <c r="A425" t="str">
        <f>Crowdfunding!G826</f>
        <v>successful</v>
      </c>
      <c r="B425">
        <f>Crowdfunding!H826</f>
        <v>1280</v>
      </c>
      <c r="F425" t="s">
        <v>20</v>
      </c>
      <c r="G425">
        <v>1518</v>
      </c>
    </row>
    <row r="426" spans="1:7" x14ac:dyDescent="0.2">
      <c r="A426" t="str">
        <f>Crowdfunding!G834</f>
        <v>successful</v>
      </c>
      <c r="B426">
        <f>Crowdfunding!H834</f>
        <v>1297</v>
      </c>
      <c r="F426" t="s">
        <v>20</v>
      </c>
      <c r="G426">
        <v>166</v>
      </c>
    </row>
    <row r="427" spans="1:7" x14ac:dyDescent="0.2">
      <c r="A427" t="str">
        <f>Crowdfunding!G708</f>
        <v>successful</v>
      </c>
      <c r="B427">
        <f>Crowdfunding!H708</f>
        <v>1345</v>
      </c>
      <c r="F427" t="s">
        <v>20</v>
      </c>
      <c r="G427">
        <v>100</v>
      </c>
    </row>
    <row r="428" spans="1:7" x14ac:dyDescent="0.2">
      <c r="A428" t="str">
        <f>Crowdfunding!G847</f>
        <v>successful</v>
      </c>
      <c r="B428">
        <f>Crowdfunding!H847</f>
        <v>1354</v>
      </c>
      <c r="F428" t="s">
        <v>20</v>
      </c>
      <c r="G428">
        <v>235</v>
      </c>
    </row>
    <row r="429" spans="1:7" x14ac:dyDescent="0.2">
      <c r="A429" t="str">
        <f>Crowdfunding!G332</f>
        <v>successful</v>
      </c>
      <c r="B429">
        <f>Crowdfunding!H332</f>
        <v>1385</v>
      </c>
      <c r="F429" t="s">
        <v>20</v>
      </c>
      <c r="G429">
        <v>148</v>
      </c>
    </row>
    <row r="430" spans="1:7" x14ac:dyDescent="0.2">
      <c r="A430" t="str">
        <f>Crowdfunding!G22</f>
        <v>successful</v>
      </c>
      <c r="B430">
        <f>Crowdfunding!H22</f>
        <v>1396</v>
      </c>
      <c r="F430" t="s">
        <v>20</v>
      </c>
      <c r="G430">
        <v>198</v>
      </c>
    </row>
    <row r="431" spans="1:7" x14ac:dyDescent="0.2">
      <c r="A431" t="str">
        <f>Crowdfunding!G166</f>
        <v>successful</v>
      </c>
      <c r="B431">
        <f>Crowdfunding!H166</f>
        <v>1396</v>
      </c>
      <c r="F431" t="s">
        <v>20</v>
      </c>
      <c r="G431">
        <v>150</v>
      </c>
    </row>
    <row r="432" spans="1:7" x14ac:dyDescent="0.2">
      <c r="A432" t="str">
        <f>Crowdfunding!G4</f>
        <v>successful</v>
      </c>
      <c r="B432">
        <f>Crowdfunding!H4</f>
        <v>1425</v>
      </c>
      <c r="F432" t="s">
        <v>20</v>
      </c>
      <c r="G432">
        <v>216</v>
      </c>
    </row>
    <row r="433" spans="1:7" x14ac:dyDescent="0.2">
      <c r="A433" t="str">
        <f>Crowdfunding!G189</f>
        <v>successful</v>
      </c>
      <c r="B433">
        <f>Crowdfunding!H189</f>
        <v>1442</v>
      </c>
      <c r="F433" t="s">
        <v>20</v>
      </c>
      <c r="G433">
        <v>5139</v>
      </c>
    </row>
    <row r="434" spans="1:7" x14ac:dyDescent="0.2">
      <c r="A434" t="str">
        <f>Crowdfunding!G898</f>
        <v>successful</v>
      </c>
      <c r="B434">
        <f>Crowdfunding!H898</f>
        <v>1460</v>
      </c>
      <c r="F434" t="s">
        <v>20</v>
      </c>
      <c r="G434">
        <v>2353</v>
      </c>
    </row>
    <row r="435" spans="1:7" x14ac:dyDescent="0.2">
      <c r="A435" t="str">
        <f>Crowdfunding!G855</f>
        <v>successful</v>
      </c>
      <c r="B435">
        <f>Crowdfunding!H855</f>
        <v>1467</v>
      </c>
      <c r="F435" t="s">
        <v>20</v>
      </c>
      <c r="G435">
        <v>78</v>
      </c>
    </row>
    <row r="436" spans="1:7" x14ac:dyDescent="0.2">
      <c r="A436" t="str">
        <f>Crowdfunding!G892</f>
        <v>successful</v>
      </c>
      <c r="B436">
        <f>Crowdfunding!H892</f>
        <v>1470</v>
      </c>
      <c r="F436" t="s">
        <v>20</v>
      </c>
      <c r="G436">
        <v>174</v>
      </c>
    </row>
    <row r="437" spans="1:7" x14ac:dyDescent="0.2">
      <c r="A437" t="str">
        <f>Crowdfunding!G760</f>
        <v>successful</v>
      </c>
      <c r="B437">
        <f>Crowdfunding!H760</f>
        <v>1518</v>
      </c>
      <c r="F437" t="s">
        <v>20</v>
      </c>
      <c r="G437">
        <v>164</v>
      </c>
    </row>
    <row r="438" spans="1:7" x14ac:dyDescent="0.2">
      <c r="A438" t="str">
        <f>Crowdfunding!G221</f>
        <v>successful</v>
      </c>
      <c r="B438">
        <f>Crowdfunding!H221</f>
        <v>1539</v>
      </c>
      <c r="F438" t="s">
        <v>20</v>
      </c>
      <c r="G438">
        <v>161</v>
      </c>
    </row>
    <row r="439" spans="1:7" x14ac:dyDescent="0.2">
      <c r="A439" t="str">
        <f>Crowdfunding!G956</f>
        <v>successful</v>
      </c>
      <c r="B439">
        <f>Crowdfunding!H956</f>
        <v>1548</v>
      </c>
      <c r="F439" t="s">
        <v>20</v>
      </c>
      <c r="G439">
        <v>138</v>
      </c>
    </row>
    <row r="440" spans="1:7" x14ac:dyDescent="0.2">
      <c r="A440" t="str">
        <f>Crowdfunding!G953</f>
        <v>successful</v>
      </c>
      <c r="B440">
        <f>Crowdfunding!H953</f>
        <v>1559</v>
      </c>
      <c r="F440" t="s">
        <v>20</v>
      </c>
      <c r="G440">
        <v>3308</v>
      </c>
    </row>
    <row r="441" spans="1:7" x14ac:dyDescent="0.2">
      <c r="A441" t="str">
        <f>Crowdfunding!G175</f>
        <v>successful</v>
      </c>
      <c r="B441">
        <f>Crowdfunding!H175</f>
        <v>1561</v>
      </c>
      <c r="F441" t="s">
        <v>20</v>
      </c>
      <c r="G441">
        <v>127</v>
      </c>
    </row>
    <row r="442" spans="1:7" x14ac:dyDescent="0.2">
      <c r="A442" t="str">
        <f>Crowdfunding!G486</f>
        <v>successful</v>
      </c>
      <c r="B442">
        <f>Crowdfunding!H486</f>
        <v>1572</v>
      </c>
      <c r="F442" t="s">
        <v>20</v>
      </c>
      <c r="G442">
        <v>207</v>
      </c>
    </row>
    <row r="443" spans="1:7" x14ac:dyDescent="0.2">
      <c r="A443" t="str">
        <f>Crowdfunding!G969</f>
        <v>successful</v>
      </c>
      <c r="B443">
        <f>Crowdfunding!H969</f>
        <v>1573</v>
      </c>
      <c r="F443" t="s">
        <v>20</v>
      </c>
      <c r="G443">
        <v>181</v>
      </c>
    </row>
    <row r="444" spans="1:7" x14ac:dyDescent="0.2">
      <c r="A444" t="str">
        <f>Crowdfunding!G62</f>
        <v>successful</v>
      </c>
      <c r="B444">
        <f>Crowdfunding!H62</f>
        <v>1600</v>
      </c>
      <c r="F444" t="s">
        <v>20</v>
      </c>
      <c r="G444">
        <v>110</v>
      </c>
    </row>
    <row r="445" spans="1:7" x14ac:dyDescent="0.2">
      <c r="A445" t="str">
        <f>Crowdfunding!G398</f>
        <v>successful</v>
      </c>
      <c r="B445">
        <f>Crowdfunding!H398</f>
        <v>1604</v>
      </c>
      <c r="F445" t="s">
        <v>20</v>
      </c>
      <c r="G445">
        <v>185</v>
      </c>
    </row>
    <row r="446" spans="1:7" x14ac:dyDescent="0.2">
      <c r="A446" t="str">
        <f>Crowdfunding!G458</f>
        <v>successful</v>
      </c>
      <c r="B446">
        <f>Crowdfunding!H458</f>
        <v>1605</v>
      </c>
      <c r="F446" t="s">
        <v>20</v>
      </c>
      <c r="G446">
        <v>121</v>
      </c>
    </row>
    <row r="447" spans="1:7" x14ac:dyDescent="0.2">
      <c r="A447" t="str">
        <f>Crowdfunding!G31</f>
        <v>successful</v>
      </c>
      <c r="B447">
        <f>Crowdfunding!H31</f>
        <v>1606</v>
      </c>
      <c r="F447" t="s">
        <v>20</v>
      </c>
      <c r="G447">
        <v>106</v>
      </c>
    </row>
    <row r="448" spans="1:7" x14ac:dyDescent="0.2">
      <c r="A448" t="str">
        <f>Crowdfunding!G586</f>
        <v>successful</v>
      </c>
      <c r="B448">
        <f>Crowdfunding!H586</f>
        <v>1613</v>
      </c>
      <c r="F448" t="s">
        <v>20</v>
      </c>
      <c r="G448">
        <v>142</v>
      </c>
    </row>
    <row r="449" spans="1:7" x14ac:dyDescent="0.2">
      <c r="A449" t="str">
        <f>Crowdfunding!G671</f>
        <v>successful</v>
      </c>
      <c r="B449">
        <f>Crowdfunding!H671</f>
        <v>1621</v>
      </c>
      <c r="F449" t="s">
        <v>20</v>
      </c>
      <c r="G449">
        <v>233</v>
      </c>
    </row>
    <row r="450" spans="1:7" x14ac:dyDescent="0.2">
      <c r="A450" t="str">
        <f>Crowdfunding!G597</f>
        <v>successful</v>
      </c>
      <c r="B450">
        <f>Crowdfunding!H597</f>
        <v>1629</v>
      </c>
      <c r="F450" t="s">
        <v>20</v>
      </c>
      <c r="G450">
        <v>218</v>
      </c>
    </row>
    <row r="451" spans="1:7" x14ac:dyDescent="0.2">
      <c r="A451" t="str">
        <f>Crowdfunding!G974</f>
        <v>successful</v>
      </c>
      <c r="B451">
        <f>Crowdfunding!H974</f>
        <v>1681</v>
      </c>
      <c r="F451" t="s">
        <v>20</v>
      </c>
      <c r="G451">
        <v>76</v>
      </c>
    </row>
    <row r="452" spans="1:7" x14ac:dyDescent="0.2">
      <c r="A452" t="str">
        <f>Crowdfunding!G243</f>
        <v>successful</v>
      </c>
      <c r="B452">
        <f>Crowdfunding!H243</f>
        <v>1684</v>
      </c>
      <c r="F452" t="s">
        <v>20</v>
      </c>
      <c r="G452">
        <v>43</v>
      </c>
    </row>
    <row r="453" spans="1:7" x14ac:dyDescent="0.2">
      <c r="A453" t="str">
        <f>Crowdfunding!G340</f>
        <v>successful</v>
      </c>
      <c r="B453">
        <f>Crowdfunding!H340</f>
        <v>1690</v>
      </c>
      <c r="F453" t="s">
        <v>20</v>
      </c>
      <c r="G453">
        <v>221</v>
      </c>
    </row>
    <row r="454" spans="1:7" x14ac:dyDescent="0.2">
      <c r="A454" t="str">
        <f>Crowdfunding!G257</f>
        <v>successful</v>
      </c>
      <c r="B454">
        <f>Crowdfunding!H257</f>
        <v>1697</v>
      </c>
      <c r="F454" t="s">
        <v>20</v>
      </c>
      <c r="G454">
        <v>2805</v>
      </c>
    </row>
    <row r="455" spans="1:7" x14ac:dyDescent="0.2">
      <c r="A455" t="str">
        <f>Crowdfunding!G355</f>
        <v>successful</v>
      </c>
      <c r="B455">
        <f>Crowdfunding!H355</f>
        <v>1703</v>
      </c>
      <c r="F455" t="s">
        <v>20</v>
      </c>
      <c r="G455">
        <v>68</v>
      </c>
    </row>
    <row r="456" spans="1:7" x14ac:dyDescent="0.2">
      <c r="A456" t="str">
        <f>Crowdfunding!G437</f>
        <v>successful</v>
      </c>
      <c r="B456">
        <f>Crowdfunding!H437</f>
        <v>1713</v>
      </c>
      <c r="F456" t="s">
        <v>20</v>
      </c>
      <c r="G456">
        <v>183</v>
      </c>
    </row>
    <row r="457" spans="1:7" x14ac:dyDescent="0.2">
      <c r="A457" t="str">
        <f>Crowdfunding!G521</f>
        <v>successful</v>
      </c>
      <c r="B457">
        <f>Crowdfunding!H521</f>
        <v>1773</v>
      </c>
      <c r="F457" t="s">
        <v>20</v>
      </c>
      <c r="G457">
        <v>133</v>
      </c>
    </row>
    <row r="458" spans="1:7" x14ac:dyDescent="0.2">
      <c r="A458" t="str">
        <f>Crowdfunding!G122</f>
        <v>successful</v>
      </c>
      <c r="B458">
        <f>Crowdfunding!H122</f>
        <v>1782</v>
      </c>
      <c r="F458" t="s">
        <v>20</v>
      </c>
      <c r="G458">
        <v>2489</v>
      </c>
    </row>
    <row r="459" spans="1:7" x14ac:dyDescent="0.2">
      <c r="A459" t="str">
        <f>Crowdfunding!G242</f>
        <v>successful</v>
      </c>
      <c r="B459">
        <f>Crowdfunding!H242</f>
        <v>1784</v>
      </c>
      <c r="F459" t="s">
        <v>20</v>
      </c>
      <c r="G459">
        <v>69</v>
      </c>
    </row>
    <row r="460" spans="1:7" x14ac:dyDescent="0.2">
      <c r="A460" t="str">
        <f>Crowdfunding!G716</f>
        <v>successful</v>
      </c>
      <c r="B460">
        <f>Crowdfunding!H716</f>
        <v>1785</v>
      </c>
      <c r="F460" t="s">
        <v>20</v>
      </c>
      <c r="G460">
        <v>279</v>
      </c>
    </row>
    <row r="461" spans="1:7" x14ac:dyDescent="0.2">
      <c r="A461" t="str">
        <f>Crowdfunding!G839</f>
        <v>successful</v>
      </c>
      <c r="B461">
        <f>Crowdfunding!H839</f>
        <v>1797</v>
      </c>
      <c r="F461" t="s">
        <v>20</v>
      </c>
      <c r="G461">
        <v>210</v>
      </c>
    </row>
    <row r="462" spans="1:7" x14ac:dyDescent="0.2">
      <c r="A462" t="str">
        <f>Crowdfunding!G218</f>
        <v>successful</v>
      </c>
      <c r="B462">
        <f>Crowdfunding!H218</f>
        <v>1815</v>
      </c>
      <c r="F462" t="s">
        <v>20</v>
      </c>
      <c r="G462">
        <v>2100</v>
      </c>
    </row>
    <row r="463" spans="1:7" x14ac:dyDescent="0.2">
      <c r="A463" t="str">
        <f>Crowdfunding!G161</f>
        <v>successful</v>
      </c>
      <c r="B463">
        <f>Crowdfunding!H161</f>
        <v>1821</v>
      </c>
      <c r="F463" t="s">
        <v>20</v>
      </c>
      <c r="G463">
        <v>252</v>
      </c>
    </row>
    <row r="464" spans="1:7" x14ac:dyDescent="0.2">
      <c r="A464" t="str">
        <f>Crowdfunding!G917</f>
        <v>successful</v>
      </c>
      <c r="B464">
        <f>Crowdfunding!H917</f>
        <v>1866</v>
      </c>
      <c r="F464" t="s">
        <v>20</v>
      </c>
      <c r="G464">
        <v>1280</v>
      </c>
    </row>
    <row r="465" spans="1:7" x14ac:dyDescent="0.2">
      <c r="A465" t="str">
        <f>Crowdfunding!G249</f>
        <v>successful</v>
      </c>
      <c r="B465">
        <f>Crowdfunding!H249</f>
        <v>1884</v>
      </c>
      <c r="F465" t="s">
        <v>20</v>
      </c>
      <c r="G465">
        <v>157</v>
      </c>
    </row>
    <row r="466" spans="1:7" x14ac:dyDescent="0.2">
      <c r="A466" t="str">
        <f>Crowdfunding!G875</f>
        <v>successful</v>
      </c>
      <c r="B466">
        <f>Crowdfunding!H875</f>
        <v>1887</v>
      </c>
      <c r="F466" t="s">
        <v>20</v>
      </c>
      <c r="G466">
        <v>194</v>
      </c>
    </row>
    <row r="467" spans="1:7" x14ac:dyDescent="0.2">
      <c r="A467" t="str">
        <f>Crowdfunding!G274</f>
        <v>successful</v>
      </c>
      <c r="B467">
        <f>Crowdfunding!H274</f>
        <v>1894</v>
      </c>
      <c r="F467" t="s">
        <v>20</v>
      </c>
      <c r="G467">
        <v>82</v>
      </c>
    </row>
    <row r="468" spans="1:7" x14ac:dyDescent="0.2">
      <c r="A468" t="str">
        <f>Crowdfunding!G935</f>
        <v>successful</v>
      </c>
      <c r="B468">
        <f>Crowdfunding!H935</f>
        <v>1902</v>
      </c>
      <c r="F468" t="s">
        <v>20</v>
      </c>
      <c r="G468">
        <v>4233</v>
      </c>
    </row>
    <row r="469" spans="1:7" x14ac:dyDescent="0.2">
      <c r="A469" t="str">
        <f>Crowdfunding!G106</f>
        <v>successful</v>
      </c>
      <c r="B469">
        <f>Crowdfunding!H106</f>
        <v>1917</v>
      </c>
      <c r="F469" t="s">
        <v>20</v>
      </c>
      <c r="G469">
        <v>1297</v>
      </c>
    </row>
    <row r="470" spans="1:7" x14ac:dyDescent="0.2">
      <c r="A470" t="str">
        <f>Crowdfunding!G37</f>
        <v>successful</v>
      </c>
      <c r="B470">
        <f>Crowdfunding!H37</f>
        <v>1965</v>
      </c>
      <c r="F470" t="s">
        <v>20</v>
      </c>
      <c r="G470">
        <v>165</v>
      </c>
    </row>
    <row r="471" spans="1:7" x14ac:dyDescent="0.2">
      <c r="A471" t="str">
        <f>Crowdfunding!G199</f>
        <v>successful</v>
      </c>
      <c r="B471">
        <f>Crowdfunding!H199</f>
        <v>1989</v>
      </c>
      <c r="F471" t="s">
        <v>20</v>
      </c>
      <c r="G471">
        <v>119</v>
      </c>
    </row>
    <row r="472" spans="1:7" x14ac:dyDescent="0.2">
      <c r="A472" t="str">
        <f>Crowdfunding!G737</f>
        <v>successful</v>
      </c>
      <c r="B472">
        <f>Crowdfunding!H737</f>
        <v>1991</v>
      </c>
      <c r="F472" t="s">
        <v>20</v>
      </c>
      <c r="G472">
        <v>1797</v>
      </c>
    </row>
    <row r="473" spans="1:7" x14ac:dyDescent="0.2">
      <c r="A473" t="str">
        <f>Crowdfunding!G353</f>
        <v>successful</v>
      </c>
      <c r="B473">
        <f>Crowdfunding!H353</f>
        <v>2013</v>
      </c>
      <c r="F473" t="s">
        <v>20</v>
      </c>
      <c r="G473">
        <v>261</v>
      </c>
    </row>
    <row r="474" spans="1:7" x14ac:dyDescent="0.2">
      <c r="A474" t="str">
        <f>Crowdfunding!G705</f>
        <v>successful</v>
      </c>
      <c r="B474">
        <f>Crowdfunding!H705</f>
        <v>2038</v>
      </c>
      <c r="F474" t="s">
        <v>20</v>
      </c>
      <c r="G474">
        <v>157</v>
      </c>
    </row>
    <row r="475" spans="1:7" x14ac:dyDescent="0.2">
      <c r="A475" t="str">
        <f>Crowdfunding!G997</f>
        <v>successful</v>
      </c>
      <c r="B475">
        <f>Crowdfunding!H997</f>
        <v>2043</v>
      </c>
      <c r="F475" t="s">
        <v>20</v>
      </c>
      <c r="G475">
        <v>3533</v>
      </c>
    </row>
    <row r="476" spans="1:7" x14ac:dyDescent="0.2">
      <c r="A476" t="str">
        <f>Crowdfunding!G210</f>
        <v>successful</v>
      </c>
      <c r="B476">
        <f>Crowdfunding!H210</f>
        <v>2053</v>
      </c>
      <c r="F476" t="s">
        <v>20</v>
      </c>
      <c r="G476">
        <v>155</v>
      </c>
    </row>
    <row r="477" spans="1:7" x14ac:dyDescent="0.2">
      <c r="A477" t="str">
        <f>Crowdfunding!G463</f>
        <v>successful</v>
      </c>
      <c r="B477">
        <f>Crowdfunding!H463</f>
        <v>2080</v>
      </c>
      <c r="F477" t="s">
        <v>20</v>
      </c>
      <c r="G477">
        <v>132</v>
      </c>
    </row>
    <row r="478" spans="1:7" x14ac:dyDescent="0.2">
      <c r="A478" t="str">
        <f>Crowdfunding!G824</f>
        <v>successful</v>
      </c>
      <c r="B478">
        <f>Crowdfunding!H824</f>
        <v>2100</v>
      </c>
      <c r="F478" t="s">
        <v>20</v>
      </c>
      <c r="G478">
        <v>1354</v>
      </c>
    </row>
    <row r="479" spans="1:7" x14ac:dyDescent="0.2">
      <c r="A479" t="str">
        <f>Crowdfunding!G465</f>
        <v>successful</v>
      </c>
      <c r="B479">
        <f>Crowdfunding!H465</f>
        <v>2105</v>
      </c>
      <c r="F479" t="s">
        <v>20</v>
      </c>
      <c r="G479">
        <v>48</v>
      </c>
    </row>
    <row r="480" spans="1:7" x14ac:dyDescent="0.2">
      <c r="A480" t="str">
        <f>Crowdfunding!G375</f>
        <v>successful</v>
      </c>
      <c r="B480">
        <f>Crowdfunding!H375</f>
        <v>2106</v>
      </c>
      <c r="F480" t="s">
        <v>20</v>
      </c>
      <c r="G480">
        <v>110</v>
      </c>
    </row>
    <row r="481" spans="1:7" x14ac:dyDescent="0.2">
      <c r="A481" t="str">
        <f>Crowdfunding!G182</f>
        <v>successful</v>
      </c>
      <c r="B481">
        <f>Crowdfunding!H182</f>
        <v>2107</v>
      </c>
      <c r="F481" t="s">
        <v>20</v>
      </c>
      <c r="G481">
        <v>172</v>
      </c>
    </row>
    <row r="482" spans="1:7" x14ac:dyDescent="0.2">
      <c r="A482" t="str">
        <f>Crowdfunding!G460</f>
        <v>successful</v>
      </c>
      <c r="B482">
        <f>Crowdfunding!H460</f>
        <v>2120</v>
      </c>
      <c r="F482" t="s">
        <v>20</v>
      </c>
      <c r="G482">
        <v>307</v>
      </c>
    </row>
    <row r="483" spans="1:7" x14ac:dyDescent="0.2">
      <c r="A483" t="str">
        <f>Crowdfunding!G623</f>
        <v>successful</v>
      </c>
      <c r="B483">
        <f>Crowdfunding!H623</f>
        <v>2144</v>
      </c>
      <c r="F483" t="s">
        <v>20</v>
      </c>
      <c r="G483">
        <v>160</v>
      </c>
    </row>
    <row r="484" spans="1:7" x14ac:dyDescent="0.2">
      <c r="A484" t="str">
        <f>Crowdfunding!G599</f>
        <v>successful</v>
      </c>
      <c r="B484">
        <f>Crowdfunding!H599</f>
        <v>2188</v>
      </c>
      <c r="F484" t="s">
        <v>20</v>
      </c>
      <c r="G484">
        <v>1467</v>
      </c>
    </row>
    <row r="485" spans="1:7" x14ac:dyDescent="0.2">
      <c r="A485" t="str">
        <f>Crowdfunding!G535</f>
        <v>successful</v>
      </c>
      <c r="B485">
        <f>Crowdfunding!H535</f>
        <v>2218</v>
      </c>
      <c r="F485" t="s">
        <v>20</v>
      </c>
      <c r="G485">
        <v>2662</v>
      </c>
    </row>
    <row r="486" spans="1:7" x14ac:dyDescent="0.2">
      <c r="A486" t="str">
        <f>Crowdfunding!G30</f>
        <v>successful</v>
      </c>
      <c r="B486">
        <f>Crowdfunding!H30</f>
        <v>2220</v>
      </c>
      <c r="F486" t="s">
        <v>20</v>
      </c>
      <c r="G486">
        <v>452</v>
      </c>
    </row>
    <row r="487" spans="1:7" x14ac:dyDescent="0.2">
      <c r="A487" t="str">
        <f>Crowdfunding!G609</f>
        <v>successful</v>
      </c>
      <c r="B487">
        <f>Crowdfunding!H609</f>
        <v>2230</v>
      </c>
      <c r="F487" t="s">
        <v>20</v>
      </c>
      <c r="G487">
        <v>158</v>
      </c>
    </row>
    <row r="488" spans="1:7" x14ac:dyDescent="0.2">
      <c r="A488" t="str">
        <f>Crowdfunding!G406</f>
        <v>successful</v>
      </c>
      <c r="B488">
        <f>Crowdfunding!H406</f>
        <v>2237</v>
      </c>
      <c r="F488" t="s">
        <v>20</v>
      </c>
      <c r="G488">
        <v>225</v>
      </c>
    </row>
    <row r="489" spans="1:7" x14ac:dyDescent="0.2">
      <c r="A489" t="str">
        <f>Crowdfunding!G924</f>
        <v>successful</v>
      </c>
      <c r="B489">
        <f>Crowdfunding!H924</f>
        <v>2261</v>
      </c>
      <c r="F489" t="s">
        <v>20</v>
      </c>
      <c r="G489">
        <v>65</v>
      </c>
    </row>
    <row r="490" spans="1:7" x14ac:dyDescent="0.2">
      <c r="A490" t="str">
        <f>Crowdfunding!G637</f>
        <v>successful</v>
      </c>
      <c r="B490">
        <f>Crowdfunding!H637</f>
        <v>2266</v>
      </c>
      <c r="F490" t="s">
        <v>20</v>
      </c>
      <c r="G490">
        <v>163</v>
      </c>
    </row>
    <row r="491" spans="1:7" x14ac:dyDescent="0.2">
      <c r="A491" t="str">
        <f>Crowdfunding!G337</f>
        <v>successful</v>
      </c>
      <c r="B491">
        <f>Crowdfunding!H337</f>
        <v>2283</v>
      </c>
      <c r="F491" t="s">
        <v>20</v>
      </c>
      <c r="G491">
        <v>85</v>
      </c>
    </row>
    <row r="492" spans="1:7" x14ac:dyDescent="0.2">
      <c r="A492" t="str">
        <f>Crowdfunding!G926</f>
        <v>successful</v>
      </c>
      <c r="B492">
        <f>Crowdfunding!H926</f>
        <v>2289</v>
      </c>
      <c r="F492" t="s">
        <v>20</v>
      </c>
      <c r="G492">
        <v>217</v>
      </c>
    </row>
    <row r="493" spans="1:7" x14ac:dyDescent="0.2">
      <c r="A493" t="str">
        <f>Crowdfunding!G441</f>
        <v>successful</v>
      </c>
      <c r="B493">
        <f>Crowdfunding!H441</f>
        <v>2293</v>
      </c>
      <c r="F493" t="s">
        <v>20</v>
      </c>
      <c r="G493">
        <v>150</v>
      </c>
    </row>
    <row r="494" spans="1:7" x14ac:dyDescent="0.2">
      <c r="A494" t="str">
        <f>Crowdfunding!G873</f>
        <v>successful</v>
      </c>
      <c r="B494">
        <f>Crowdfunding!H873</f>
        <v>2320</v>
      </c>
      <c r="F494" t="s">
        <v>20</v>
      </c>
      <c r="G494">
        <v>3272</v>
      </c>
    </row>
    <row r="495" spans="1:7" x14ac:dyDescent="0.2">
      <c r="A495" t="str">
        <f>Crowdfunding!G985</f>
        <v>successful</v>
      </c>
      <c r="B495">
        <f>Crowdfunding!H985</f>
        <v>2326</v>
      </c>
      <c r="F495" t="s">
        <v>20</v>
      </c>
      <c r="G495">
        <v>300</v>
      </c>
    </row>
    <row r="496" spans="1:7" x14ac:dyDescent="0.2">
      <c r="A496" t="str">
        <f>Crowdfunding!G98</f>
        <v>successful</v>
      </c>
      <c r="B496">
        <f>Crowdfunding!H98</f>
        <v>2331</v>
      </c>
      <c r="F496" t="s">
        <v>20</v>
      </c>
      <c r="G496">
        <v>126</v>
      </c>
    </row>
    <row r="497" spans="1:7" x14ac:dyDescent="0.2">
      <c r="A497" t="str">
        <f>Crowdfunding!G489</f>
        <v>successful</v>
      </c>
      <c r="B497">
        <f>Crowdfunding!H489</f>
        <v>2346</v>
      </c>
      <c r="F497" t="s">
        <v>20</v>
      </c>
      <c r="G497">
        <v>2320</v>
      </c>
    </row>
    <row r="498" spans="1:7" x14ac:dyDescent="0.2">
      <c r="A498" t="str">
        <f>Crowdfunding!G775</f>
        <v>successful</v>
      </c>
      <c r="B498">
        <f>Crowdfunding!H775</f>
        <v>2353</v>
      </c>
      <c r="F498" t="s">
        <v>20</v>
      </c>
      <c r="G498">
        <v>81</v>
      </c>
    </row>
    <row r="499" spans="1:7" x14ac:dyDescent="0.2">
      <c r="A499" t="str">
        <f>Crowdfunding!G600</f>
        <v>successful</v>
      </c>
      <c r="B499">
        <f>Crowdfunding!H600</f>
        <v>2409</v>
      </c>
      <c r="F499" t="s">
        <v>20</v>
      </c>
      <c r="G499">
        <v>1887</v>
      </c>
    </row>
    <row r="500" spans="1:7" x14ac:dyDescent="0.2">
      <c r="A500" t="str">
        <f>Crowdfunding!G882</f>
        <v>successful</v>
      </c>
      <c r="B500">
        <f>Crowdfunding!H882</f>
        <v>2414</v>
      </c>
      <c r="F500" t="s">
        <v>20</v>
      </c>
      <c r="G500">
        <v>4358</v>
      </c>
    </row>
    <row r="501" spans="1:7" x14ac:dyDescent="0.2">
      <c r="A501" t="str">
        <f>Crowdfunding!G50</f>
        <v>successful</v>
      </c>
      <c r="B501">
        <f>Crowdfunding!H50</f>
        <v>2431</v>
      </c>
      <c r="F501" t="s">
        <v>20</v>
      </c>
      <c r="G501">
        <v>53</v>
      </c>
    </row>
    <row r="502" spans="1:7" x14ac:dyDescent="0.2">
      <c r="A502" t="str">
        <f>Crowdfunding!G466</f>
        <v>successful</v>
      </c>
      <c r="B502">
        <f>Crowdfunding!H466</f>
        <v>2436</v>
      </c>
      <c r="F502" t="s">
        <v>20</v>
      </c>
      <c r="G502">
        <v>2414</v>
      </c>
    </row>
    <row r="503" spans="1:7" x14ac:dyDescent="0.2">
      <c r="A503" t="str">
        <f>Crowdfunding!G330</f>
        <v>successful</v>
      </c>
      <c r="B503">
        <f>Crowdfunding!H330</f>
        <v>2441</v>
      </c>
      <c r="F503" t="s">
        <v>20</v>
      </c>
      <c r="G503">
        <v>80</v>
      </c>
    </row>
    <row r="504" spans="1:7" x14ac:dyDescent="0.2">
      <c r="A504" t="str">
        <f>Crowdfunding!G133</f>
        <v>successful</v>
      </c>
      <c r="B504">
        <f>Crowdfunding!H133</f>
        <v>2443</v>
      </c>
      <c r="F504" t="s">
        <v>20</v>
      </c>
      <c r="G504">
        <v>193</v>
      </c>
    </row>
    <row r="505" spans="1:7" x14ac:dyDescent="0.2">
      <c r="A505" t="str">
        <f>Crowdfunding!G493</f>
        <v>successful</v>
      </c>
      <c r="B505">
        <f>Crowdfunding!H493</f>
        <v>2443</v>
      </c>
      <c r="F505" t="s">
        <v>20</v>
      </c>
      <c r="G505">
        <v>52</v>
      </c>
    </row>
    <row r="506" spans="1:7" x14ac:dyDescent="0.2">
      <c r="A506" t="str">
        <f>Crowdfunding!G230</f>
        <v>successful</v>
      </c>
      <c r="B506">
        <f>Crowdfunding!H230</f>
        <v>2468</v>
      </c>
      <c r="F506" t="s">
        <v>20</v>
      </c>
      <c r="G506">
        <v>290</v>
      </c>
    </row>
    <row r="507" spans="1:7" x14ac:dyDescent="0.2">
      <c r="A507" t="str">
        <f>Crowdfunding!G72</f>
        <v>successful</v>
      </c>
      <c r="B507">
        <f>Crowdfunding!H72</f>
        <v>2475</v>
      </c>
      <c r="F507" t="s">
        <v>20</v>
      </c>
      <c r="G507">
        <v>122</v>
      </c>
    </row>
    <row r="508" spans="1:7" x14ac:dyDescent="0.2">
      <c r="A508" t="str">
        <f>Crowdfunding!G819</f>
        <v>successful</v>
      </c>
      <c r="B508">
        <f>Crowdfunding!H819</f>
        <v>2489</v>
      </c>
      <c r="F508" t="s">
        <v>20</v>
      </c>
      <c r="G508">
        <v>1470</v>
      </c>
    </row>
    <row r="509" spans="1:7" x14ac:dyDescent="0.2">
      <c r="A509" t="str">
        <f>Crowdfunding!G167</f>
        <v>successful</v>
      </c>
      <c r="B509">
        <f>Crowdfunding!H167</f>
        <v>2506</v>
      </c>
      <c r="F509" t="s">
        <v>20</v>
      </c>
      <c r="G509">
        <v>165</v>
      </c>
    </row>
    <row r="510" spans="1:7" x14ac:dyDescent="0.2">
      <c r="A510" t="str">
        <f>Crowdfunding!G429</f>
        <v>successful</v>
      </c>
      <c r="B510">
        <f>Crowdfunding!H429</f>
        <v>2526</v>
      </c>
      <c r="F510" t="s">
        <v>20</v>
      </c>
      <c r="G510">
        <v>182</v>
      </c>
    </row>
    <row r="511" spans="1:7" x14ac:dyDescent="0.2">
      <c r="A511" t="str">
        <f>Crowdfunding!G508</f>
        <v>successful</v>
      </c>
      <c r="B511">
        <f>Crowdfunding!H508</f>
        <v>2528</v>
      </c>
      <c r="F511" t="s">
        <v>20</v>
      </c>
      <c r="G511">
        <v>199</v>
      </c>
    </row>
    <row r="512" spans="1:7" x14ac:dyDescent="0.2">
      <c r="A512" t="str">
        <f>Crowdfunding!G231</f>
        <v>successful</v>
      </c>
      <c r="B512">
        <f>Crowdfunding!H231</f>
        <v>2551</v>
      </c>
      <c r="F512" t="s">
        <v>20</v>
      </c>
      <c r="G512">
        <v>56</v>
      </c>
    </row>
    <row r="513" spans="1:7" x14ac:dyDescent="0.2">
      <c r="A513" t="str">
        <f>Crowdfunding!G856</f>
        <v>successful</v>
      </c>
      <c r="B513">
        <f>Crowdfunding!H856</f>
        <v>2662</v>
      </c>
      <c r="F513" t="s">
        <v>20</v>
      </c>
      <c r="G513">
        <v>1460</v>
      </c>
    </row>
    <row r="514" spans="1:7" x14ac:dyDescent="0.2">
      <c r="A514" t="str">
        <f>Crowdfunding!G26</f>
        <v>successful</v>
      </c>
      <c r="B514">
        <f>Crowdfunding!H26</f>
        <v>2673</v>
      </c>
      <c r="F514" t="s">
        <v>20</v>
      </c>
      <c r="G514">
        <v>123</v>
      </c>
    </row>
    <row r="515" spans="1:7" x14ac:dyDescent="0.2">
      <c r="A515" t="str">
        <f>Crowdfunding!G625</f>
        <v>successful</v>
      </c>
      <c r="B515">
        <f>Crowdfunding!H625</f>
        <v>2693</v>
      </c>
      <c r="F515" t="s">
        <v>20</v>
      </c>
      <c r="G515">
        <v>159</v>
      </c>
    </row>
    <row r="516" spans="1:7" x14ac:dyDescent="0.2">
      <c r="A516" t="str">
        <f>Crowdfunding!G572</f>
        <v>successful</v>
      </c>
      <c r="B516">
        <f>Crowdfunding!H572</f>
        <v>2725</v>
      </c>
      <c r="F516" t="s">
        <v>20</v>
      </c>
      <c r="G516">
        <v>110</v>
      </c>
    </row>
    <row r="517" spans="1:7" x14ac:dyDescent="0.2">
      <c r="A517" t="str">
        <f>Crowdfunding!G179</f>
        <v>successful</v>
      </c>
      <c r="B517">
        <f>Crowdfunding!H179</f>
        <v>2739</v>
      </c>
      <c r="F517" t="s">
        <v>20</v>
      </c>
      <c r="G517">
        <v>236</v>
      </c>
    </row>
    <row r="518" spans="1:7" x14ac:dyDescent="0.2">
      <c r="A518" t="str">
        <f>Crowdfunding!G480</f>
        <v>successful</v>
      </c>
      <c r="B518">
        <f>Crowdfunding!H480</f>
        <v>2756</v>
      </c>
      <c r="F518" t="s">
        <v>20</v>
      </c>
      <c r="G518">
        <v>191</v>
      </c>
    </row>
    <row r="519" spans="1:7" x14ac:dyDescent="0.2">
      <c r="A519" t="str">
        <f>Crowdfunding!G269</f>
        <v>successful</v>
      </c>
      <c r="B519">
        <f>Crowdfunding!H269</f>
        <v>2768</v>
      </c>
      <c r="F519" t="s">
        <v>20</v>
      </c>
      <c r="G519">
        <v>3934</v>
      </c>
    </row>
    <row r="520" spans="1:7" x14ac:dyDescent="0.2">
      <c r="A520" t="str">
        <f>Crowdfunding!G814</f>
        <v>successful</v>
      </c>
      <c r="B520">
        <f>Crowdfunding!H814</f>
        <v>2805</v>
      </c>
      <c r="F520" t="s">
        <v>20</v>
      </c>
      <c r="G520">
        <v>80</v>
      </c>
    </row>
    <row r="521" spans="1:7" x14ac:dyDescent="0.2">
      <c r="A521" t="str">
        <f>Crowdfunding!G606</f>
        <v>successful</v>
      </c>
      <c r="B521">
        <f>Crowdfunding!H606</f>
        <v>2857</v>
      </c>
      <c r="F521" t="s">
        <v>20</v>
      </c>
      <c r="G521">
        <v>462</v>
      </c>
    </row>
    <row r="522" spans="1:7" x14ac:dyDescent="0.2">
      <c r="A522" t="str">
        <f>Crowdfunding!G362</f>
        <v>successful</v>
      </c>
      <c r="B522">
        <f>Crowdfunding!H362</f>
        <v>2875</v>
      </c>
      <c r="F522" t="s">
        <v>20</v>
      </c>
      <c r="G522">
        <v>179</v>
      </c>
    </row>
    <row r="523" spans="1:7" x14ac:dyDescent="0.2">
      <c r="A523" t="str">
        <f>Crowdfunding!G700</f>
        <v>successful</v>
      </c>
      <c r="B523">
        <f>Crowdfunding!H700</f>
        <v>2893</v>
      </c>
      <c r="F523" t="s">
        <v>20</v>
      </c>
      <c r="G523">
        <v>1866</v>
      </c>
    </row>
    <row r="524" spans="1:7" x14ac:dyDescent="0.2">
      <c r="A524" t="str">
        <f>Crowdfunding!G550</f>
        <v>successful</v>
      </c>
      <c r="B524">
        <f>Crowdfunding!H550</f>
        <v>2985</v>
      </c>
      <c r="F524" t="s">
        <v>20</v>
      </c>
      <c r="G524">
        <v>156</v>
      </c>
    </row>
    <row r="525" spans="1:7" x14ac:dyDescent="0.2">
      <c r="A525" t="str">
        <f>Crowdfunding!G656</f>
        <v>successful</v>
      </c>
      <c r="B525">
        <f>Crowdfunding!H656</f>
        <v>3016</v>
      </c>
      <c r="F525" t="s">
        <v>20</v>
      </c>
      <c r="G525">
        <v>255</v>
      </c>
    </row>
    <row r="526" spans="1:7" x14ac:dyDescent="0.2">
      <c r="A526" t="str">
        <f>Crowdfunding!G724</f>
        <v>successful</v>
      </c>
      <c r="B526">
        <f>Crowdfunding!H724</f>
        <v>3036</v>
      </c>
      <c r="F526" t="s">
        <v>20</v>
      </c>
      <c r="G526">
        <v>2261</v>
      </c>
    </row>
    <row r="527" spans="1:7" x14ac:dyDescent="0.2">
      <c r="A527" t="str">
        <f>Crowdfunding!G395</f>
        <v>successful</v>
      </c>
      <c r="B527">
        <f>Crowdfunding!H395</f>
        <v>3059</v>
      </c>
      <c r="F527" t="s">
        <v>20</v>
      </c>
      <c r="G527">
        <v>40</v>
      </c>
    </row>
    <row r="528" spans="1:7" x14ac:dyDescent="0.2">
      <c r="A528" t="str">
        <f>Crowdfunding!G633</f>
        <v>successful</v>
      </c>
      <c r="B528">
        <f>Crowdfunding!H633</f>
        <v>3063</v>
      </c>
      <c r="F528" t="s">
        <v>20</v>
      </c>
      <c r="G528">
        <v>2289</v>
      </c>
    </row>
    <row r="529" spans="1:7" x14ac:dyDescent="0.2">
      <c r="A529" t="str">
        <f>Crowdfunding!G582</f>
        <v>successful</v>
      </c>
      <c r="B529">
        <f>Crowdfunding!H582</f>
        <v>3116</v>
      </c>
      <c r="F529" t="s">
        <v>20</v>
      </c>
      <c r="G529">
        <v>65</v>
      </c>
    </row>
    <row r="530" spans="1:7" x14ac:dyDescent="0.2">
      <c r="A530" t="str">
        <f>Crowdfunding!G442</f>
        <v>successful</v>
      </c>
      <c r="B530">
        <f>Crowdfunding!H442</f>
        <v>3131</v>
      </c>
      <c r="F530" t="s">
        <v>20</v>
      </c>
      <c r="G530">
        <v>3777</v>
      </c>
    </row>
    <row r="531" spans="1:7" x14ac:dyDescent="0.2">
      <c r="A531" t="str">
        <f>Crowdfunding!G562</f>
        <v>successful</v>
      </c>
      <c r="B531">
        <f>Crowdfunding!H562</f>
        <v>3177</v>
      </c>
      <c r="F531" t="s">
        <v>20</v>
      </c>
      <c r="G531">
        <v>184</v>
      </c>
    </row>
    <row r="532" spans="1:7" x14ac:dyDescent="0.2">
      <c r="A532" t="str">
        <f>Crowdfunding!G756</f>
        <v>successful</v>
      </c>
      <c r="B532">
        <f>Crowdfunding!H756</f>
        <v>3205</v>
      </c>
      <c r="F532" t="s">
        <v>20</v>
      </c>
      <c r="G532">
        <v>85</v>
      </c>
    </row>
    <row r="533" spans="1:7" x14ac:dyDescent="0.2">
      <c r="A533" t="str">
        <f>Crowdfunding!G867</f>
        <v>successful</v>
      </c>
      <c r="B533">
        <f>Crowdfunding!H867</f>
        <v>3272</v>
      </c>
      <c r="F533" t="s">
        <v>20</v>
      </c>
      <c r="G533">
        <v>144</v>
      </c>
    </row>
    <row r="534" spans="1:7" x14ac:dyDescent="0.2">
      <c r="A534" t="str">
        <f>Crowdfunding!G786</f>
        <v>successful</v>
      </c>
      <c r="B534">
        <f>Crowdfunding!H786</f>
        <v>3308</v>
      </c>
      <c r="F534" t="s">
        <v>20</v>
      </c>
      <c r="G534">
        <v>1902</v>
      </c>
    </row>
    <row r="535" spans="1:7" x14ac:dyDescent="0.2">
      <c r="A535" t="str">
        <f>Crowdfunding!G184</f>
        <v>successful</v>
      </c>
      <c r="B535">
        <f>Crowdfunding!H184</f>
        <v>3318</v>
      </c>
      <c r="F535" t="s">
        <v>20</v>
      </c>
      <c r="G535">
        <v>105</v>
      </c>
    </row>
    <row r="536" spans="1:7" x14ac:dyDescent="0.2">
      <c r="A536" t="str">
        <f>Crowdfunding!G154</f>
        <v>successful</v>
      </c>
      <c r="B536">
        <f>Crowdfunding!H154</f>
        <v>3376</v>
      </c>
      <c r="F536" t="s">
        <v>20</v>
      </c>
      <c r="G536">
        <v>132</v>
      </c>
    </row>
    <row r="537" spans="1:7" x14ac:dyDescent="0.2">
      <c r="A537" t="str">
        <f>Crowdfunding!G748</f>
        <v>successful</v>
      </c>
      <c r="B537">
        <f>Crowdfunding!H748</f>
        <v>3388</v>
      </c>
      <c r="F537" t="s">
        <v>20</v>
      </c>
      <c r="G537">
        <v>96</v>
      </c>
    </row>
    <row r="538" spans="1:7" x14ac:dyDescent="0.2">
      <c r="A538" t="str">
        <f>Crowdfunding!G842</f>
        <v>successful</v>
      </c>
      <c r="B538">
        <f>Crowdfunding!H842</f>
        <v>3533</v>
      </c>
      <c r="F538" t="s">
        <v>20</v>
      </c>
      <c r="G538">
        <v>114</v>
      </c>
    </row>
    <row r="539" spans="1:7" x14ac:dyDescent="0.2">
      <c r="A539" t="str">
        <f>Crowdfunding!G181</f>
        <v>successful</v>
      </c>
      <c r="B539">
        <f>Crowdfunding!H181</f>
        <v>3537</v>
      </c>
      <c r="F539" t="s">
        <v>20</v>
      </c>
      <c r="G539">
        <v>203</v>
      </c>
    </row>
    <row r="540" spans="1:7" x14ac:dyDescent="0.2">
      <c r="A540" t="str">
        <f>Crowdfunding!G226</f>
        <v>successful</v>
      </c>
      <c r="B540">
        <f>Crowdfunding!H226</f>
        <v>3594</v>
      </c>
      <c r="F540" t="s">
        <v>20</v>
      </c>
      <c r="G540">
        <v>1559</v>
      </c>
    </row>
    <row r="541" spans="1:7" x14ac:dyDescent="0.2">
      <c r="A541" t="str">
        <f>Crowdfunding!G567</f>
        <v>successful</v>
      </c>
      <c r="B541">
        <f>Crowdfunding!H567</f>
        <v>3596</v>
      </c>
      <c r="F541" t="s">
        <v>20</v>
      </c>
      <c r="G541">
        <v>1548</v>
      </c>
    </row>
    <row r="542" spans="1:7" x14ac:dyDescent="0.2">
      <c r="A542" t="str">
        <f>Crowdfunding!G510</f>
        <v>successful</v>
      </c>
      <c r="B542">
        <f>Crowdfunding!H510</f>
        <v>3657</v>
      </c>
      <c r="F542" t="s">
        <v>20</v>
      </c>
      <c r="G542">
        <v>80</v>
      </c>
    </row>
    <row r="543" spans="1:7" x14ac:dyDescent="0.2">
      <c r="A543" t="str">
        <f>Crowdfunding!G457</f>
        <v>successful</v>
      </c>
      <c r="B543">
        <f>Crowdfunding!H457</f>
        <v>3727</v>
      </c>
      <c r="F543" t="s">
        <v>20</v>
      </c>
      <c r="G543">
        <v>131</v>
      </c>
    </row>
    <row r="544" spans="1:7" x14ac:dyDescent="0.2">
      <c r="A544" t="str">
        <f>Crowdfunding!G314</f>
        <v>successful</v>
      </c>
      <c r="B544">
        <f>Crowdfunding!H314</f>
        <v>3742</v>
      </c>
      <c r="F544" t="s">
        <v>20</v>
      </c>
      <c r="G544">
        <v>112</v>
      </c>
    </row>
    <row r="545" spans="1:7" x14ac:dyDescent="0.2">
      <c r="A545" t="str">
        <f>Crowdfunding!G930</f>
        <v>successful</v>
      </c>
      <c r="B545">
        <f>Crowdfunding!H930</f>
        <v>3777</v>
      </c>
      <c r="F545" t="s">
        <v>20</v>
      </c>
      <c r="G545">
        <v>155</v>
      </c>
    </row>
    <row r="546" spans="1:7" x14ac:dyDescent="0.2">
      <c r="A546" t="str">
        <f>Crowdfunding!G910</f>
        <v>successful</v>
      </c>
      <c r="B546">
        <f>Crowdfunding!H910</f>
        <v>3934</v>
      </c>
      <c r="F546" t="s">
        <v>20</v>
      </c>
      <c r="G546">
        <v>266</v>
      </c>
    </row>
    <row r="547" spans="1:7" x14ac:dyDescent="0.2">
      <c r="A547" t="str">
        <f>Crowdfunding!G595</f>
        <v>successful</v>
      </c>
      <c r="B547">
        <f>Crowdfunding!H595</f>
        <v>4006</v>
      </c>
      <c r="F547" t="s">
        <v>20</v>
      </c>
      <c r="G547">
        <v>155</v>
      </c>
    </row>
    <row r="548" spans="1:7" x14ac:dyDescent="0.2">
      <c r="A548" t="str">
        <f>Crowdfunding!G69</f>
        <v>successful</v>
      </c>
      <c r="B548">
        <f>Crowdfunding!H69</f>
        <v>4065</v>
      </c>
      <c r="F548" t="s">
        <v>20</v>
      </c>
      <c r="G548">
        <v>207</v>
      </c>
    </row>
    <row r="549" spans="1:7" x14ac:dyDescent="0.2">
      <c r="A549" t="str">
        <f>Crowdfunding!G833</f>
        <v>successful</v>
      </c>
      <c r="B549">
        <f>Crowdfunding!H833</f>
        <v>4233</v>
      </c>
      <c r="F549" t="s">
        <v>20</v>
      </c>
      <c r="G549">
        <v>245</v>
      </c>
    </row>
    <row r="550" spans="1:7" x14ac:dyDescent="0.2">
      <c r="A550" t="str">
        <f>Crowdfunding!G215</f>
        <v>successful</v>
      </c>
      <c r="B550">
        <f>Crowdfunding!H215</f>
        <v>4289</v>
      </c>
      <c r="F550" t="s">
        <v>20</v>
      </c>
      <c r="G550">
        <v>1573</v>
      </c>
    </row>
    <row r="551" spans="1:7" x14ac:dyDescent="0.2">
      <c r="A551" t="str">
        <f>Crowdfunding!G876</f>
        <v>successful</v>
      </c>
      <c r="B551">
        <f>Crowdfunding!H876</f>
        <v>4358</v>
      </c>
      <c r="F551" t="s">
        <v>20</v>
      </c>
      <c r="G551">
        <v>114</v>
      </c>
    </row>
    <row r="552" spans="1:7" x14ac:dyDescent="0.2">
      <c r="A552" t="str">
        <f>Crowdfunding!G205</f>
        <v>successful</v>
      </c>
      <c r="B552">
        <f>Crowdfunding!H205</f>
        <v>4498</v>
      </c>
      <c r="F552" t="s">
        <v>20</v>
      </c>
      <c r="G552">
        <v>93</v>
      </c>
    </row>
    <row r="553" spans="1:7" x14ac:dyDescent="0.2">
      <c r="A553" t="str">
        <f>Crowdfunding!G386</f>
        <v>successful</v>
      </c>
      <c r="B553">
        <f>Crowdfunding!H386</f>
        <v>4799</v>
      </c>
      <c r="F553" t="s">
        <v>20</v>
      </c>
      <c r="G553">
        <v>1681</v>
      </c>
    </row>
    <row r="554" spans="1:7" x14ac:dyDescent="0.2">
      <c r="A554" t="str">
        <f>Crowdfunding!G774</f>
        <v>successful</v>
      </c>
      <c r="B554">
        <f>Crowdfunding!H774</f>
        <v>5139</v>
      </c>
      <c r="F554" t="s">
        <v>20</v>
      </c>
      <c r="G554">
        <v>32</v>
      </c>
    </row>
    <row r="555" spans="1:7" x14ac:dyDescent="0.2">
      <c r="A555" t="str">
        <f>Crowdfunding!G324</f>
        <v>successful</v>
      </c>
      <c r="B555">
        <f>Crowdfunding!H324</f>
        <v>5168</v>
      </c>
      <c r="F555" t="s">
        <v>20</v>
      </c>
      <c r="G555">
        <v>135</v>
      </c>
    </row>
    <row r="556" spans="1:7" x14ac:dyDescent="0.2">
      <c r="A556" t="str">
        <f>Crowdfunding!G570</f>
        <v>successful</v>
      </c>
      <c r="B556">
        <f>Crowdfunding!H570</f>
        <v>5180</v>
      </c>
      <c r="F556" t="s">
        <v>20</v>
      </c>
      <c r="G556">
        <v>140</v>
      </c>
    </row>
    <row r="557" spans="1:7" x14ac:dyDescent="0.2">
      <c r="A557" t="str">
        <f>Crowdfunding!G421</f>
        <v>successful</v>
      </c>
      <c r="B557">
        <f>Crowdfunding!H421</f>
        <v>5203</v>
      </c>
      <c r="F557" t="s">
        <v>20</v>
      </c>
      <c r="G557">
        <v>92</v>
      </c>
    </row>
    <row r="558" spans="1:7" x14ac:dyDescent="0.2">
      <c r="A558" t="str">
        <f>Crowdfunding!G35</f>
        <v>successful</v>
      </c>
      <c r="B558">
        <f>Crowdfunding!H35</f>
        <v>5419</v>
      </c>
      <c r="F558" t="s">
        <v>20</v>
      </c>
      <c r="G558">
        <v>1015</v>
      </c>
    </row>
    <row r="559" spans="1:7" x14ac:dyDescent="0.2">
      <c r="A559" t="str">
        <f>Crowdfunding!G266</f>
        <v>successful</v>
      </c>
      <c r="B559">
        <f>Crowdfunding!H266</f>
        <v>5512</v>
      </c>
      <c r="F559" t="s">
        <v>20</v>
      </c>
      <c r="G559">
        <v>323</v>
      </c>
    </row>
    <row r="560" spans="1:7" x14ac:dyDescent="0.2">
      <c r="A560" t="str">
        <f>Crowdfunding!G227</f>
        <v>successful</v>
      </c>
      <c r="B560">
        <f>Crowdfunding!H227</f>
        <v>5880</v>
      </c>
      <c r="F560" t="s">
        <v>20</v>
      </c>
      <c r="G560">
        <v>2326</v>
      </c>
    </row>
    <row r="561" spans="1:7" x14ac:dyDescent="0.2">
      <c r="A561" t="str">
        <f>Crowdfunding!G372</f>
        <v>successful</v>
      </c>
      <c r="B561">
        <f>Crowdfunding!H372</f>
        <v>5966</v>
      </c>
      <c r="F561" t="s">
        <v>20</v>
      </c>
      <c r="G561">
        <v>381</v>
      </c>
    </row>
    <row r="562" spans="1:7" x14ac:dyDescent="0.2">
      <c r="A562" t="str">
        <f>Crowdfunding!G45</f>
        <v>successful</v>
      </c>
      <c r="B562">
        <f>Crowdfunding!H45</f>
        <v>6212</v>
      </c>
      <c r="F562" t="s">
        <v>20</v>
      </c>
      <c r="G562">
        <v>480</v>
      </c>
    </row>
    <row r="563" spans="1:7" x14ac:dyDescent="0.2">
      <c r="A563" t="str">
        <f>Crowdfunding!G453</f>
        <v>successful</v>
      </c>
      <c r="B563">
        <f>Crowdfunding!H453</f>
        <v>6286</v>
      </c>
      <c r="F563" t="s">
        <v>20</v>
      </c>
      <c r="G563">
        <v>226</v>
      </c>
    </row>
    <row r="564" spans="1:7" x14ac:dyDescent="0.2">
      <c r="A564" t="str">
        <f>Crowdfunding!G612</f>
        <v>successful</v>
      </c>
      <c r="B564">
        <f>Crowdfunding!H612</f>
        <v>6406</v>
      </c>
      <c r="F564" t="s">
        <v>20</v>
      </c>
      <c r="G564">
        <v>241</v>
      </c>
    </row>
    <row r="565" spans="1:7" x14ac:dyDescent="0.2">
      <c r="A565" t="str">
        <f>Crowdfunding!G251</f>
        <v>successful</v>
      </c>
      <c r="B565">
        <f>Crowdfunding!H251</f>
        <v>6465</v>
      </c>
      <c r="F565" t="s">
        <v>20</v>
      </c>
      <c r="G565">
        <v>132</v>
      </c>
    </row>
    <row r="566" spans="1:7" x14ac:dyDescent="0.2">
      <c r="A566" t="str">
        <f>Crowdfunding!G699</f>
        <v>successful</v>
      </c>
      <c r="B566">
        <f>Crowdfunding!H699</f>
        <v>7295</v>
      </c>
      <c r="F566" t="s">
        <v>20</v>
      </c>
      <c r="G566">
        <v>2043</v>
      </c>
    </row>
    <row r="567" spans="1:7" x14ac:dyDescent="0.2">
      <c r="A567" t="str">
        <f>Crowdfunding!G905</f>
        <v>live</v>
      </c>
      <c r="B567">
        <f>Crowdfunding!H905</f>
        <v>14</v>
      </c>
    </row>
    <row r="568" spans="1:7" x14ac:dyDescent="0.2">
      <c r="A568" t="str">
        <f>Crowdfunding!G919</f>
        <v>live</v>
      </c>
      <c r="B568">
        <f>Crowdfunding!H919</f>
        <v>27</v>
      </c>
    </row>
    <row r="569" spans="1:7" x14ac:dyDescent="0.2">
      <c r="A569" t="str">
        <f>Crowdfunding!G790</f>
        <v>live</v>
      </c>
      <c r="B569">
        <f>Crowdfunding!H790</f>
        <v>31</v>
      </c>
    </row>
    <row r="570" spans="1:7" x14ac:dyDescent="0.2">
      <c r="A570" t="str">
        <f>Crowdfunding!G641</f>
        <v>live</v>
      </c>
      <c r="B570">
        <f>Crowdfunding!H641</f>
        <v>45</v>
      </c>
    </row>
    <row r="571" spans="1:7" x14ac:dyDescent="0.2">
      <c r="A571" t="str">
        <f>Crowdfunding!G273</f>
        <v>live</v>
      </c>
      <c r="B571">
        <f>Crowdfunding!H273</f>
        <v>61</v>
      </c>
    </row>
    <row r="572" spans="1:7" x14ac:dyDescent="0.2">
      <c r="A572" t="str">
        <f>Crowdfunding!G942</f>
        <v>live</v>
      </c>
      <c r="B572">
        <f>Crowdfunding!H942</f>
        <v>66</v>
      </c>
    </row>
    <row r="573" spans="1:7" x14ac:dyDescent="0.2">
      <c r="A573" t="str">
        <f>Crowdfunding!G357</f>
        <v>live</v>
      </c>
      <c r="B573">
        <f>Crowdfunding!H357</f>
        <v>86</v>
      </c>
    </row>
    <row r="574" spans="1:7" x14ac:dyDescent="0.2">
      <c r="A574" t="str">
        <f>Crowdfunding!G331</f>
        <v>live</v>
      </c>
      <c r="B574">
        <f>Crowdfunding!H331</f>
        <v>211</v>
      </c>
    </row>
    <row r="575" spans="1:7" x14ac:dyDescent="0.2">
      <c r="A575" t="str">
        <f>Crowdfunding!G634</f>
        <v>live</v>
      </c>
      <c r="B575">
        <f>Crowdfunding!H634</f>
        <v>278</v>
      </c>
    </row>
    <row r="576" spans="1:7" x14ac:dyDescent="0.2">
      <c r="A576" t="str">
        <f>Crowdfunding!G10</f>
        <v>live</v>
      </c>
      <c r="B576">
        <f>Crowdfunding!H10</f>
        <v>708</v>
      </c>
    </row>
    <row r="577" spans="1:2" x14ac:dyDescent="0.2">
      <c r="A577" t="str">
        <f>Crowdfunding!G211</f>
        <v>live</v>
      </c>
      <c r="B577">
        <f>Crowdfunding!H211</f>
        <v>808</v>
      </c>
    </row>
    <row r="578" spans="1:2" x14ac:dyDescent="0.2">
      <c r="A578" t="str">
        <f>Crowdfunding!G415</f>
        <v>live</v>
      </c>
      <c r="B578">
        <f>Crowdfunding!H415</f>
        <v>1089</v>
      </c>
    </row>
    <row r="579" spans="1:2" x14ac:dyDescent="0.2">
      <c r="A579" t="str">
        <f>Crowdfunding!G412</f>
        <v>live</v>
      </c>
      <c r="B579">
        <f>Crowdfunding!H412</f>
        <v>1111</v>
      </c>
    </row>
    <row r="580" spans="1:2" x14ac:dyDescent="0.2">
      <c r="A580" t="str">
        <f>Crowdfunding!G533</f>
        <v>live</v>
      </c>
      <c r="B580">
        <f>Crowdfunding!H533</f>
        <v>3640</v>
      </c>
    </row>
    <row r="581" spans="1:2" x14ac:dyDescent="0.2">
      <c r="A581" t="str">
        <f>Crowdfunding!G2</f>
        <v>failed</v>
      </c>
      <c r="B581">
        <f>Crowdfunding!H2</f>
        <v>0</v>
      </c>
    </row>
    <row r="582" spans="1:2" x14ac:dyDescent="0.2">
      <c r="A582" t="str">
        <f>Crowdfunding!G502</f>
        <v>failed</v>
      </c>
      <c r="B582">
        <f>Crowdfunding!H502</f>
        <v>0</v>
      </c>
    </row>
    <row r="583" spans="1:2" x14ac:dyDescent="0.2">
      <c r="A583" t="str">
        <f>Crowdfunding!G52</f>
        <v>failed</v>
      </c>
      <c r="B583">
        <f>Crowdfunding!H52</f>
        <v>1</v>
      </c>
    </row>
    <row r="584" spans="1:2" x14ac:dyDescent="0.2">
      <c r="A584" t="str">
        <f>Crowdfunding!G102</f>
        <v>failed</v>
      </c>
      <c r="B584">
        <f>Crowdfunding!H102</f>
        <v>1</v>
      </c>
    </row>
    <row r="585" spans="1:2" x14ac:dyDescent="0.2">
      <c r="A585" t="str">
        <f>Crowdfunding!G152</f>
        <v>failed</v>
      </c>
      <c r="B585">
        <f>Crowdfunding!H152</f>
        <v>1</v>
      </c>
    </row>
    <row r="586" spans="1:2" x14ac:dyDescent="0.2">
      <c r="A586" t="str">
        <f>Crowdfunding!G202</f>
        <v>failed</v>
      </c>
      <c r="B586">
        <f>Crowdfunding!H202</f>
        <v>1</v>
      </c>
    </row>
    <row r="587" spans="1:2" x14ac:dyDescent="0.2">
      <c r="A587" t="str">
        <f>Crowdfunding!G252</f>
        <v>failed</v>
      </c>
      <c r="B587">
        <f>Crowdfunding!H252</f>
        <v>1</v>
      </c>
    </row>
    <row r="588" spans="1:2" x14ac:dyDescent="0.2">
      <c r="A588" t="str">
        <f>Crowdfunding!G302</f>
        <v>failed</v>
      </c>
      <c r="B588">
        <f>Crowdfunding!H302</f>
        <v>1</v>
      </c>
    </row>
    <row r="589" spans="1:2" x14ac:dyDescent="0.2">
      <c r="A589" t="str">
        <f>Crowdfunding!G352</f>
        <v>failed</v>
      </c>
      <c r="B589">
        <f>Crowdfunding!H352</f>
        <v>1</v>
      </c>
    </row>
    <row r="590" spans="1:2" x14ac:dyDescent="0.2">
      <c r="A590" t="str">
        <f>Crowdfunding!G402</f>
        <v>failed</v>
      </c>
      <c r="B590">
        <f>Crowdfunding!H402</f>
        <v>1</v>
      </c>
    </row>
    <row r="591" spans="1:2" x14ac:dyDescent="0.2">
      <c r="A591" t="str">
        <f>Crowdfunding!G452</f>
        <v>failed</v>
      </c>
      <c r="B591">
        <f>Crowdfunding!H452</f>
        <v>1</v>
      </c>
    </row>
    <row r="592" spans="1:2" x14ac:dyDescent="0.2">
      <c r="A592" t="str">
        <f>Crowdfunding!G602</f>
        <v>failed</v>
      </c>
      <c r="B592">
        <f>Crowdfunding!H602</f>
        <v>1</v>
      </c>
    </row>
    <row r="593" spans="1:2" x14ac:dyDescent="0.2">
      <c r="A593" t="str">
        <f>Crowdfunding!G652</f>
        <v>failed</v>
      </c>
      <c r="B593">
        <f>Crowdfunding!H652</f>
        <v>1</v>
      </c>
    </row>
    <row r="594" spans="1:2" x14ac:dyDescent="0.2">
      <c r="A594" t="str">
        <f>Crowdfunding!G702</f>
        <v>failed</v>
      </c>
      <c r="B594">
        <f>Crowdfunding!H702</f>
        <v>1</v>
      </c>
    </row>
    <row r="595" spans="1:2" x14ac:dyDescent="0.2">
      <c r="A595" t="str">
        <f>Crowdfunding!G752</f>
        <v>failed</v>
      </c>
      <c r="B595">
        <f>Crowdfunding!H752</f>
        <v>1</v>
      </c>
    </row>
    <row r="596" spans="1:2" x14ac:dyDescent="0.2">
      <c r="A596" t="str">
        <f>Crowdfunding!G802</f>
        <v>failed</v>
      </c>
      <c r="B596">
        <f>Crowdfunding!H802</f>
        <v>1</v>
      </c>
    </row>
    <row r="597" spans="1:2" x14ac:dyDescent="0.2">
      <c r="A597" t="str">
        <f>Crowdfunding!G852</f>
        <v>failed</v>
      </c>
      <c r="B597">
        <f>Crowdfunding!H852</f>
        <v>1</v>
      </c>
    </row>
    <row r="598" spans="1:2" x14ac:dyDescent="0.2">
      <c r="A598" t="str">
        <f>Crowdfunding!G902</f>
        <v>failed</v>
      </c>
      <c r="B598">
        <f>Crowdfunding!H902</f>
        <v>1</v>
      </c>
    </row>
    <row r="599" spans="1:2" x14ac:dyDescent="0.2">
      <c r="A599" t="str">
        <f>Crowdfunding!G952</f>
        <v>failed</v>
      </c>
      <c r="B599">
        <f>Crowdfunding!H952</f>
        <v>1</v>
      </c>
    </row>
    <row r="600" spans="1:2" x14ac:dyDescent="0.2">
      <c r="A600" t="str">
        <f>Crowdfunding!G65</f>
        <v>failed</v>
      </c>
      <c r="B600">
        <f>Crowdfunding!H65</f>
        <v>5</v>
      </c>
    </row>
    <row r="601" spans="1:2" x14ac:dyDescent="0.2">
      <c r="A601" t="str">
        <f>Crowdfunding!G173</f>
        <v>failed</v>
      </c>
      <c r="B601">
        <f>Crowdfunding!H173</f>
        <v>5</v>
      </c>
    </row>
    <row r="602" spans="1:2" x14ac:dyDescent="0.2">
      <c r="A602" t="str">
        <f>Crowdfunding!G793</f>
        <v>failed</v>
      </c>
      <c r="B602">
        <f>Crowdfunding!H793</f>
        <v>6</v>
      </c>
    </row>
    <row r="603" spans="1:2" x14ac:dyDescent="0.2">
      <c r="A603" t="str">
        <f>Crowdfunding!G308</f>
        <v>failed</v>
      </c>
      <c r="B603">
        <f>Crowdfunding!H308</f>
        <v>7</v>
      </c>
    </row>
    <row r="604" spans="1:2" x14ac:dyDescent="0.2">
      <c r="A604" t="str">
        <f>Crowdfunding!G794</f>
        <v>failed</v>
      </c>
      <c r="B604">
        <f>Crowdfunding!H794</f>
        <v>7</v>
      </c>
    </row>
    <row r="605" spans="1:2" x14ac:dyDescent="0.2">
      <c r="A605" t="str">
        <f>Crowdfunding!G484</f>
        <v>failed</v>
      </c>
      <c r="B605">
        <f>Crowdfunding!H484</f>
        <v>9</v>
      </c>
    </row>
    <row r="606" spans="1:2" x14ac:dyDescent="0.2">
      <c r="A606" t="str">
        <f>Crowdfunding!G531</f>
        <v>failed</v>
      </c>
      <c r="B606">
        <f>Crowdfunding!H531</f>
        <v>9</v>
      </c>
    </row>
    <row r="607" spans="1:2" x14ac:dyDescent="0.2">
      <c r="A607" t="str">
        <f>Crowdfunding!G294</f>
        <v>failed</v>
      </c>
      <c r="B607">
        <f>Crowdfunding!H294</f>
        <v>10</v>
      </c>
    </row>
    <row r="608" spans="1:2" x14ac:dyDescent="0.2">
      <c r="A608" t="str">
        <f>Crowdfunding!G520</f>
        <v>failed</v>
      </c>
      <c r="B608">
        <f>Crowdfunding!H520</f>
        <v>10</v>
      </c>
    </row>
    <row r="609" spans="1:2" x14ac:dyDescent="0.2">
      <c r="A609" t="str">
        <f>Crowdfunding!G730</f>
        <v>failed</v>
      </c>
      <c r="B609">
        <f>Crowdfunding!H730</f>
        <v>10</v>
      </c>
    </row>
    <row r="610" spans="1:2" x14ac:dyDescent="0.2">
      <c r="A610" t="str">
        <f>Crowdfunding!G777</f>
        <v>failed</v>
      </c>
      <c r="B610">
        <f>Crowdfunding!H777</f>
        <v>10</v>
      </c>
    </row>
    <row r="611" spans="1:2" x14ac:dyDescent="0.2">
      <c r="A611" t="str">
        <f>Crowdfunding!G68</f>
        <v>failed</v>
      </c>
      <c r="B611">
        <f>Crowdfunding!H68</f>
        <v>12</v>
      </c>
    </row>
    <row r="612" spans="1:2" x14ac:dyDescent="0.2">
      <c r="A612" t="str">
        <f>Crowdfunding!G880</f>
        <v>failed</v>
      </c>
      <c r="B612">
        <f>Crowdfunding!H880</f>
        <v>12</v>
      </c>
    </row>
    <row r="613" spans="1:2" x14ac:dyDescent="0.2">
      <c r="A613" t="str">
        <f>Crowdfunding!G201</f>
        <v>failed</v>
      </c>
      <c r="B613">
        <f>Crowdfunding!H201</f>
        <v>13</v>
      </c>
    </row>
    <row r="614" spans="1:2" x14ac:dyDescent="0.2">
      <c r="A614" t="str">
        <f>Crowdfunding!G949</f>
        <v>failed</v>
      </c>
      <c r="B614">
        <f>Crowdfunding!H949</f>
        <v>13</v>
      </c>
    </row>
    <row r="615" spans="1:2" x14ac:dyDescent="0.2">
      <c r="A615" t="str">
        <f>Crowdfunding!G659</f>
        <v>failed</v>
      </c>
      <c r="B615">
        <f>Crowdfunding!H659</f>
        <v>14</v>
      </c>
    </row>
    <row r="616" spans="1:2" x14ac:dyDescent="0.2">
      <c r="A616" t="str">
        <f>Crowdfunding!G713</f>
        <v>failed</v>
      </c>
      <c r="B616">
        <f>Crowdfunding!H713</f>
        <v>14</v>
      </c>
    </row>
    <row r="617" spans="1:2" x14ac:dyDescent="0.2">
      <c r="A617" t="str">
        <f>Crowdfunding!G29</f>
        <v>failed</v>
      </c>
      <c r="B617">
        <f>Crowdfunding!H29</f>
        <v>15</v>
      </c>
    </row>
    <row r="618" spans="1:2" x14ac:dyDescent="0.2">
      <c r="A618" t="str">
        <f>Crowdfunding!G258</f>
        <v>failed</v>
      </c>
      <c r="B618">
        <f>Crowdfunding!H258</f>
        <v>15</v>
      </c>
    </row>
    <row r="619" spans="1:2" x14ac:dyDescent="0.2">
      <c r="A619" t="str">
        <f>Crowdfunding!G276</f>
        <v>failed</v>
      </c>
      <c r="B619">
        <f>Crowdfunding!H276</f>
        <v>15</v>
      </c>
    </row>
    <row r="620" spans="1:2" x14ac:dyDescent="0.2">
      <c r="A620" t="str">
        <f>Crowdfunding!G419</f>
        <v>failed</v>
      </c>
      <c r="B620">
        <f>Crowdfunding!H419</f>
        <v>15</v>
      </c>
    </row>
    <row r="621" spans="1:2" x14ac:dyDescent="0.2">
      <c r="A621" t="str">
        <f>Crowdfunding!G740</f>
        <v>failed</v>
      </c>
      <c r="B621">
        <f>Crowdfunding!H740</f>
        <v>15</v>
      </c>
    </row>
    <row r="622" spans="1:2" x14ac:dyDescent="0.2">
      <c r="A622" t="str">
        <f>Crowdfunding!G928</f>
        <v>failed</v>
      </c>
      <c r="B622">
        <f>Crowdfunding!H928</f>
        <v>15</v>
      </c>
    </row>
    <row r="623" spans="1:2" x14ac:dyDescent="0.2">
      <c r="A623" t="str">
        <f>Crowdfunding!G312</f>
        <v>failed</v>
      </c>
      <c r="B623">
        <f>Crowdfunding!H312</f>
        <v>16</v>
      </c>
    </row>
    <row r="624" spans="1:2" x14ac:dyDescent="0.2">
      <c r="A624" t="str">
        <f>Crowdfunding!G470</f>
        <v>failed</v>
      </c>
      <c r="B624">
        <f>Crowdfunding!H470</f>
        <v>16</v>
      </c>
    </row>
    <row r="625" spans="1:2" x14ac:dyDescent="0.2">
      <c r="A625" t="str">
        <f>Crowdfunding!G742</f>
        <v>failed</v>
      </c>
      <c r="B625">
        <f>Crowdfunding!H742</f>
        <v>16</v>
      </c>
    </row>
    <row r="626" spans="1:2" x14ac:dyDescent="0.2">
      <c r="A626" t="str">
        <f>Crowdfunding!G906</f>
        <v>failed</v>
      </c>
      <c r="B626">
        <f>Crowdfunding!H906</f>
        <v>16</v>
      </c>
    </row>
    <row r="627" spans="1:2" x14ac:dyDescent="0.2">
      <c r="A627" t="str">
        <f>Crowdfunding!G222</f>
        <v>failed</v>
      </c>
      <c r="B627">
        <f>Crowdfunding!H222</f>
        <v>17</v>
      </c>
    </row>
    <row r="628" spans="1:2" x14ac:dyDescent="0.2">
      <c r="A628" t="str">
        <f>Crowdfunding!G320</f>
        <v>failed</v>
      </c>
      <c r="B628">
        <f>Crowdfunding!H320</f>
        <v>17</v>
      </c>
    </row>
    <row r="629" spans="1:2" x14ac:dyDescent="0.2">
      <c r="A629" t="str">
        <f>Crowdfunding!G745</f>
        <v>failed</v>
      </c>
      <c r="B629">
        <f>Crowdfunding!H745</f>
        <v>17</v>
      </c>
    </row>
    <row r="630" spans="1:2" x14ac:dyDescent="0.2">
      <c r="A630" t="str">
        <f>Crowdfunding!G8</f>
        <v>failed</v>
      </c>
      <c r="B630">
        <f>Crowdfunding!H8</f>
        <v>18</v>
      </c>
    </row>
    <row r="631" spans="1:2" x14ac:dyDescent="0.2">
      <c r="A631" t="str">
        <f>Crowdfunding!G649</f>
        <v>failed</v>
      </c>
      <c r="B631">
        <f>Crowdfunding!H649</f>
        <v>18</v>
      </c>
    </row>
    <row r="632" spans="1:2" x14ac:dyDescent="0.2">
      <c r="A632" t="str">
        <f>Crowdfunding!G187</f>
        <v>failed</v>
      </c>
      <c r="B632">
        <f>Crowdfunding!H187</f>
        <v>19</v>
      </c>
    </row>
    <row r="633" spans="1:2" x14ac:dyDescent="0.2">
      <c r="A633" t="str">
        <f>Crowdfunding!G509</f>
        <v>failed</v>
      </c>
      <c r="B633">
        <f>Crowdfunding!H509</f>
        <v>19</v>
      </c>
    </row>
    <row r="634" spans="1:2" x14ac:dyDescent="0.2">
      <c r="A634" t="str">
        <f>Crowdfunding!G810</f>
        <v>failed</v>
      </c>
      <c r="B634">
        <f>Crowdfunding!H810</f>
        <v>19</v>
      </c>
    </row>
    <row r="635" spans="1:2" x14ac:dyDescent="0.2">
      <c r="A635" t="str">
        <f>Crowdfunding!G488</f>
        <v>failed</v>
      </c>
      <c r="B635">
        <f>Crowdfunding!H488</f>
        <v>21</v>
      </c>
    </row>
    <row r="636" spans="1:2" x14ac:dyDescent="0.2">
      <c r="A636" t="str">
        <f>Crowdfunding!G938</f>
        <v>failed</v>
      </c>
      <c r="B636">
        <f>Crowdfunding!H938</f>
        <v>21</v>
      </c>
    </row>
    <row r="637" spans="1:2" x14ac:dyDescent="0.2">
      <c r="A637" t="str">
        <f>Crowdfunding!G955</f>
        <v>failed</v>
      </c>
      <c r="B637">
        <f>Crowdfunding!H955</f>
        <v>21</v>
      </c>
    </row>
    <row r="638" spans="1:2" x14ac:dyDescent="0.2">
      <c r="A638" t="str">
        <f>Crowdfunding!G832</f>
        <v>failed</v>
      </c>
      <c r="B638">
        <f>Crowdfunding!H832</f>
        <v>22</v>
      </c>
    </row>
    <row r="639" spans="1:2" x14ac:dyDescent="0.2">
      <c r="A639" t="str">
        <f>Crowdfunding!G360</f>
        <v>failed</v>
      </c>
      <c r="B639">
        <f>Crowdfunding!H360</f>
        <v>23</v>
      </c>
    </row>
    <row r="640" spans="1:2" x14ac:dyDescent="0.2">
      <c r="A640" t="str">
        <f>Crowdfunding!G5</f>
        <v>failed</v>
      </c>
      <c r="B640">
        <f>Crowdfunding!H5</f>
        <v>24</v>
      </c>
    </row>
    <row r="641" spans="1:2" x14ac:dyDescent="0.2">
      <c r="A641" t="str">
        <f>Crowdfunding!G192</f>
        <v>failed</v>
      </c>
      <c r="B641">
        <f>Crowdfunding!H192</f>
        <v>24</v>
      </c>
    </row>
    <row r="642" spans="1:2" x14ac:dyDescent="0.2">
      <c r="A642" t="str">
        <f>Crowdfunding!G973</f>
        <v>failed</v>
      </c>
      <c r="B642">
        <f>Crowdfunding!H973</f>
        <v>24</v>
      </c>
    </row>
    <row r="643" spans="1:2" x14ac:dyDescent="0.2">
      <c r="A643" t="str">
        <f>Crowdfunding!G348</f>
        <v>failed</v>
      </c>
      <c r="B643">
        <f>Crowdfunding!H348</f>
        <v>25</v>
      </c>
    </row>
    <row r="644" spans="1:2" x14ac:dyDescent="0.2">
      <c r="A644" t="str">
        <f>Crowdfunding!G377</f>
        <v>failed</v>
      </c>
      <c r="B644">
        <f>Crowdfunding!H377</f>
        <v>25</v>
      </c>
    </row>
    <row r="645" spans="1:2" x14ac:dyDescent="0.2">
      <c r="A645" t="str">
        <f>Crowdfunding!G174</f>
        <v>failed</v>
      </c>
      <c r="B645">
        <f>Crowdfunding!H174</f>
        <v>26</v>
      </c>
    </row>
    <row r="646" spans="1:2" x14ac:dyDescent="0.2">
      <c r="A646" t="str">
        <f>Crowdfunding!G325</f>
        <v>failed</v>
      </c>
      <c r="B646">
        <f>Crowdfunding!H325</f>
        <v>26</v>
      </c>
    </row>
    <row r="647" spans="1:2" x14ac:dyDescent="0.2">
      <c r="A647" t="str">
        <f>Crowdfunding!G564</f>
        <v>failed</v>
      </c>
      <c r="B647">
        <f>Crowdfunding!H564</f>
        <v>26</v>
      </c>
    </row>
    <row r="648" spans="1:2" x14ac:dyDescent="0.2">
      <c r="A648" t="str">
        <f>Crowdfunding!G13</f>
        <v>failed</v>
      </c>
      <c r="B648">
        <f>Crowdfunding!H13</f>
        <v>27</v>
      </c>
    </row>
    <row r="649" spans="1:2" x14ac:dyDescent="0.2">
      <c r="A649" t="str">
        <f>Crowdfunding!G899</f>
        <v>failed</v>
      </c>
      <c r="B649">
        <f>Crowdfunding!H899</f>
        <v>27</v>
      </c>
    </row>
    <row r="650" spans="1:2" x14ac:dyDescent="0.2">
      <c r="A650" t="str">
        <f>Crowdfunding!G285</f>
        <v>failed</v>
      </c>
      <c r="B650">
        <f>Crowdfunding!H285</f>
        <v>29</v>
      </c>
    </row>
    <row r="651" spans="1:2" x14ac:dyDescent="0.2">
      <c r="A651" t="str">
        <f>Crowdfunding!G159</f>
        <v>failed</v>
      </c>
      <c r="B651">
        <f>Crowdfunding!H159</f>
        <v>30</v>
      </c>
    </row>
    <row r="652" spans="1:2" x14ac:dyDescent="0.2">
      <c r="A652" t="str">
        <f>Crowdfunding!G319</f>
        <v>failed</v>
      </c>
      <c r="B652">
        <f>Crowdfunding!H319</f>
        <v>30</v>
      </c>
    </row>
    <row r="653" spans="1:2" x14ac:dyDescent="0.2">
      <c r="A653" t="str">
        <f>Crowdfunding!G317</f>
        <v>failed</v>
      </c>
      <c r="B653">
        <f>Crowdfunding!H317</f>
        <v>31</v>
      </c>
    </row>
    <row r="654" spans="1:2" x14ac:dyDescent="0.2">
      <c r="A654" t="str">
        <f>Crowdfunding!G454</f>
        <v>failed</v>
      </c>
      <c r="B654">
        <f>Crowdfunding!H454</f>
        <v>31</v>
      </c>
    </row>
    <row r="655" spans="1:2" x14ac:dyDescent="0.2">
      <c r="A655" t="str">
        <f>Crowdfunding!G797</f>
        <v>failed</v>
      </c>
      <c r="B655">
        <f>Crowdfunding!H797</f>
        <v>31</v>
      </c>
    </row>
    <row r="656" spans="1:2" x14ac:dyDescent="0.2">
      <c r="A656" t="str">
        <f>Crowdfunding!G854</f>
        <v>failed</v>
      </c>
      <c r="B656">
        <f>Crowdfunding!H854</f>
        <v>31</v>
      </c>
    </row>
    <row r="657" spans="1:2" x14ac:dyDescent="0.2">
      <c r="A657" t="str">
        <f>Crowdfunding!G889</f>
        <v>failed</v>
      </c>
      <c r="B657">
        <f>Crowdfunding!H889</f>
        <v>31</v>
      </c>
    </row>
    <row r="658" spans="1:2" x14ac:dyDescent="0.2">
      <c r="A658" t="str">
        <f>Crowdfunding!G305</f>
        <v>failed</v>
      </c>
      <c r="B658">
        <f>Crowdfunding!H305</f>
        <v>32</v>
      </c>
    </row>
    <row r="659" spans="1:2" x14ac:dyDescent="0.2">
      <c r="A659" t="str">
        <f>Crowdfunding!G443</f>
        <v>failed</v>
      </c>
      <c r="B659">
        <f>Crowdfunding!H443</f>
        <v>32</v>
      </c>
    </row>
    <row r="660" spans="1:2" x14ac:dyDescent="0.2">
      <c r="A660" t="str">
        <f>Crowdfunding!G329</f>
        <v>failed</v>
      </c>
      <c r="B660">
        <f>Crowdfunding!H329</f>
        <v>33</v>
      </c>
    </row>
    <row r="661" spans="1:2" x14ac:dyDescent="0.2">
      <c r="A661" t="str">
        <f>Crowdfunding!G354</f>
        <v>failed</v>
      </c>
      <c r="B661">
        <f>Crowdfunding!H354</f>
        <v>33</v>
      </c>
    </row>
    <row r="662" spans="1:2" x14ac:dyDescent="0.2">
      <c r="A662" t="str">
        <f>Crowdfunding!G845</f>
        <v>failed</v>
      </c>
      <c r="B662">
        <f>Crowdfunding!H845</f>
        <v>33</v>
      </c>
    </row>
    <row r="663" spans="1:2" x14ac:dyDescent="0.2">
      <c r="A663" t="str">
        <f>Crowdfunding!G747</f>
        <v>failed</v>
      </c>
      <c r="B663">
        <f>Crowdfunding!H747</f>
        <v>34</v>
      </c>
    </row>
    <row r="664" spans="1:2" x14ac:dyDescent="0.2">
      <c r="A664" t="str">
        <f>Crowdfunding!G190</f>
        <v>failed</v>
      </c>
      <c r="B664">
        <f>Crowdfunding!H190</f>
        <v>35</v>
      </c>
    </row>
    <row r="665" spans="1:2" x14ac:dyDescent="0.2">
      <c r="A665" t="str">
        <f>Crowdfunding!G573</f>
        <v>failed</v>
      </c>
      <c r="B665">
        <f>Crowdfunding!H573</f>
        <v>35</v>
      </c>
    </row>
    <row r="666" spans="1:2" x14ac:dyDescent="0.2">
      <c r="A666" t="str">
        <f>Crowdfunding!G860</f>
        <v>failed</v>
      </c>
      <c r="B666">
        <f>Crowdfunding!H860</f>
        <v>35</v>
      </c>
    </row>
    <row r="667" spans="1:2" x14ac:dyDescent="0.2">
      <c r="A667" t="str">
        <f>Crowdfunding!G816</f>
        <v>failed</v>
      </c>
      <c r="B667">
        <f>Crowdfunding!H816</f>
        <v>36</v>
      </c>
    </row>
    <row r="668" spans="1:2" x14ac:dyDescent="0.2">
      <c r="A668" t="str">
        <f>Crowdfunding!G105</f>
        <v>failed</v>
      </c>
      <c r="B668">
        <f>Crowdfunding!H105</f>
        <v>37</v>
      </c>
    </row>
    <row r="669" spans="1:2" x14ac:dyDescent="0.2">
      <c r="A669" t="str">
        <f>Crowdfunding!G568</f>
        <v>failed</v>
      </c>
      <c r="B669">
        <f>Crowdfunding!H568</f>
        <v>37</v>
      </c>
    </row>
    <row r="670" spans="1:2" x14ac:dyDescent="0.2">
      <c r="A670" t="str">
        <f>Crowdfunding!G929</f>
        <v>failed</v>
      </c>
      <c r="B670">
        <f>Crowdfunding!H929</f>
        <v>37</v>
      </c>
    </row>
    <row r="671" spans="1:2" x14ac:dyDescent="0.2">
      <c r="A671" t="str">
        <f>Crowdfunding!G66</f>
        <v>failed</v>
      </c>
      <c r="B671">
        <f>Crowdfunding!H66</f>
        <v>38</v>
      </c>
    </row>
    <row r="672" spans="1:2" x14ac:dyDescent="0.2">
      <c r="A672" t="str">
        <f>Crowdfunding!G298</f>
        <v>failed</v>
      </c>
      <c r="B672">
        <f>Crowdfunding!H298</f>
        <v>38</v>
      </c>
    </row>
    <row r="673" spans="1:2" x14ac:dyDescent="0.2">
      <c r="A673" t="str">
        <f>Crowdfunding!G923</f>
        <v>failed</v>
      </c>
      <c r="B673">
        <f>Crowdfunding!H923</f>
        <v>38</v>
      </c>
    </row>
    <row r="674" spans="1:2" x14ac:dyDescent="0.2">
      <c r="A674" t="str">
        <f>Crowdfunding!G456</f>
        <v>failed</v>
      </c>
      <c r="B674">
        <f>Crowdfunding!H456</f>
        <v>39</v>
      </c>
    </row>
    <row r="675" spans="1:2" x14ac:dyDescent="0.2">
      <c r="A675" t="str">
        <f>Crowdfunding!G206</f>
        <v>failed</v>
      </c>
      <c r="B675">
        <f>Crowdfunding!H206</f>
        <v>40</v>
      </c>
    </row>
    <row r="676" spans="1:2" x14ac:dyDescent="0.2">
      <c r="A676" t="str">
        <f>Crowdfunding!G358</f>
        <v>failed</v>
      </c>
      <c r="B676">
        <f>Crowdfunding!H358</f>
        <v>40</v>
      </c>
    </row>
    <row r="677" spans="1:2" x14ac:dyDescent="0.2">
      <c r="A677" t="str">
        <f>Crowdfunding!G404</f>
        <v>failed</v>
      </c>
      <c r="B677">
        <f>Crowdfunding!H404</f>
        <v>40</v>
      </c>
    </row>
    <row r="678" spans="1:2" x14ac:dyDescent="0.2">
      <c r="A678" t="str">
        <f>Crowdfunding!G241</f>
        <v>failed</v>
      </c>
      <c r="B678">
        <f>Crowdfunding!H241</f>
        <v>41</v>
      </c>
    </row>
    <row r="679" spans="1:2" x14ac:dyDescent="0.2">
      <c r="A679" t="str">
        <f>Crowdfunding!G909</f>
        <v>failed</v>
      </c>
      <c r="B679">
        <f>Crowdfunding!H909</f>
        <v>41</v>
      </c>
    </row>
    <row r="680" spans="1:2" x14ac:dyDescent="0.2">
      <c r="A680" t="str">
        <f>Crowdfunding!G584</f>
        <v>failed</v>
      </c>
      <c r="B680">
        <f>Crowdfunding!H584</f>
        <v>42</v>
      </c>
    </row>
    <row r="681" spans="1:2" x14ac:dyDescent="0.2">
      <c r="A681" t="str">
        <f>Crowdfunding!G11</f>
        <v>failed</v>
      </c>
      <c r="B681">
        <f>Crowdfunding!H11</f>
        <v>44</v>
      </c>
    </row>
    <row r="682" spans="1:2" x14ac:dyDescent="0.2">
      <c r="A682" t="str">
        <f>Crowdfunding!G381</f>
        <v>failed</v>
      </c>
      <c r="B682">
        <f>Crowdfunding!H381</f>
        <v>44</v>
      </c>
    </row>
    <row r="683" spans="1:2" x14ac:dyDescent="0.2">
      <c r="A683" t="str">
        <f>Crowdfunding!G791</f>
        <v>failed</v>
      </c>
      <c r="B683">
        <f>Crowdfunding!H791</f>
        <v>45</v>
      </c>
    </row>
    <row r="684" spans="1:2" x14ac:dyDescent="0.2">
      <c r="A684" t="str">
        <f>Crowdfunding!G459</f>
        <v>failed</v>
      </c>
      <c r="B684">
        <f>Crowdfunding!H459</f>
        <v>46</v>
      </c>
    </row>
    <row r="685" spans="1:2" x14ac:dyDescent="0.2">
      <c r="A685" t="str">
        <f>Crowdfunding!G821</f>
        <v>failed</v>
      </c>
      <c r="B685">
        <f>Crowdfunding!H821</f>
        <v>47</v>
      </c>
    </row>
    <row r="686" spans="1:2" x14ac:dyDescent="0.2">
      <c r="A686" t="str">
        <f>Crowdfunding!G47</f>
        <v>failed</v>
      </c>
      <c r="B686">
        <f>Crowdfunding!H47</f>
        <v>48</v>
      </c>
    </row>
    <row r="687" spans="1:2" x14ac:dyDescent="0.2">
      <c r="A687" t="str">
        <f>Crowdfunding!G301</f>
        <v>failed</v>
      </c>
      <c r="B687">
        <f>Crowdfunding!H301</f>
        <v>49</v>
      </c>
    </row>
    <row r="688" spans="1:2" x14ac:dyDescent="0.2">
      <c r="A688" t="str">
        <f>Crowdfunding!G544</f>
        <v>failed</v>
      </c>
      <c r="B688">
        <f>Crowdfunding!H544</f>
        <v>49</v>
      </c>
    </row>
    <row r="689" spans="1:2" x14ac:dyDescent="0.2">
      <c r="A689" t="str">
        <f>Crowdfunding!G918</f>
        <v>failed</v>
      </c>
      <c r="B689">
        <f>Crowdfunding!H918</f>
        <v>52</v>
      </c>
    </row>
    <row r="690" spans="1:2" x14ac:dyDescent="0.2">
      <c r="A690" t="str">
        <f>Crowdfunding!G6</f>
        <v>failed</v>
      </c>
      <c r="B690">
        <f>Crowdfunding!H6</f>
        <v>53</v>
      </c>
    </row>
    <row r="691" spans="1:2" x14ac:dyDescent="0.2">
      <c r="A691" t="str">
        <f>Crowdfunding!G498</f>
        <v>failed</v>
      </c>
      <c r="B691">
        <f>Crowdfunding!H498</f>
        <v>54</v>
      </c>
    </row>
    <row r="692" spans="1:2" x14ac:dyDescent="0.2">
      <c r="A692" t="str">
        <f>Crowdfunding!G14</f>
        <v>failed</v>
      </c>
      <c r="B692">
        <f>Crowdfunding!H14</f>
        <v>55</v>
      </c>
    </row>
    <row r="693" spans="1:2" x14ac:dyDescent="0.2">
      <c r="A693" t="str">
        <f>Crowdfunding!G962</f>
        <v>failed</v>
      </c>
      <c r="B693">
        <f>Crowdfunding!H962</f>
        <v>55</v>
      </c>
    </row>
    <row r="694" spans="1:2" x14ac:dyDescent="0.2">
      <c r="A694" t="str">
        <f>Crowdfunding!G79</f>
        <v>failed</v>
      </c>
      <c r="B694">
        <f>Crowdfunding!H79</f>
        <v>56</v>
      </c>
    </row>
    <row r="695" spans="1:2" x14ac:dyDescent="0.2">
      <c r="A695" t="str">
        <f>Crowdfunding!G701</f>
        <v>failed</v>
      </c>
      <c r="B695">
        <f>Crowdfunding!H701</f>
        <v>56</v>
      </c>
    </row>
    <row r="696" spans="1:2" x14ac:dyDescent="0.2">
      <c r="A696" t="str">
        <f>Crowdfunding!G238</f>
        <v>failed</v>
      </c>
      <c r="B696">
        <f>Crowdfunding!H238</f>
        <v>57</v>
      </c>
    </row>
    <row r="697" spans="1:2" x14ac:dyDescent="0.2">
      <c r="A697" t="str">
        <f>Crowdfunding!G878</f>
        <v>failed</v>
      </c>
      <c r="B697">
        <f>Crowdfunding!H878</f>
        <v>57</v>
      </c>
    </row>
    <row r="698" spans="1:2" x14ac:dyDescent="0.2">
      <c r="A698" t="str">
        <f>Crowdfunding!G675</f>
        <v>failed</v>
      </c>
      <c r="B698">
        <f>Crowdfunding!H675</f>
        <v>58</v>
      </c>
    </row>
    <row r="699" spans="1:2" x14ac:dyDescent="0.2">
      <c r="A699" t="str">
        <f>Crowdfunding!G111</f>
        <v>failed</v>
      </c>
      <c r="B699">
        <f>Crowdfunding!H111</f>
        <v>60</v>
      </c>
    </row>
    <row r="700" spans="1:2" x14ac:dyDescent="0.2">
      <c r="A700" t="str">
        <f>Crowdfunding!G506</f>
        <v>failed</v>
      </c>
      <c r="B700">
        <f>Crowdfunding!H506</f>
        <v>62</v>
      </c>
    </row>
    <row r="701" spans="1:2" x14ac:dyDescent="0.2">
      <c r="A701" t="str">
        <f>Crowdfunding!G627</f>
        <v>failed</v>
      </c>
      <c r="B701">
        <f>Crowdfunding!H627</f>
        <v>62</v>
      </c>
    </row>
    <row r="702" spans="1:2" x14ac:dyDescent="0.2">
      <c r="A702" t="str">
        <f>Crowdfunding!G527</f>
        <v>failed</v>
      </c>
      <c r="B702">
        <f>Crowdfunding!H527</f>
        <v>63</v>
      </c>
    </row>
    <row r="703" spans="1:2" x14ac:dyDescent="0.2">
      <c r="A703" t="str">
        <f>Crowdfunding!G861</f>
        <v>failed</v>
      </c>
      <c r="B703">
        <f>Crowdfunding!H861</f>
        <v>63</v>
      </c>
    </row>
    <row r="704" spans="1:2" x14ac:dyDescent="0.2">
      <c r="A704" t="str">
        <f>Crowdfunding!G578</f>
        <v>failed</v>
      </c>
      <c r="B704">
        <f>Crowdfunding!H578</f>
        <v>64</v>
      </c>
    </row>
    <row r="705" spans="1:2" x14ac:dyDescent="0.2">
      <c r="A705" t="str">
        <f>Crowdfunding!G624</f>
        <v>failed</v>
      </c>
      <c r="B705">
        <f>Crowdfunding!H624</f>
        <v>64</v>
      </c>
    </row>
    <row r="706" spans="1:2" x14ac:dyDescent="0.2">
      <c r="A706" t="str">
        <f>Crowdfunding!G990</f>
        <v>failed</v>
      </c>
      <c r="B706">
        <f>Crowdfunding!H990</f>
        <v>64</v>
      </c>
    </row>
    <row r="707" spans="1:2" x14ac:dyDescent="0.2">
      <c r="A707" t="str">
        <f>Crowdfunding!G992</f>
        <v>failed</v>
      </c>
      <c r="B707">
        <f>Crowdfunding!H992</f>
        <v>64</v>
      </c>
    </row>
    <row r="708" spans="1:2" x14ac:dyDescent="0.2">
      <c r="A708" t="str">
        <f>Crowdfunding!G195</f>
        <v>failed</v>
      </c>
      <c r="B708">
        <f>Crowdfunding!H195</f>
        <v>65</v>
      </c>
    </row>
    <row r="709" spans="1:2" x14ac:dyDescent="0.2">
      <c r="A709" t="str">
        <f>Crowdfunding!G639</f>
        <v>failed</v>
      </c>
      <c r="B709">
        <f>Crowdfunding!H639</f>
        <v>65</v>
      </c>
    </row>
    <row r="710" spans="1:2" x14ac:dyDescent="0.2">
      <c r="A710" t="str">
        <f>Crowdfunding!G172</f>
        <v>failed</v>
      </c>
      <c r="B710">
        <f>Crowdfunding!H172</f>
        <v>67</v>
      </c>
    </row>
    <row r="711" spans="1:2" x14ac:dyDescent="0.2">
      <c r="A711" t="str">
        <f>Crowdfunding!G384</f>
        <v>failed</v>
      </c>
      <c r="B711">
        <f>Crowdfunding!H384</f>
        <v>67</v>
      </c>
    </row>
    <row r="712" spans="1:2" x14ac:dyDescent="0.2">
      <c r="A712" t="str">
        <f>Crowdfunding!G807</f>
        <v>failed</v>
      </c>
      <c r="B712">
        <f>Crowdfunding!H807</f>
        <v>67</v>
      </c>
    </row>
    <row r="713" spans="1:2" x14ac:dyDescent="0.2">
      <c r="A713" t="str">
        <f>Crowdfunding!G877</f>
        <v>failed</v>
      </c>
      <c r="B713">
        <f>Crowdfunding!H877</f>
        <v>67</v>
      </c>
    </row>
    <row r="714" spans="1:2" x14ac:dyDescent="0.2">
      <c r="A714" t="str">
        <f>Crowdfunding!G941</f>
        <v>failed</v>
      </c>
      <c r="B714">
        <f>Crowdfunding!H941</f>
        <v>67</v>
      </c>
    </row>
    <row r="715" spans="1:2" x14ac:dyDescent="0.2">
      <c r="A715" t="str">
        <f>Crowdfunding!G944</f>
        <v>failed</v>
      </c>
      <c r="B715">
        <f>Crowdfunding!H944</f>
        <v>67</v>
      </c>
    </row>
    <row r="716" spans="1:2" x14ac:dyDescent="0.2">
      <c r="A716" t="str">
        <f>Crowdfunding!G979</f>
        <v>failed</v>
      </c>
      <c r="B716">
        <f>Crowdfunding!H979</f>
        <v>67</v>
      </c>
    </row>
    <row r="717" spans="1:2" x14ac:dyDescent="0.2">
      <c r="A717" t="str">
        <f>Crowdfunding!G830</f>
        <v>failed</v>
      </c>
      <c r="B717">
        <f>Crowdfunding!H830</f>
        <v>70</v>
      </c>
    </row>
    <row r="718" spans="1:2" x14ac:dyDescent="0.2">
      <c r="A718" t="str">
        <f>Crowdfunding!G583</f>
        <v>failed</v>
      </c>
      <c r="B718">
        <f>Crowdfunding!H583</f>
        <v>71</v>
      </c>
    </row>
    <row r="719" spans="1:2" x14ac:dyDescent="0.2">
      <c r="A719" t="str">
        <f>Crowdfunding!G118</f>
        <v>failed</v>
      </c>
      <c r="B719">
        <f>Crowdfunding!H118</f>
        <v>73</v>
      </c>
    </row>
    <row r="720" spans="1:2" x14ac:dyDescent="0.2">
      <c r="A720" t="str">
        <f>Crowdfunding!G327</f>
        <v>failed</v>
      </c>
      <c r="B720">
        <f>Crowdfunding!H327</f>
        <v>73</v>
      </c>
    </row>
    <row r="721" spans="1:2" x14ac:dyDescent="0.2">
      <c r="A721" t="str">
        <f>Crowdfunding!G54</f>
        <v>failed</v>
      </c>
      <c r="B721">
        <f>Crowdfunding!H54</f>
        <v>75</v>
      </c>
    </row>
    <row r="722" spans="1:2" x14ac:dyDescent="0.2">
      <c r="A722" t="str">
        <f>Crowdfunding!G163</f>
        <v>failed</v>
      </c>
      <c r="B722">
        <f>Crowdfunding!H163</f>
        <v>75</v>
      </c>
    </row>
    <row r="723" spans="1:2" x14ac:dyDescent="0.2">
      <c r="A723" t="str">
        <f>Crowdfunding!G369</f>
        <v>failed</v>
      </c>
      <c r="B723">
        <f>Crowdfunding!H369</f>
        <v>75</v>
      </c>
    </row>
    <row r="724" spans="1:2" x14ac:dyDescent="0.2">
      <c r="A724" t="str">
        <f>Crowdfunding!G984</f>
        <v>failed</v>
      </c>
      <c r="B724">
        <f>Crowdfunding!H984</f>
        <v>75</v>
      </c>
    </row>
    <row r="725" spans="1:2" x14ac:dyDescent="0.2">
      <c r="A725" t="str">
        <f>Crowdfunding!G670</f>
        <v>failed</v>
      </c>
      <c r="B725">
        <f>Crowdfunding!H670</f>
        <v>76</v>
      </c>
    </row>
    <row r="726" spans="1:2" x14ac:dyDescent="0.2">
      <c r="A726" t="str">
        <f>Crowdfunding!G541</f>
        <v>failed</v>
      </c>
      <c r="B726">
        <f>Crowdfunding!H541</f>
        <v>77</v>
      </c>
    </row>
    <row r="727" spans="1:2" x14ac:dyDescent="0.2">
      <c r="A727" t="str">
        <f>Crowdfunding!G662</f>
        <v>failed</v>
      </c>
      <c r="B727">
        <f>Crowdfunding!H662</f>
        <v>77</v>
      </c>
    </row>
    <row r="728" spans="1:2" x14ac:dyDescent="0.2">
      <c r="A728" t="str">
        <f>Crowdfunding!G694</f>
        <v>failed</v>
      </c>
      <c r="B728">
        <f>Crowdfunding!H694</f>
        <v>77</v>
      </c>
    </row>
    <row r="729" spans="1:2" x14ac:dyDescent="0.2">
      <c r="A729" t="str">
        <f>Crowdfunding!G798</f>
        <v>failed</v>
      </c>
      <c r="B729">
        <f>Crowdfunding!H798</f>
        <v>78</v>
      </c>
    </row>
    <row r="730" spans="1:2" x14ac:dyDescent="0.2">
      <c r="A730" t="str">
        <f>Crowdfunding!G943</f>
        <v>failed</v>
      </c>
      <c r="B730">
        <f>Crowdfunding!H943</f>
        <v>78</v>
      </c>
    </row>
    <row r="731" spans="1:2" x14ac:dyDescent="0.2">
      <c r="A731" t="str">
        <f>Crowdfunding!G696</f>
        <v>failed</v>
      </c>
      <c r="B731">
        <f>Crowdfunding!H696</f>
        <v>79</v>
      </c>
    </row>
    <row r="732" spans="1:2" x14ac:dyDescent="0.2">
      <c r="A732" t="str">
        <f>Crowdfunding!G322</f>
        <v>failed</v>
      </c>
      <c r="B732">
        <f>Crowdfunding!H322</f>
        <v>80</v>
      </c>
    </row>
    <row r="733" spans="1:2" x14ac:dyDescent="0.2">
      <c r="A733" t="str">
        <f>Crowdfunding!G530</f>
        <v>failed</v>
      </c>
      <c r="B733">
        <f>Crowdfunding!H530</f>
        <v>80</v>
      </c>
    </row>
    <row r="734" spans="1:2" x14ac:dyDescent="0.2">
      <c r="A734" t="str">
        <f>Crowdfunding!G601</f>
        <v>failed</v>
      </c>
      <c r="B734">
        <f>Crowdfunding!H601</f>
        <v>82</v>
      </c>
    </row>
    <row r="735" spans="1:2" x14ac:dyDescent="0.2">
      <c r="A735" t="str">
        <f>Crowdfunding!G426</f>
        <v>failed</v>
      </c>
      <c r="B735">
        <f>Crowdfunding!H426</f>
        <v>83</v>
      </c>
    </row>
    <row r="736" spans="1:2" x14ac:dyDescent="0.2">
      <c r="A736" t="str">
        <f>Crowdfunding!G704</f>
        <v>failed</v>
      </c>
      <c r="B736">
        <f>Crowdfunding!H704</f>
        <v>83</v>
      </c>
    </row>
    <row r="737" spans="1:2" x14ac:dyDescent="0.2">
      <c r="A737" t="str">
        <f>Crowdfunding!G432</f>
        <v>failed</v>
      </c>
      <c r="B737">
        <f>Crowdfunding!H432</f>
        <v>84</v>
      </c>
    </row>
    <row r="738" spans="1:2" x14ac:dyDescent="0.2">
      <c r="A738" t="str">
        <f>Crowdfunding!G185</f>
        <v>failed</v>
      </c>
      <c r="B738">
        <f>Crowdfunding!H185</f>
        <v>86</v>
      </c>
    </row>
    <row r="739" spans="1:2" x14ac:dyDescent="0.2">
      <c r="A739" t="str">
        <f>Crowdfunding!G193</f>
        <v>failed</v>
      </c>
      <c r="B739">
        <f>Crowdfunding!H193</f>
        <v>86</v>
      </c>
    </row>
    <row r="740" spans="1:2" x14ac:dyDescent="0.2">
      <c r="A740" t="str">
        <f>Crowdfunding!G592</f>
        <v>failed</v>
      </c>
      <c r="B740">
        <f>Crowdfunding!H592</f>
        <v>86</v>
      </c>
    </row>
    <row r="741" spans="1:2" x14ac:dyDescent="0.2">
      <c r="A741" t="str">
        <f>Crowdfunding!G665</f>
        <v>failed</v>
      </c>
      <c r="B741">
        <f>Crowdfunding!H665</f>
        <v>87</v>
      </c>
    </row>
    <row r="742" spans="1:2" x14ac:dyDescent="0.2">
      <c r="A742" t="str">
        <f>Crowdfunding!G41</f>
        <v>failed</v>
      </c>
      <c r="B742">
        <f>Crowdfunding!H41</f>
        <v>88</v>
      </c>
    </row>
    <row r="743" spans="1:2" x14ac:dyDescent="0.2">
      <c r="A743" t="str">
        <f>Crowdfunding!G434</f>
        <v>failed</v>
      </c>
      <c r="B743">
        <f>Crowdfunding!H434</f>
        <v>91</v>
      </c>
    </row>
    <row r="744" spans="1:2" x14ac:dyDescent="0.2">
      <c r="A744" t="str">
        <f>Crowdfunding!G237</f>
        <v>failed</v>
      </c>
      <c r="B744">
        <f>Crowdfunding!H237</f>
        <v>92</v>
      </c>
    </row>
    <row r="745" spans="1:2" x14ac:dyDescent="0.2">
      <c r="A745" t="str">
        <f>Crowdfunding!G554</f>
        <v>failed</v>
      </c>
      <c r="B745">
        <f>Crowdfunding!H554</f>
        <v>92</v>
      </c>
    </row>
    <row r="746" spans="1:2" x14ac:dyDescent="0.2">
      <c r="A746" t="str">
        <f>Crowdfunding!G988</f>
        <v>failed</v>
      </c>
      <c r="B746">
        <f>Crowdfunding!H988</f>
        <v>92</v>
      </c>
    </row>
    <row r="747" spans="1:2" x14ac:dyDescent="0.2">
      <c r="A747" t="str">
        <f>Crowdfunding!G640</f>
        <v>failed</v>
      </c>
      <c r="B747">
        <f>Crowdfunding!H640</f>
        <v>94</v>
      </c>
    </row>
    <row r="748" spans="1:2" x14ac:dyDescent="0.2">
      <c r="A748" t="str">
        <f>Crowdfunding!G838</f>
        <v>failed</v>
      </c>
      <c r="B748">
        <f>Crowdfunding!H838</f>
        <v>94</v>
      </c>
    </row>
    <row r="749" spans="1:2" x14ac:dyDescent="0.2">
      <c r="A749" t="str">
        <f>Crowdfunding!G198</f>
        <v>failed</v>
      </c>
      <c r="B749">
        <f>Crowdfunding!H198</f>
        <v>100</v>
      </c>
    </row>
    <row r="750" spans="1:2" x14ac:dyDescent="0.2">
      <c r="A750" t="str">
        <f>Crowdfunding!G253</f>
        <v>failed</v>
      </c>
      <c r="B750">
        <f>Crowdfunding!H253</f>
        <v>101</v>
      </c>
    </row>
    <row r="751" spans="1:2" x14ac:dyDescent="0.2">
      <c r="A751" t="str">
        <f>Crowdfunding!G591</f>
        <v>failed</v>
      </c>
      <c r="B751">
        <f>Crowdfunding!H591</f>
        <v>102</v>
      </c>
    </row>
    <row r="752" spans="1:2" x14ac:dyDescent="0.2">
      <c r="A752" t="str">
        <f>Crowdfunding!G299</f>
        <v>failed</v>
      </c>
      <c r="B752">
        <f>Crowdfunding!H299</f>
        <v>104</v>
      </c>
    </row>
    <row r="753" spans="1:2" x14ac:dyDescent="0.2">
      <c r="A753" t="str">
        <f>Crowdfunding!G461</f>
        <v>failed</v>
      </c>
      <c r="B753">
        <f>Crowdfunding!H461</f>
        <v>105</v>
      </c>
    </row>
    <row r="754" spans="1:2" x14ac:dyDescent="0.2">
      <c r="A754" t="str">
        <f>Crowdfunding!G635</f>
        <v>failed</v>
      </c>
      <c r="B754">
        <f>Crowdfunding!H635</f>
        <v>105</v>
      </c>
    </row>
    <row r="755" spans="1:2" x14ac:dyDescent="0.2">
      <c r="A755" t="str">
        <f>Crowdfunding!G92</f>
        <v>failed</v>
      </c>
      <c r="B755">
        <f>Crowdfunding!H92</f>
        <v>106</v>
      </c>
    </row>
    <row r="756" spans="1:2" x14ac:dyDescent="0.2">
      <c r="A756" t="str">
        <f>Crowdfunding!G897</f>
        <v>failed</v>
      </c>
      <c r="B756">
        <f>Crowdfunding!H897</f>
        <v>107</v>
      </c>
    </row>
    <row r="757" spans="1:2" x14ac:dyDescent="0.2">
      <c r="A757" t="str">
        <f>Crowdfunding!G318</f>
        <v>failed</v>
      </c>
      <c r="B757">
        <f>Crowdfunding!H318</f>
        <v>108</v>
      </c>
    </row>
    <row r="758" spans="1:2" x14ac:dyDescent="0.2">
      <c r="A758" t="str">
        <f>Crowdfunding!G679</f>
        <v>failed</v>
      </c>
      <c r="B758">
        <f>Crowdfunding!H679</f>
        <v>111</v>
      </c>
    </row>
    <row r="759" spans="1:2" x14ac:dyDescent="0.2">
      <c r="A759" t="str">
        <f>Crowdfunding!G933</f>
        <v>failed</v>
      </c>
      <c r="B759">
        <f>Crowdfunding!H933</f>
        <v>112</v>
      </c>
    </row>
    <row r="760" spans="1:2" x14ac:dyDescent="0.2">
      <c r="A760" t="str">
        <f>Crowdfunding!G998</f>
        <v>failed</v>
      </c>
      <c r="B760">
        <f>Crowdfunding!H998</f>
        <v>112</v>
      </c>
    </row>
    <row r="761" spans="1:2" x14ac:dyDescent="0.2">
      <c r="A761" t="str">
        <f>Crowdfunding!G479</f>
        <v>failed</v>
      </c>
      <c r="B761">
        <f>Crowdfunding!H479</f>
        <v>113</v>
      </c>
    </row>
    <row r="762" spans="1:2" x14ac:dyDescent="0.2">
      <c r="A762" t="str">
        <f>Crowdfunding!G965</f>
        <v>failed</v>
      </c>
      <c r="B762">
        <f>Crowdfunding!H965</f>
        <v>114</v>
      </c>
    </row>
    <row r="763" spans="1:2" x14ac:dyDescent="0.2">
      <c r="A763" t="str">
        <f>Crowdfunding!G140</f>
        <v>failed</v>
      </c>
      <c r="B763">
        <f>Crowdfunding!H140</f>
        <v>115</v>
      </c>
    </row>
    <row r="764" spans="1:2" x14ac:dyDescent="0.2">
      <c r="A764" t="str">
        <f>Crowdfunding!G137</f>
        <v>failed</v>
      </c>
      <c r="B764">
        <f>Crowdfunding!H137</f>
        <v>117</v>
      </c>
    </row>
    <row r="765" spans="1:2" x14ac:dyDescent="0.2">
      <c r="A765" t="str">
        <f>Crowdfunding!G423</f>
        <v>failed</v>
      </c>
      <c r="B765">
        <f>Crowdfunding!H423</f>
        <v>118</v>
      </c>
    </row>
    <row r="766" spans="1:2" x14ac:dyDescent="0.2">
      <c r="A766" t="str">
        <f>Crowdfunding!G56</f>
        <v>failed</v>
      </c>
      <c r="B766">
        <f>Crowdfunding!H56</f>
        <v>120</v>
      </c>
    </row>
    <row r="767" spans="1:2" x14ac:dyDescent="0.2">
      <c r="A767" t="str">
        <f>Crowdfunding!G499</f>
        <v>failed</v>
      </c>
      <c r="B767">
        <f>Crowdfunding!H499</f>
        <v>120</v>
      </c>
    </row>
    <row r="768" spans="1:2" x14ac:dyDescent="0.2">
      <c r="A768" t="str">
        <f>Crowdfunding!G872</f>
        <v>failed</v>
      </c>
      <c r="B768">
        <f>Crowdfunding!H872</f>
        <v>121</v>
      </c>
    </row>
    <row r="769" spans="1:2" x14ac:dyDescent="0.2">
      <c r="A769" t="str">
        <f>Crowdfunding!G379</f>
        <v>failed</v>
      </c>
      <c r="B769">
        <f>Crowdfunding!H379</f>
        <v>127</v>
      </c>
    </row>
    <row r="770" spans="1:2" x14ac:dyDescent="0.2">
      <c r="A770" t="str">
        <f>Crowdfunding!G328</f>
        <v>failed</v>
      </c>
      <c r="B770">
        <f>Crowdfunding!H328</f>
        <v>128</v>
      </c>
    </row>
    <row r="771" spans="1:2" x14ac:dyDescent="0.2">
      <c r="A771" t="str">
        <f>Crowdfunding!G961</f>
        <v>failed</v>
      </c>
      <c r="B771">
        <f>Crowdfunding!H961</f>
        <v>130</v>
      </c>
    </row>
    <row r="772" spans="1:2" x14ac:dyDescent="0.2">
      <c r="A772" t="str">
        <f>Crowdfunding!G664</f>
        <v>failed</v>
      </c>
      <c r="B772">
        <f>Crowdfunding!H664</f>
        <v>131</v>
      </c>
    </row>
    <row r="773" spans="1:2" x14ac:dyDescent="0.2">
      <c r="A773" t="str">
        <f>Crowdfunding!G286</f>
        <v>failed</v>
      </c>
      <c r="B773">
        <f>Crowdfunding!H286</f>
        <v>132</v>
      </c>
    </row>
    <row r="774" spans="1:2" x14ac:dyDescent="0.2">
      <c r="A774" t="str">
        <f>Crowdfunding!G278</f>
        <v>failed</v>
      </c>
      <c r="B774">
        <f>Crowdfunding!H278</f>
        <v>133</v>
      </c>
    </row>
    <row r="775" spans="1:2" x14ac:dyDescent="0.2">
      <c r="A775" t="str">
        <f>Crowdfunding!G517</f>
        <v>failed</v>
      </c>
      <c r="B775">
        <f>Crowdfunding!H517</f>
        <v>133</v>
      </c>
    </row>
    <row r="776" spans="1:2" x14ac:dyDescent="0.2">
      <c r="A776" t="str">
        <f>Crowdfunding!G183</f>
        <v>failed</v>
      </c>
      <c r="B776">
        <f>Crowdfunding!H183</f>
        <v>136</v>
      </c>
    </row>
    <row r="777" spans="1:2" x14ac:dyDescent="0.2">
      <c r="A777" t="str">
        <f>Crowdfunding!G290</f>
        <v>failed</v>
      </c>
      <c r="B777">
        <f>Crowdfunding!H290</f>
        <v>137</v>
      </c>
    </row>
    <row r="778" spans="1:2" x14ac:dyDescent="0.2">
      <c r="A778" t="str">
        <f>Crowdfunding!G916</f>
        <v>failed</v>
      </c>
      <c r="B778">
        <f>Crowdfunding!H916</f>
        <v>141</v>
      </c>
    </row>
    <row r="779" spans="1:2" x14ac:dyDescent="0.2">
      <c r="A779" t="str">
        <f>Crowdfunding!G217</f>
        <v>failed</v>
      </c>
      <c r="B779">
        <f>Crowdfunding!H217</f>
        <v>143</v>
      </c>
    </row>
    <row r="780" spans="1:2" x14ac:dyDescent="0.2">
      <c r="A780" t="str">
        <f>Crowdfunding!G345</f>
        <v>failed</v>
      </c>
      <c r="B780">
        <f>Crowdfunding!H345</f>
        <v>147</v>
      </c>
    </row>
    <row r="781" spans="1:2" x14ac:dyDescent="0.2">
      <c r="A781" t="str">
        <f>Crowdfunding!G393</f>
        <v>failed</v>
      </c>
      <c r="B781">
        <f>Crowdfunding!H393</f>
        <v>151</v>
      </c>
    </row>
    <row r="782" spans="1:2" x14ac:dyDescent="0.2">
      <c r="A782" t="str">
        <f>Crowdfunding!G831</f>
        <v>failed</v>
      </c>
      <c r="B782">
        <f>Crowdfunding!H831</f>
        <v>154</v>
      </c>
    </row>
    <row r="783" spans="1:2" x14ac:dyDescent="0.2">
      <c r="A783" t="str">
        <f>Crowdfunding!G589</f>
        <v>failed</v>
      </c>
      <c r="B783">
        <f>Crowdfunding!H589</f>
        <v>156</v>
      </c>
    </row>
    <row r="784" spans="1:2" x14ac:dyDescent="0.2">
      <c r="A784" t="str">
        <f>Crowdfunding!G596</f>
        <v>failed</v>
      </c>
      <c r="B784">
        <f>Crowdfunding!H596</f>
        <v>157</v>
      </c>
    </row>
    <row r="785" spans="1:2" x14ac:dyDescent="0.2">
      <c r="A785" t="str">
        <f>Crowdfunding!G425</f>
        <v>failed</v>
      </c>
      <c r="B785">
        <f>Crowdfunding!H425</f>
        <v>162</v>
      </c>
    </row>
    <row r="786" spans="1:2" x14ac:dyDescent="0.2">
      <c r="A786" t="str">
        <f>Crowdfunding!G200</f>
        <v>failed</v>
      </c>
      <c r="B786">
        <f>Crowdfunding!H200</f>
        <v>168</v>
      </c>
    </row>
    <row r="787" spans="1:2" x14ac:dyDescent="0.2">
      <c r="A787" t="str">
        <f>Crowdfunding!G545</f>
        <v>failed</v>
      </c>
      <c r="B787">
        <f>Crowdfunding!H545</f>
        <v>180</v>
      </c>
    </row>
    <row r="788" spans="1:2" x14ac:dyDescent="0.2">
      <c r="A788" t="str">
        <f>Crowdfunding!G948</f>
        <v>failed</v>
      </c>
      <c r="B788">
        <f>Crowdfunding!H948</f>
        <v>181</v>
      </c>
    </row>
    <row r="789" spans="1:2" x14ac:dyDescent="0.2">
      <c r="A789" t="str">
        <f>Crowdfunding!G598</f>
        <v>failed</v>
      </c>
      <c r="B789">
        <f>Crowdfunding!H598</f>
        <v>183</v>
      </c>
    </row>
    <row r="790" spans="1:2" x14ac:dyDescent="0.2">
      <c r="A790" t="str">
        <f>Crowdfunding!G448</f>
        <v>failed</v>
      </c>
      <c r="B790">
        <f>Crowdfunding!H448</f>
        <v>186</v>
      </c>
    </row>
    <row r="791" spans="1:2" x14ac:dyDescent="0.2">
      <c r="A791" t="str">
        <f>Crowdfunding!G524</f>
        <v>failed</v>
      </c>
      <c r="B791">
        <f>Crowdfunding!H524</f>
        <v>191</v>
      </c>
    </row>
    <row r="792" spans="1:2" x14ac:dyDescent="0.2">
      <c r="A792" t="str">
        <f>Crowdfunding!G741</f>
        <v>failed</v>
      </c>
      <c r="B792">
        <f>Crowdfunding!H741</f>
        <v>191</v>
      </c>
    </row>
    <row r="793" spans="1:2" x14ac:dyDescent="0.2">
      <c r="A793" t="str">
        <f>Crowdfunding!G16</f>
        <v>failed</v>
      </c>
      <c r="B793">
        <f>Crowdfunding!H16</f>
        <v>200</v>
      </c>
    </row>
    <row r="794" spans="1:2" x14ac:dyDescent="0.2">
      <c r="A794" t="str">
        <f>Crowdfunding!G180</f>
        <v>failed</v>
      </c>
      <c r="B794">
        <f>Crowdfunding!H180</f>
        <v>210</v>
      </c>
    </row>
    <row r="795" spans="1:2" x14ac:dyDescent="0.2">
      <c r="A795" t="str">
        <f>Crowdfunding!G762</f>
        <v>failed</v>
      </c>
      <c r="B795">
        <f>Crowdfunding!H762</f>
        <v>210</v>
      </c>
    </row>
    <row r="796" spans="1:2" x14ac:dyDescent="0.2">
      <c r="A796" t="str">
        <f>Crowdfunding!G921</f>
        <v>failed</v>
      </c>
      <c r="B796">
        <f>Crowdfunding!H921</f>
        <v>225</v>
      </c>
    </row>
    <row r="797" spans="1:2" x14ac:dyDescent="0.2">
      <c r="A797" t="str">
        <f>Crowdfunding!G212</f>
        <v>failed</v>
      </c>
      <c r="B797">
        <f>Crowdfunding!H212</f>
        <v>226</v>
      </c>
    </row>
    <row r="798" spans="1:2" x14ac:dyDescent="0.2">
      <c r="A798" t="str">
        <f>Crowdfunding!G194</f>
        <v>failed</v>
      </c>
      <c r="B798">
        <f>Crowdfunding!H194</f>
        <v>243</v>
      </c>
    </row>
    <row r="799" spans="1:2" x14ac:dyDescent="0.2">
      <c r="A799" t="str">
        <f>Crowdfunding!G536</f>
        <v>failed</v>
      </c>
      <c r="B799">
        <f>Crowdfunding!H536</f>
        <v>243</v>
      </c>
    </row>
    <row r="800" spans="1:2" x14ac:dyDescent="0.2">
      <c r="A800" t="str">
        <f>Crowdfunding!G304</f>
        <v>failed</v>
      </c>
      <c r="B800">
        <f>Crowdfunding!H304</f>
        <v>245</v>
      </c>
    </row>
    <row r="801" spans="1:2" x14ac:dyDescent="0.2">
      <c r="A801" t="str">
        <f>Crowdfunding!G580</f>
        <v>failed</v>
      </c>
      <c r="B801">
        <f>Crowdfunding!H580</f>
        <v>245</v>
      </c>
    </row>
    <row r="802" spans="1:2" x14ac:dyDescent="0.2">
      <c r="A802" t="str">
        <f>Crowdfunding!G768</f>
        <v>failed</v>
      </c>
      <c r="B802">
        <f>Crowdfunding!H768</f>
        <v>248</v>
      </c>
    </row>
    <row r="803" spans="1:2" x14ac:dyDescent="0.2">
      <c r="A803" t="str">
        <f>Crowdfunding!G975</f>
        <v>failed</v>
      </c>
      <c r="B803">
        <f>Crowdfunding!H975</f>
        <v>252</v>
      </c>
    </row>
    <row r="804" spans="1:2" x14ac:dyDescent="0.2">
      <c r="A804" t="str">
        <f>Crowdfunding!G594</f>
        <v>failed</v>
      </c>
      <c r="B804">
        <f>Crowdfunding!H594</f>
        <v>253</v>
      </c>
    </row>
    <row r="805" spans="1:2" x14ac:dyDescent="0.2">
      <c r="A805" t="str">
        <f>Crowdfunding!G642</f>
        <v>failed</v>
      </c>
      <c r="B805">
        <f>Crowdfunding!H642</f>
        <v>257</v>
      </c>
    </row>
    <row r="806" spans="1:2" x14ac:dyDescent="0.2">
      <c r="A806" t="str">
        <f>Crowdfunding!G946</f>
        <v>failed</v>
      </c>
      <c r="B806">
        <f>Crowdfunding!H946</f>
        <v>263</v>
      </c>
    </row>
    <row r="807" spans="1:2" x14ac:dyDescent="0.2">
      <c r="A807" t="str">
        <f>Crowdfunding!G112</f>
        <v>failed</v>
      </c>
      <c r="B807">
        <f>Crowdfunding!H112</f>
        <v>296</v>
      </c>
    </row>
    <row r="808" spans="1:2" x14ac:dyDescent="0.2">
      <c r="A808" t="str">
        <f>Crowdfunding!G141</f>
        <v>failed</v>
      </c>
      <c r="B808">
        <f>Crowdfunding!H141</f>
        <v>326</v>
      </c>
    </row>
    <row r="809" spans="1:2" x14ac:dyDescent="0.2">
      <c r="A809" t="str">
        <f>Crowdfunding!G344</f>
        <v>failed</v>
      </c>
      <c r="B809">
        <f>Crowdfunding!H344</f>
        <v>328</v>
      </c>
    </row>
    <row r="810" spans="1:2" x14ac:dyDescent="0.2">
      <c r="A810" t="str">
        <f>Crowdfunding!G347</f>
        <v>failed</v>
      </c>
      <c r="B810">
        <f>Crowdfunding!H347</f>
        <v>331</v>
      </c>
    </row>
    <row r="811" spans="1:2" x14ac:dyDescent="0.2">
      <c r="A811" t="str">
        <f>Crowdfunding!G507</f>
        <v>failed</v>
      </c>
      <c r="B811">
        <f>Crowdfunding!H507</f>
        <v>347</v>
      </c>
    </row>
    <row r="812" spans="1:2" x14ac:dyDescent="0.2">
      <c r="A812" t="str">
        <f>Crowdfunding!G380</f>
        <v>failed</v>
      </c>
      <c r="B812">
        <f>Crowdfunding!H380</f>
        <v>355</v>
      </c>
    </row>
    <row r="813" spans="1:2" x14ac:dyDescent="0.2">
      <c r="A813" t="str">
        <f>Crowdfunding!G513</f>
        <v>failed</v>
      </c>
      <c r="B813">
        <f>Crowdfunding!H513</f>
        <v>362</v>
      </c>
    </row>
    <row r="814" spans="1:2" x14ac:dyDescent="0.2">
      <c r="A814" t="str">
        <f>Crowdfunding!G1000</f>
        <v>failed</v>
      </c>
      <c r="B814">
        <f>Crowdfunding!H1000</f>
        <v>374</v>
      </c>
    </row>
    <row r="815" spans="1:2" x14ac:dyDescent="0.2">
      <c r="A815" t="str">
        <f>Crowdfunding!G342</f>
        <v>failed</v>
      </c>
      <c r="B815">
        <f>Crowdfunding!H342</f>
        <v>393</v>
      </c>
    </row>
    <row r="816" spans="1:2" x14ac:dyDescent="0.2">
      <c r="A816" t="str">
        <f>Crowdfunding!G543</f>
        <v>failed</v>
      </c>
      <c r="B816">
        <f>Crowdfunding!H543</f>
        <v>395</v>
      </c>
    </row>
    <row r="817" spans="1:2" x14ac:dyDescent="0.2">
      <c r="A817" t="str">
        <f>Crowdfunding!G417</f>
        <v>failed</v>
      </c>
      <c r="B817">
        <f>Crowdfunding!H417</f>
        <v>418</v>
      </c>
    </row>
    <row r="818" spans="1:2" x14ac:dyDescent="0.2">
      <c r="A818" t="str">
        <f>Crowdfunding!G389</f>
        <v>failed</v>
      </c>
      <c r="B818">
        <f>Crowdfunding!H389</f>
        <v>424</v>
      </c>
    </row>
    <row r="819" spans="1:2" x14ac:dyDescent="0.2">
      <c r="A819" t="str">
        <f>Crowdfunding!G407</f>
        <v>failed</v>
      </c>
      <c r="B819">
        <f>Crowdfunding!H407</f>
        <v>435</v>
      </c>
    </row>
    <row r="820" spans="1:2" x14ac:dyDescent="0.2">
      <c r="A820" t="str">
        <f>Crowdfunding!G376</f>
        <v>failed</v>
      </c>
      <c r="B820">
        <f>Crowdfunding!H376</f>
        <v>441</v>
      </c>
    </row>
    <row r="821" spans="1:2" x14ac:dyDescent="0.2">
      <c r="A821" t="str">
        <f>Crowdfunding!G17</f>
        <v>failed</v>
      </c>
      <c r="B821">
        <f>Crowdfunding!H17</f>
        <v>452</v>
      </c>
    </row>
    <row r="822" spans="1:2" x14ac:dyDescent="0.2">
      <c r="A822" t="str">
        <f>Crowdfunding!G883</f>
        <v>failed</v>
      </c>
      <c r="B822">
        <f>Crowdfunding!H883</f>
        <v>452</v>
      </c>
    </row>
    <row r="823" spans="1:2" x14ac:dyDescent="0.2">
      <c r="A823" t="str">
        <f>Crowdfunding!G263</f>
        <v>failed</v>
      </c>
      <c r="B823">
        <f>Crowdfunding!H263</f>
        <v>454</v>
      </c>
    </row>
    <row r="824" spans="1:2" x14ac:dyDescent="0.2">
      <c r="A824" t="str">
        <f>Crowdfunding!G658</f>
        <v>failed</v>
      </c>
      <c r="B824">
        <f>Crowdfunding!H658</f>
        <v>504</v>
      </c>
    </row>
    <row r="825" spans="1:2" x14ac:dyDescent="0.2">
      <c r="A825" t="str">
        <f>Crowdfunding!G769</f>
        <v>failed</v>
      </c>
      <c r="B825">
        <f>Crowdfunding!H769</f>
        <v>513</v>
      </c>
    </row>
    <row r="826" spans="1:2" x14ac:dyDescent="0.2">
      <c r="A826" t="str">
        <f>Crowdfunding!G915</f>
        <v>failed</v>
      </c>
      <c r="B826">
        <f>Crowdfunding!H915</f>
        <v>523</v>
      </c>
    </row>
    <row r="827" spans="1:2" x14ac:dyDescent="0.2">
      <c r="A827" t="str">
        <f>Crowdfunding!G871</f>
        <v>failed</v>
      </c>
      <c r="B827">
        <f>Crowdfunding!H871</f>
        <v>526</v>
      </c>
    </row>
    <row r="828" spans="1:2" x14ac:dyDescent="0.2">
      <c r="A828" t="str">
        <f>Crowdfunding!G464</f>
        <v>failed</v>
      </c>
      <c r="B828">
        <f>Crowdfunding!H464</f>
        <v>535</v>
      </c>
    </row>
    <row r="829" spans="1:2" x14ac:dyDescent="0.2">
      <c r="A829" t="str">
        <f>Crowdfunding!G485</f>
        <v>failed</v>
      </c>
      <c r="B829">
        <f>Crowdfunding!H485</f>
        <v>554</v>
      </c>
    </row>
    <row r="830" spans="1:2" x14ac:dyDescent="0.2">
      <c r="A830" t="str">
        <f>Crowdfunding!G23</f>
        <v>failed</v>
      </c>
      <c r="B830">
        <f>Crowdfunding!H23</f>
        <v>558</v>
      </c>
    </row>
    <row r="831" spans="1:2" x14ac:dyDescent="0.2">
      <c r="A831" t="str">
        <f>Crowdfunding!G577</f>
        <v>failed</v>
      </c>
      <c r="B831">
        <f>Crowdfunding!H577</f>
        <v>558</v>
      </c>
    </row>
    <row r="832" spans="1:2" x14ac:dyDescent="0.2">
      <c r="A832" t="str">
        <f>Crowdfunding!G474</f>
        <v>failed</v>
      </c>
      <c r="B832">
        <f>Crowdfunding!H474</f>
        <v>575</v>
      </c>
    </row>
    <row r="833" spans="1:2" x14ac:dyDescent="0.2">
      <c r="A833" t="str">
        <f>Crowdfunding!G500</f>
        <v>failed</v>
      </c>
      <c r="B833">
        <f>Crowdfunding!H500</f>
        <v>579</v>
      </c>
    </row>
    <row r="834" spans="1:2" x14ac:dyDescent="0.2">
      <c r="A834" t="str">
        <f>Crowdfunding!G972</f>
        <v>failed</v>
      </c>
      <c r="B834">
        <f>Crowdfunding!H972</f>
        <v>594</v>
      </c>
    </row>
    <row r="835" spans="1:2" x14ac:dyDescent="0.2">
      <c r="A835" t="str">
        <f>Crowdfunding!G651</f>
        <v>failed</v>
      </c>
      <c r="B835">
        <f>Crowdfunding!H651</f>
        <v>602</v>
      </c>
    </row>
    <row r="836" spans="1:2" x14ac:dyDescent="0.2">
      <c r="A836" t="str">
        <f>Crowdfunding!G450</f>
        <v>failed</v>
      </c>
      <c r="B836">
        <f>Crowdfunding!H450</f>
        <v>605</v>
      </c>
    </row>
    <row r="837" spans="1:2" x14ac:dyDescent="0.2">
      <c r="A837" t="str">
        <f>Crowdfunding!G487</f>
        <v>failed</v>
      </c>
      <c r="B837">
        <f>Crowdfunding!H487</f>
        <v>648</v>
      </c>
    </row>
    <row r="838" spans="1:2" x14ac:dyDescent="0.2">
      <c r="A838" t="str">
        <f>Crowdfunding!G621</f>
        <v>failed</v>
      </c>
      <c r="B838">
        <f>Crowdfunding!H621</f>
        <v>648</v>
      </c>
    </row>
    <row r="839" spans="1:2" x14ac:dyDescent="0.2">
      <c r="A839" t="str">
        <f>Crowdfunding!G717</f>
        <v>failed</v>
      </c>
      <c r="B839">
        <f>Crowdfunding!H717</f>
        <v>656</v>
      </c>
    </row>
    <row r="840" spans="1:2" x14ac:dyDescent="0.2">
      <c r="A840" t="str">
        <f>Crowdfunding!G125</f>
        <v>failed</v>
      </c>
      <c r="B840">
        <f>Crowdfunding!H125</f>
        <v>662</v>
      </c>
    </row>
    <row r="841" spans="1:2" x14ac:dyDescent="0.2">
      <c r="A841" t="str">
        <f>Crowdfunding!G129</f>
        <v>failed</v>
      </c>
      <c r="B841">
        <f>Crowdfunding!H129</f>
        <v>672</v>
      </c>
    </row>
    <row r="842" spans="1:2" x14ac:dyDescent="0.2">
      <c r="A842" t="str">
        <f>Crowdfunding!G21</f>
        <v>failed</v>
      </c>
      <c r="B842">
        <f>Crowdfunding!H21</f>
        <v>674</v>
      </c>
    </row>
    <row r="843" spans="1:2" x14ac:dyDescent="0.2">
      <c r="A843" t="str">
        <f>Crowdfunding!G779</f>
        <v>failed</v>
      </c>
      <c r="B843">
        <f>Crowdfunding!H779</f>
        <v>676</v>
      </c>
    </row>
    <row r="844" spans="1:2" x14ac:dyDescent="0.2">
      <c r="A844" t="str">
        <f>Crowdfunding!G93</f>
        <v>failed</v>
      </c>
      <c r="B844">
        <f>Crowdfunding!H93</f>
        <v>679</v>
      </c>
    </row>
    <row r="845" spans="1:2" x14ac:dyDescent="0.2">
      <c r="A845" t="str">
        <f>Crowdfunding!G813</f>
        <v>failed</v>
      </c>
      <c r="B845">
        <f>Crowdfunding!H813</f>
        <v>679</v>
      </c>
    </row>
    <row r="846" spans="1:2" x14ac:dyDescent="0.2">
      <c r="A846" t="str">
        <f>Crowdfunding!G411</f>
        <v>failed</v>
      </c>
      <c r="B846">
        <f>Crowdfunding!H411</f>
        <v>714</v>
      </c>
    </row>
    <row r="847" spans="1:2" x14ac:dyDescent="0.2">
      <c r="A847" t="str">
        <f>Crowdfunding!G982</f>
        <v>failed</v>
      </c>
      <c r="B847">
        <f>Crowdfunding!H982</f>
        <v>742</v>
      </c>
    </row>
    <row r="848" spans="1:2" x14ac:dyDescent="0.2">
      <c r="A848" t="str">
        <f>Crowdfunding!G430</f>
        <v>failed</v>
      </c>
      <c r="B848">
        <f>Crowdfunding!H430</f>
        <v>747</v>
      </c>
    </row>
    <row r="849" spans="1:2" x14ac:dyDescent="0.2">
      <c r="A849" t="str">
        <f>Crowdfunding!G631</f>
        <v>failed</v>
      </c>
      <c r="B849">
        <f>Crowdfunding!H631</f>
        <v>750</v>
      </c>
    </row>
    <row r="850" spans="1:2" x14ac:dyDescent="0.2">
      <c r="A850" t="str">
        <f>Crowdfunding!G661</f>
        <v>failed</v>
      </c>
      <c r="B850">
        <f>Crowdfunding!H661</f>
        <v>750</v>
      </c>
    </row>
    <row r="851" spans="1:2" x14ac:dyDescent="0.2">
      <c r="A851" t="str">
        <f>Crowdfunding!G663</f>
        <v>failed</v>
      </c>
      <c r="B851">
        <f>Crowdfunding!H663</f>
        <v>752</v>
      </c>
    </row>
    <row r="852" spans="1:2" x14ac:dyDescent="0.2">
      <c r="A852" t="str">
        <f>Crowdfunding!G128</f>
        <v>failed</v>
      </c>
      <c r="B852">
        <f>Crowdfunding!H128</f>
        <v>774</v>
      </c>
    </row>
    <row r="853" spans="1:2" x14ac:dyDescent="0.2">
      <c r="A853" t="str">
        <f>Crowdfunding!G178</f>
        <v>failed</v>
      </c>
      <c r="B853">
        <f>Crowdfunding!H178</f>
        <v>782</v>
      </c>
    </row>
    <row r="854" spans="1:2" x14ac:dyDescent="0.2">
      <c r="A854" t="str">
        <f>Crowdfunding!G435</f>
        <v>failed</v>
      </c>
      <c r="B854">
        <f>Crowdfunding!H435</f>
        <v>792</v>
      </c>
    </row>
    <row r="855" spans="1:2" x14ac:dyDescent="0.2">
      <c r="A855" t="str">
        <f>Crowdfunding!G310</f>
        <v>failed</v>
      </c>
      <c r="B855">
        <f>Crowdfunding!H310</f>
        <v>803</v>
      </c>
    </row>
    <row r="856" spans="1:2" x14ac:dyDescent="0.2">
      <c r="A856" t="str">
        <f>Crowdfunding!G346</f>
        <v>failed</v>
      </c>
      <c r="B856">
        <f>Crowdfunding!H346</f>
        <v>830</v>
      </c>
    </row>
    <row r="857" spans="1:2" x14ac:dyDescent="0.2">
      <c r="A857" t="str">
        <f>Crowdfunding!G958</f>
        <v>failed</v>
      </c>
      <c r="B857">
        <f>Crowdfunding!H958</f>
        <v>830</v>
      </c>
    </row>
    <row r="858" spans="1:2" x14ac:dyDescent="0.2">
      <c r="A858" t="str">
        <f>Crowdfunding!G781</f>
        <v>failed</v>
      </c>
      <c r="B858">
        <f>Crowdfunding!H781</f>
        <v>831</v>
      </c>
    </row>
    <row r="859" spans="1:2" x14ac:dyDescent="0.2">
      <c r="A859" t="str">
        <f>Crowdfunding!G81</f>
        <v>failed</v>
      </c>
      <c r="B859">
        <f>Crowdfunding!H81</f>
        <v>838</v>
      </c>
    </row>
    <row r="860" spans="1:2" x14ac:dyDescent="0.2">
      <c r="A860" t="str">
        <f>Crowdfunding!G996</f>
        <v>failed</v>
      </c>
      <c r="B860">
        <f>Crowdfunding!H996</f>
        <v>842</v>
      </c>
    </row>
    <row r="861" spans="1:2" x14ac:dyDescent="0.2">
      <c r="A861" t="str">
        <f>Crowdfunding!G518</f>
        <v>failed</v>
      </c>
      <c r="B861">
        <f>Crowdfunding!H518</f>
        <v>846</v>
      </c>
    </row>
    <row r="862" spans="1:2" x14ac:dyDescent="0.2">
      <c r="A862" t="str">
        <f>Crowdfunding!G789</f>
        <v>failed</v>
      </c>
      <c r="B862">
        <f>Crowdfunding!H789</f>
        <v>859</v>
      </c>
    </row>
    <row r="863" spans="1:2" x14ac:dyDescent="0.2">
      <c r="A863" t="str">
        <f>Crowdfunding!G188</f>
        <v>failed</v>
      </c>
      <c r="B863">
        <f>Crowdfunding!H188</f>
        <v>886</v>
      </c>
    </row>
    <row r="864" spans="1:2" x14ac:dyDescent="0.2">
      <c r="A864" t="str">
        <f>Crowdfunding!G698</f>
        <v>failed</v>
      </c>
      <c r="B864">
        <f>Crowdfunding!H698</f>
        <v>889</v>
      </c>
    </row>
    <row r="865" spans="1:2" x14ac:dyDescent="0.2">
      <c r="A865" t="str">
        <f>Crowdfunding!G292</f>
        <v>failed</v>
      </c>
      <c r="B865">
        <f>Crowdfunding!H292</f>
        <v>908</v>
      </c>
    </row>
    <row r="866" spans="1:2" x14ac:dyDescent="0.2">
      <c r="A866" t="str">
        <f>Crowdfunding!G351</f>
        <v>failed</v>
      </c>
      <c r="B866">
        <f>Crowdfunding!H351</f>
        <v>923</v>
      </c>
    </row>
    <row r="867" spans="1:2" x14ac:dyDescent="0.2">
      <c r="A867" t="str">
        <f>Crowdfunding!G687</f>
        <v>failed</v>
      </c>
      <c r="B867">
        <f>Crowdfunding!H687</f>
        <v>926</v>
      </c>
    </row>
    <row r="868" spans="1:2" x14ac:dyDescent="0.2">
      <c r="A868" t="str">
        <f>Crowdfunding!G225</f>
        <v>failed</v>
      </c>
      <c r="B868">
        <f>Crowdfunding!H225</f>
        <v>931</v>
      </c>
    </row>
    <row r="869" spans="1:2" x14ac:dyDescent="0.2">
      <c r="A869" t="str">
        <f>Crowdfunding!G219</f>
        <v>failed</v>
      </c>
      <c r="B869">
        <f>Crowdfunding!H219</f>
        <v>934</v>
      </c>
    </row>
    <row r="870" spans="1:2" x14ac:dyDescent="0.2">
      <c r="A870" t="str">
        <f>Crowdfunding!G136</f>
        <v>failed</v>
      </c>
      <c r="B870">
        <f>Crowdfunding!H136</f>
        <v>940</v>
      </c>
    </row>
    <row r="871" spans="1:2" x14ac:dyDescent="0.2">
      <c r="A871" t="str">
        <f>Crowdfunding!G401</f>
        <v>failed</v>
      </c>
      <c r="B871">
        <f>Crowdfunding!H401</f>
        <v>941</v>
      </c>
    </row>
    <row r="872" spans="1:2" x14ac:dyDescent="0.2">
      <c r="A872" t="str">
        <f>Crowdfunding!G170</f>
        <v>failed</v>
      </c>
      <c r="B872">
        <f>Crowdfunding!H170</f>
        <v>955</v>
      </c>
    </row>
    <row r="873" spans="1:2" x14ac:dyDescent="0.2">
      <c r="A873" t="str">
        <f>Crowdfunding!G85</f>
        <v>failed</v>
      </c>
      <c r="B873">
        <f>Crowdfunding!H85</f>
        <v>1000</v>
      </c>
    </row>
    <row r="874" spans="1:2" x14ac:dyDescent="0.2">
      <c r="A874" t="str">
        <f>Crowdfunding!G555</f>
        <v>failed</v>
      </c>
      <c r="B874">
        <f>Crowdfunding!H555</f>
        <v>1028</v>
      </c>
    </row>
    <row r="875" spans="1:2" x14ac:dyDescent="0.2">
      <c r="A875" t="str">
        <f>Crowdfunding!G156</f>
        <v>failed</v>
      </c>
      <c r="B875">
        <f>Crowdfunding!H156</f>
        <v>1059</v>
      </c>
    </row>
    <row r="876" spans="1:2" x14ac:dyDescent="0.2">
      <c r="A876" t="str">
        <f>Crowdfunding!G666</f>
        <v>failed</v>
      </c>
      <c r="B876">
        <f>Crowdfunding!H666</f>
        <v>1063</v>
      </c>
    </row>
    <row r="877" spans="1:2" x14ac:dyDescent="0.2">
      <c r="A877" t="str">
        <f>Crowdfunding!G388</f>
        <v>failed</v>
      </c>
      <c r="B877">
        <f>Crowdfunding!H388</f>
        <v>1068</v>
      </c>
    </row>
    <row r="878" spans="1:2" x14ac:dyDescent="0.2">
      <c r="A878" t="str">
        <f>Crowdfunding!G338</f>
        <v>failed</v>
      </c>
      <c r="B878">
        <f>Crowdfunding!H338</f>
        <v>1072</v>
      </c>
    </row>
    <row r="879" spans="1:2" x14ac:dyDescent="0.2">
      <c r="A879" t="str">
        <f>Crowdfunding!G478</f>
        <v>failed</v>
      </c>
      <c r="B879">
        <f>Crowdfunding!H478</f>
        <v>1120</v>
      </c>
    </row>
    <row r="880" spans="1:2" x14ac:dyDescent="0.2">
      <c r="A880" t="str">
        <f>Crowdfunding!G734</f>
        <v>failed</v>
      </c>
      <c r="B880">
        <f>Crowdfunding!H734</f>
        <v>1121</v>
      </c>
    </row>
    <row r="881" spans="1:2" x14ac:dyDescent="0.2">
      <c r="A881" t="str">
        <f>Crowdfunding!G177</f>
        <v>failed</v>
      </c>
      <c r="B881">
        <f>Crowdfunding!H177</f>
        <v>1130</v>
      </c>
    </row>
    <row r="882" spans="1:2" x14ac:dyDescent="0.2">
      <c r="A882" t="str">
        <f>Crowdfunding!G455</f>
        <v>failed</v>
      </c>
      <c r="B882">
        <f>Crowdfunding!H455</f>
        <v>1181</v>
      </c>
    </row>
    <row r="883" spans="1:2" x14ac:dyDescent="0.2">
      <c r="A883" t="str">
        <f>Crowdfunding!G157</f>
        <v>failed</v>
      </c>
      <c r="B883">
        <f>Crowdfunding!H157</f>
        <v>1194</v>
      </c>
    </row>
    <row r="884" spans="1:2" x14ac:dyDescent="0.2">
      <c r="A884" t="str">
        <f>Crowdfunding!G620</f>
        <v>failed</v>
      </c>
      <c r="B884">
        <f>Crowdfunding!H620</f>
        <v>1198</v>
      </c>
    </row>
    <row r="885" spans="1:2" x14ac:dyDescent="0.2">
      <c r="A885" t="str">
        <f>Crowdfunding!G100</f>
        <v>failed</v>
      </c>
      <c r="B885">
        <f>Crowdfunding!H100</f>
        <v>1220</v>
      </c>
    </row>
    <row r="886" spans="1:2" x14ac:dyDescent="0.2">
      <c r="A886" t="str">
        <f>Crowdfunding!G900</f>
        <v>failed</v>
      </c>
      <c r="B886">
        <f>Crowdfunding!H900</f>
        <v>1221</v>
      </c>
    </row>
    <row r="887" spans="1:2" x14ac:dyDescent="0.2">
      <c r="A887" t="str">
        <f>Crowdfunding!G801</f>
        <v>failed</v>
      </c>
      <c r="B887">
        <f>Crowdfunding!H801</f>
        <v>1225</v>
      </c>
    </row>
    <row r="888" spans="1:2" x14ac:dyDescent="0.2">
      <c r="A888" t="str">
        <f>Crowdfunding!G879</f>
        <v>failed</v>
      </c>
      <c r="B888">
        <f>Crowdfunding!H879</f>
        <v>1229</v>
      </c>
    </row>
    <row r="889" spans="1:2" x14ac:dyDescent="0.2">
      <c r="A889" t="str">
        <f>Crowdfunding!G343</f>
        <v>failed</v>
      </c>
      <c r="B889">
        <f>Crowdfunding!H343</f>
        <v>1257</v>
      </c>
    </row>
    <row r="890" spans="1:2" x14ac:dyDescent="0.2">
      <c r="A890" t="str">
        <f>Crowdfunding!G511</f>
        <v>failed</v>
      </c>
      <c r="B890">
        <f>Crowdfunding!H511</f>
        <v>1258</v>
      </c>
    </row>
    <row r="891" spans="1:2" x14ac:dyDescent="0.2">
      <c r="A891" t="str">
        <f>Crowdfunding!G761</f>
        <v>failed</v>
      </c>
      <c r="B891">
        <f>Crowdfunding!H761</f>
        <v>1274</v>
      </c>
    </row>
    <row r="892" spans="1:2" x14ac:dyDescent="0.2">
      <c r="A892" t="str">
        <f>Crowdfunding!G540</f>
        <v>failed</v>
      </c>
      <c r="B892">
        <f>Crowdfunding!H540</f>
        <v>1296</v>
      </c>
    </row>
    <row r="893" spans="1:2" x14ac:dyDescent="0.2">
      <c r="A893" t="str">
        <f>Crowdfunding!G255</f>
        <v>failed</v>
      </c>
      <c r="B893">
        <f>Crowdfunding!H255</f>
        <v>1335</v>
      </c>
    </row>
    <row r="894" spans="1:2" x14ac:dyDescent="0.2">
      <c r="A894" t="str">
        <f>Crowdfunding!G590</f>
        <v>failed</v>
      </c>
      <c r="B894">
        <f>Crowdfunding!H590</f>
        <v>1368</v>
      </c>
    </row>
    <row r="895" spans="1:2" x14ac:dyDescent="0.2">
      <c r="A895" t="str">
        <f>Crowdfunding!G418</f>
        <v>failed</v>
      </c>
      <c r="B895">
        <f>Crowdfunding!H418</f>
        <v>1439</v>
      </c>
    </row>
    <row r="896" spans="1:2" x14ac:dyDescent="0.2">
      <c r="A896" t="str">
        <f>Crowdfunding!G53</f>
        <v>failed</v>
      </c>
      <c r="B896">
        <f>Crowdfunding!H53</f>
        <v>1467</v>
      </c>
    </row>
    <row r="897" spans="1:2" x14ac:dyDescent="0.2">
      <c r="A897" t="str">
        <f>Crowdfunding!G153</f>
        <v>failed</v>
      </c>
      <c r="B897">
        <f>Crowdfunding!H153</f>
        <v>1467</v>
      </c>
    </row>
    <row r="898" spans="1:2" x14ac:dyDescent="0.2">
      <c r="A898" t="str">
        <f>Crowdfunding!G89</f>
        <v>failed</v>
      </c>
      <c r="B898">
        <f>Crowdfunding!H89</f>
        <v>1482</v>
      </c>
    </row>
    <row r="899" spans="1:2" x14ac:dyDescent="0.2">
      <c r="A899" t="str">
        <f>Crowdfunding!G483</f>
        <v>failed</v>
      </c>
      <c r="B899">
        <f>Crowdfunding!H483</f>
        <v>1538</v>
      </c>
    </row>
    <row r="900" spans="1:2" x14ac:dyDescent="0.2">
      <c r="A900" t="str">
        <f>Crowdfunding!G727</f>
        <v>failed</v>
      </c>
      <c r="B900">
        <f>Crowdfunding!H727</f>
        <v>1596</v>
      </c>
    </row>
    <row r="901" spans="1:2" x14ac:dyDescent="0.2">
      <c r="A901" t="str">
        <f>Crowdfunding!G394</f>
        <v>failed</v>
      </c>
      <c r="B901">
        <f>Crowdfunding!H394</f>
        <v>1608</v>
      </c>
    </row>
    <row r="902" spans="1:2" x14ac:dyDescent="0.2">
      <c r="A902" t="str">
        <f>Crowdfunding!G213</f>
        <v>failed</v>
      </c>
      <c r="B902">
        <f>Crowdfunding!H213</f>
        <v>1625</v>
      </c>
    </row>
    <row r="903" spans="1:2" x14ac:dyDescent="0.2">
      <c r="A903" t="str">
        <f>Crowdfunding!G683</f>
        <v>failed</v>
      </c>
      <c r="B903">
        <f>Crowdfunding!H683</f>
        <v>1657</v>
      </c>
    </row>
    <row r="904" spans="1:2" x14ac:dyDescent="0.2">
      <c r="A904" t="str">
        <f>Crowdfunding!G78</f>
        <v>failed</v>
      </c>
      <c r="B904">
        <f>Crowdfunding!H78</f>
        <v>1684</v>
      </c>
    </row>
    <row r="905" spans="1:2" x14ac:dyDescent="0.2">
      <c r="A905" t="str">
        <f>Crowdfunding!G947</f>
        <v>failed</v>
      </c>
      <c r="B905">
        <f>Crowdfunding!H947</f>
        <v>1691</v>
      </c>
    </row>
    <row r="906" spans="1:2" x14ac:dyDescent="0.2">
      <c r="A906" t="str">
        <f>Crowdfunding!G695</f>
        <v>failed</v>
      </c>
      <c r="B906">
        <f>Crowdfunding!H695</f>
        <v>1748</v>
      </c>
    </row>
    <row r="907" spans="1:2" x14ac:dyDescent="0.2">
      <c r="A907" t="str">
        <f>Crowdfunding!G837</f>
        <v>failed</v>
      </c>
      <c r="B907">
        <f>Crowdfunding!H837</f>
        <v>1758</v>
      </c>
    </row>
    <row r="908" spans="1:2" x14ac:dyDescent="0.2">
      <c r="A908" t="str">
        <f>Crowdfunding!G532</f>
        <v>failed</v>
      </c>
      <c r="B908">
        <f>Crowdfunding!H532</f>
        <v>1784</v>
      </c>
    </row>
    <row r="909" spans="1:2" x14ac:dyDescent="0.2">
      <c r="A909" t="str">
        <f>Crowdfunding!G566</f>
        <v>failed</v>
      </c>
      <c r="B909">
        <f>Crowdfunding!H566</f>
        <v>1790</v>
      </c>
    </row>
    <row r="910" spans="1:2" x14ac:dyDescent="0.2">
      <c r="A910" t="str">
        <f>Crowdfunding!G503</f>
        <v>failed</v>
      </c>
      <c r="B910">
        <f>Crowdfunding!H503</f>
        <v>1796</v>
      </c>
    </row>
    <row r="911" spans="1:2" x14ac:dyDescent="0.2">
      <c r="A911" t="str">
        <f>Crowdfunding!G888</f>
        <v>failed</v>
      </c>
      <c r="B911">
        <f>Crowdfunding!H888</f>
        <v>1825</v>
      </c>
    </row>
    <row r="912" spans="1:2" x14ac:dyDescent="0.2">
      <c r="A912" t="str">
        <f>Crowdfunding!G886</f>
        <v>failed</v>
      </c>
      <c r="B912">
        <f>Crowdfunding!H886</f>
        <v>1886</v>
      </c>
    </row>
    <row r="913" spans="1:2" x14ac:dyDescent="0.2">
      <c r="A913" t="str">
        <f>Crowdfunding!G297</f>
        <v>failed</v>
      </c>
      <c r="B913">
        <f>Crowdfunding!H297</f>
        <v>1910</v>
      </c>
    </row>
    <row r="914" spans="1:2" x14ac:dyDescent="0.2">
      <c r="A914" t="str">
        <f>Crowdfunding!G526</f>
        <v>failed</v>
      </c>
      <c r="B914">
        <f>Crowdfunding!H526</f>
        <v>1979</v>
      </c>
    </row>
    <row r="915" spans="1:2" x14ac:dyDescent="0.2">
      <c r="A915" t="str">
        <f>Crowdfunding!G420</f>
        <v>failed</v>
      </c>
      <c r="B915">
        <f>Crowdfunding!H420</f>
        <v>1999</v>
      </c>
    </row>
    <row r="916" spans="1:2" x14ac:dyDescent="0.2">
      <c r="A916" t="str">
        <f>Crowdfunding!G707</f>
        <v>failed</v>
      </c>
      <c r="B916">
        <f>Crowdfunding!H707</f>
        <v>2025</v>
      </c>
    </row>
    <row r="917" spans="1:2" x14ac:dyDescent="0.2">
      <c r="A917" t="str">
        <f>Crowdfunding!G283</f>
        <v>failed</v>
      </c>
      <c r="B917">
        <f>Crowdfunding!H283</f>
        <v>2062</v>
      </c>
    </row>
    <row r="918" spans="1:2" x14ac:dyDescent="0.2">
      <c r="A918" t="str">
        <f>Crowdfunding!G501</f>
        <v>failed</v>
      </c>
      <c r="B918">
        <f>Crowdfunding!H501</f>
        <v>2072</v>
      </c>
    </row>
    <row r="919" spans="1:2" x14ac:dyDescent="0.2">
      <c r="A919" t="str">
        <f>Crowdfunding!G811</f>
        <v>failed</v>
      </c>
      <c r="B919">
        <f>Crowdfunding!H811</f>
        <v>2108</v>
      </c>
    </row>
    <row r="920" spans="1:2" x14ac:dyDescent="0.2">
      <c r="A920" t="str">
        <f>Crowdfunding!G373</f>
        <v>failed</v>
      </c>
      <c r="B920">
        <f>Crowdfunding!H373</f>
        <v>2176</v>
      </c>
    </row>
    <row r="921" spans="1:2" x14ac:dyDescent="0.2">
      <c r="A921" t="str">
        <f>Crowdfunding!G223</f>
        <v>failed</v>
      </c>
      <c r="B921">
        <f>Crowdfunding!H223</f>
        <v>2179</v>
      </c>
    </row>
    <row r="922" spans="1:2" x14ac:dyDescent="0.2">
      <c r="A922" t="str">
        <f>Crowdfunding!G778</f>
        <v>failed</v>
      </c>
      <c r="B922">
        <f>Crowdfunding!H778</f>
        <v>2201</v>
      </c>
    </row>
    <row r="923" spans="1:2" x14ac:dyDescent="0.2">
      <c r="A923" t="str">
        <f>Crowdfunding!G63</f>
        <v>failed</v>
      </c>
      <c r="B923">
        <f>Crowdfunding!H63</f>
        <v>2253</v>
      </c>
    </row>
    <row r="924" spans="1:2" x14ac:dyDescent="0.2">
      <c r="A924" t="str">
        <f>Crowdfunding!G34</f>
        <v>failed</v>
      </c>
      <c r="B924">
        <f>Crowdfunding!H34</f>
        <v>2307</v>
      </c>
    </row>
    <row r="925" spans="1:2" x14ac:dyDescent="0.2">
      <c r="A925" t="str">
        <f>Crowdfunding!G323</f>
        <v>failed</v>
      </c>
      <c r="B925">
        <f>Crowdfunding!H323</f>
        <v>2468</v>
      </c>
    </row>
    <row r="926" spans="1:2" x14ac:dyDescent="0.2">
      <c r="A926" t="str">
        <f>Crowdfunding!G638</f>
        <v>failed</v>
      </c>
      <c r="B926">
        <f>Crowdfunding!H638</f>
        <v>2604</v>
      </c>
    </row>
    <row r="927" spans="1:2" x14ac:dyDescent="0.2">
      <c r="A927" t="str">
        <f>Crowdfunding!G547</f>
        <v>failed</v>
      </c>
      <c r="B927">
        <f>Crowdfunding!H547</f>
        <v>2690</v>
      </c>
    </row>
    <row r="928" spans="1:2" x14ac:dyDescent="0.2">
      <c r="A928" t="str">
        <f>Crowdfunding!G553</f>
        <v>failed</v>
      </c>
      <c r="B928">
        <f>Crowdfunding!H553</f>
        <v>2779</v>
      </c>
    </row>
    <row r="929" spans="1:2" x14ac:dyDescent="0.2">
      <c r="A929" t="str">
        <f>Crowdfunding!G648</f>
        <v>failed</v>
      </c>
      <c r="B929">
        <f>Crowdfunding!H648</f>
        <v>2915</v>
      </c>
    </row>
    <row r="930" spans="1:2" x14ac:dyDescent="0.2">
      <c r="A930" t="str">
        <f>Crowdfunding!G646</f>
        <v>failed</v>
      </c>
      <c r="B930">
        <f>Crowdfunding!H646</f>
        <v>2928</v>
      </c>
    </row>
    <row r="931" spans="1:2" x14ac:dyDescent="0.2">
      <c r="A931" t="str">
        <f>Crowdfunding!G682</f>
        <v>failed</v>
      </c>
      <c r="B931">
        <f>Crowdfunding!H682</f>
        <v>2955</v>
      </c>
    </row>
    <row r="932" spans="1:2" x14ac:dyDescent="0.2">
      <c r="A932" t="str">
        <f>Crowdfunding!G405</f>
        <v>failed</v>
      </c>
      <c r="B932">
        <f>Crowdfunding!H405</f>
        <v>3015</v>
      </c>
    </row>
    <row r="933" spans="1:2" x14ac:dyDescent="0.2">
      <c r="A933" t="str">
        <f>Crowdfunding!G268</f>
        <v>failed</v>
      </c>
      <c r="B933">
        <f>Crowdfunding!H268</f>
        <v>3182</v>
      </c>
    </row>
    <row r="934" spans="1:2" x14ac:dyDescent="0.2">
      <c r="A934" t="str">
        <f>Crowdfunding!G117</f>
        <v>failed</v>
      </c>
      <c r="B934">
        <f>Crowdfunding!H117</f>
        <v>3304</v>
      </c>
    </row>
    <row r="935" spans="1:2" x14ac:dyDescent="0.2">
      <c r="A935" t="str">
        <f>Crowdfunding!G124</f>
        <v>failed</v>
      </c>
      <c r="B935">
        <f>Crowdfunding!H124</f>
        <v>3387</v>
      </c>
    </row>
    <row r="936" spans="1:2" x14ac:dyDescent="0.2">
      <c r="A936" t="str">
        <f>Crowdfunding!G771</f>
        <v>failed</v>
      </c>
      <c r="B936">
        <f>Crowdfunding!H771</f>
        <v>3410</v>
      </c>
    </row>
    <row r="937" spans="1:2" x14ac:dyDescent="0.2">
      <c r="A937" t="str">
        <f>Crowdfunding!G350</f>
        <v>failed</v>
      </c>
      <c r="B937">
        <f>Crowdfunding!H350</f>
        <v>3483</v>
      </c>
    </row>
    <row r="938" spans="1:2" x14ac:dyDescent="0.2">
      <c r="A938" t="str">
        <f>Crowdfunding!G653</f>
        <v>failed</v>
      </c>
      <c r="B938">
        <f>Crowdfunding!H653</f>
        <v>3868</v>
      </c>
    </row>
    <row r="939" spans="1:2" x14ac:dyDescent="0.2">
      <c r="A939" t="str">
        <f>Crowdfunding!G987</f>
        <v>failed</v>
      </c>
      <c r="B939">
        <f>Crowdfunding!H987</f>
        <v>4405</v>
      </c>
    </row>
    <row r="940" spans="1:2" x14ac:dyDescent="0.2">
      <c r="A940" t="str">
        <f>Crowdfunding!G674</f>
        <v>failed</v>
      </c>
      <c r="B940">
        <f>Crowdfunding!H674</f>
        <v>4428</v>
      </c>
    </row>
    <row r="941" spans="1:2" x14ac:dyDescent="0.2">
      <c r="A941" t="str">
        <f>Crowdfunding!G647</f>
        <v>failed</v>
      </c>
      <c r="B941">
        <f>Crowdfunding!H647</f>
        <v>4697</v>
      </c>
    </row>
    <row r="942" spans="1:2" x14ac:dyDescent="0.2">
      <c r="A942" t="str">
        <f>Crowdfunding!G416</f>
        <v>failed</v>
      </c>
      <c r="B942">
        <f>Crowdfunding!H416</f>
        <v>5497</v>
      </c>
    </row>
    <row r="943" spans="1:2" x14ac:dyDescent="0.2">
      <c r="A943" t="str">
        <f>Crowdfunding!G155</f>
        <v>failed</v>
      </c>
      <c r="B943">
        <f>Crowdfunding!H155</f>
        <v>5681</v>
      </c>
    </row>
    <row r="944" spans="1:2" x14ac:dyDescent="0.2">
      <c r="A944" t="str">
        <f>Crowdfunding!G529</f>
        <v>failed</v>
      </c>
      <c r="B944">
        <f>Crowdfunding!H529</f>
        <v>6080</v>
      </c>
    </row>
    <row r="945" spans="1:2" x14ac:dyDescent="0.2">
      <c r="A945" t="str">
        <f>Crowdfunding!G552</f>
        <v>canceled</v>
      </c>
      <c r="B945">
        <f>Crowdfunding!H552</f>
        <v>1</v>
      </c>
    </row>
    <row r="946" spans="1:2" x14ac:dyDescent="0.2">
      <c r="A946" t="str">
        <f>Crowdfunding!G436</f>
        <v>canceled</v>
      </c>
      <c r="B946">
        <f>Crowdfunding!H436</f>
        <v>10</v>
      </c>
    </row>
    <row r="947" spans="1:2" x14ac:dyDescent="0.2">
      <c r="A947" t="str">
        <f>Crowdfunding!G613</f>
        <v>canceled</v>
      </c>
      <c r="B947">
        <f>Crowdfunding!H613</f>
        <v>15</v>
      </c>
    </row>
    <row r="948" spans="1:2" x14ac:dyDescent="0.2">
      <c r="A948" t="str">
        <f>Crowdfunding!G71</f>
        <v>canceled</v>
      </c>
      <c r="B948">
        <f>Crowdfunding!H71</f>
        <v>17</v>
      </c>
    </row>
    <row r="949" spans="1:2" x14ac:dyDescent="0.2">
      <c r="A949" t="str">
        <f>Crowdfunding!G668</f>
        <v>canceled</v>
      </c>
      <c r="B949">
        <f>Crowdfunding!H668</f>
        <v>25</v>
      </c>
    </row>
    <row r="950" spans="1:2" x14ac:dyDescent="0.2">
      <c r="A950" t="str">
        <f>Crowdfunding!G773</f>
        <v>canceled</v>
      </c>
      <c r="B950">
        <f>Crowdfunding!H773</f>
        <v>26</v>
      </c>
    </row>
    <row r="951" spans="1:2" x14ac:dyDescent="0.2">
      <c r="A951" t="str">
        <f>Crowdfunding!G738</f>
        <v>canceled</v>
      </c>
      <c r="B951">
        <f>Crowdfunding!H738</f>
        <v>29</v>
      </c>
    </row>
    <row r="952" spans="1:2" x14ac:dyDescent="0.2">
      <c r="A952" t="str">
        <f>Crowdfunding!G295</f>
        <v>canceled</v>
      </c>
      <c r="B952">
        <f>Crowdfunding!H295</f>
        <v>32</v>
      </c>
    </row>
    <row r="953" spans="1:2" x14ac:dyDescent="0.2">
      <c r="A953" t="str">
        <f>Crowdfunding!G515</f>
        <v>canceled</v>
      </c>
      <c r="B953">
        <f>Crowdfunding!H515</f>
        <v>35</v>
      </c>
    </row>
    <row r="954" spans="1:2" x14ac:dyDescent="0.2">
      <c r="A954" t="str">
        <f>Crowdfunding!G579</f>
        <v>canceled</v>
      </c>
      <c r="B954">
        <f>Crowdfunding!H579</f>
        <v>37</v>
      </c>
    </row>
    <row r="955" spans="1:2" x14ac:dyDescent="0.2">
      <c r="A955" t="str">
        <f>Crowdfunding!G722</f>
        <v>canceled</v>
      </c>
      <c r="B955">
        <f>Crowdfunding!H722</f>
        <v>38</v>
      </c>
    </row>
    <row r="956" spans="1:2" x14ac:dyDescent="0.2">
      <c r="A956" t="str">
        <f>Crowdfunding!G148</f>
        <v>canceled</v>
      </c>
      <c r="B956">
        <f>Crowdfunding!H148</f>
        <v>51</v>
      </c>
    </row>
    <row r="957" spans="1:2" x14ac:dyDescent="0.2">
      <c r="A957" t="str">
        <f>Crowdfunding!G131</f>
        <v>canceled</v>
      </c>
      <c r="B957">
        <f>Crowdfunding!H131</f>
        <v>55</v>
      </c>
    </row>
    <row r="958" spans="1:2" x14ac:dyDescent="0.2">
      <c r="A958" t="str">
        <f>Crowdfunding!G783</f>
        <v>canceled</v>
      </c>
      <c r="B958">
        <f>Crowdfunding!H783</f>
        <v>56</v>
      </c>
    </row>
    <row r="959" spans="1:2" x14ac:dyDescent="0.2">
      <c r="A959" t="str">
        <f>Crowdfunding!G208</f>
        <v>canceled</v>
      </c>
      <c r="B959">
        <f>Crowdfunding!H208</f>
        <v>57</v>
      </c>
    </row>
    <row r="960" spans="1:2" x14ac:dyDescent="0.2">
      <c r="A960" t="str">
        <f>Crowdfunding!G138</f>
        <v>canceled</v>
      </c>
      <c r="B960">
        <f>Crowdfunding!H138</f>
        <v>58</v>
      </c>
    </row>
    <row r="961" spans="1:2" x14ac:dyDescent="0.2">
      <c r="A961" t="str">
        <f>Crowdfunding!G723</f>
        <v>canceled</v>
      </c>
      <c r="B961">
        <f>Crowdfunding!H723</f>
        <v>60</v>
      </c>
    </row>
    <row r="962" spans="1:2" x14ac:dyDescent="0.2">
      <c r="A962" t="str">
        <f>Crowdfunding!G321</f>
        <v>canceled</v>
      </c>
      <c r="B962">
        <f>Crowdfunding!H321</f>
        <v>64</v>
      </c>
    </row>
    <row r="963" spans="1:2" x14ac:dyDescent="0.2">
      <c r="A963" t="str">
        <f>Crowdfunding!G233</f>
        <v>canceled</v>
      </c>
      <c r="B963">
        <f>Crowdfunding!H233</f>
        <v>67</v>
      </c>
    </row>
    <row r="964" spans="1:2" x14ac:dyDescent="0.2">
      <c r="A964" t="str">
        <f>Crowdfunding!G311</f>
        <v>canceled</v>
      </c>
      <c r="B964">
        <f>Crowdfunding!H311</f>
        <v>75</v>
      </c>
    </row>
    <row r="965" spans="1:2" x14ac:dyDescent="0.2">
      <c r="A965" t="str">
        <f>Crowdfunding!G995</f>
        <v>canceled</v>
      </c>
      <c r="B965">
        <f>Crowdfunding!H995</f>
        <v>75</v>
      </c>
    </row>
    <row r="966" spans="1:2" x14ac:dyDescent="0.2">
      <c r="A966" t="str">
        <f>Crowdfunding!G204</f>
        <v>canceled</v>
      </c>
      <c r="B966">
        <f>Crowdfunding!H204</f>
        <v>82</v>
      </c>
    </row>
    <row r="967" spans="1:2" x14ac:dyDescent="0.2">
      <c r="A967" t="str">
        <f>Crowdfunding!G632</f>
        <v>canceled</v>
      </c>
      <c r="B967">
        <f>Crowdfunding!H632</f>
        <v>87</v>
      </c>
    </row>
    <row r="968" spans="1:2" x14ac:dyDescent="0.2">
      <c r="A968" t="str">
        <f>Crowdfunding!G445</f>
        <v>canceled</v>
      </c>
      <c r="B968">
        <f>Crowdfunding!H445</f>
        <v>90</v>
      </c>
    </row>
    <row r="969" spans="1:2" x14ac:dyDescent="0.2">
      <c r="A969" t="str">
        <f>Crowdfunding!G574</f>
        <v>canceled</v>
      </c>
      <c r="B969">
        <f>Crowdfunding!H574</f>
        <v>94</v>
      </c>
    </row>
    <row r="970" spans="1:2" x14ac:dyDescent="0.2">
      <c r="A970" t="str">
        <f>Crowdfunding!G846</f>
        <v>canceled</v>
      </c>
      <c r="B970">
        <f>Crowdfunding!H846</f>
        <v>94</v>
      </c>
    </row>
    <row r="971" spans="1:2" x14ac:dyDescent="0.2">
      <c r="A971" t="str">
        <f>Crowdfunding!G754</f>
        <v>canceled</v>
      </c>
      <c r="B971">
        <f>Crowdfunding!H754</f>
        <v>114</v>
      </c>
    </row>
    <row r="972" spans="1:2" x14ac:dyDescent="0.2">
      <c r="A972" t="str">
        <f>Crowdfunding!G20</f>
        <v>canceled</v>
      </c>
      <c r="B972">
        <f>Crowdfunding!H20</f>
        <v>135</v>
      </c>
    </row>
    <row r="973" spans="1:2" x14ac:dyDescent="0.2">
      <c r="A973" t="str">
        <f>Crowdfunding!G999</f>
        <v>canceled</v>
      </c>
      <c r="B973">
        <f>Crowdfunding!H999</f>
        <v>139</v>
      </c>
    </row>
    <row r="974" spans="1:2" x14ac:dyDescent="0.2">
      <c r="A974" t="str">
        <f>Crowdfunding!G390</f>
        <v>canceled</v>
      </c>
      <c r="B974">
        <f>Crowdfunding!H390</f>
        <v>145</v>
      </c>
    </row>
    <row r="975" spans="1:2" x14ac:dyDescent="0.2">
      <c r="A975" t="str">
        <f>Crowdfunding!G950</f>
        <v>canceled</v>
      </c>
      <c r="B975">
        <f>Crowdfunding!H950</f>
        <v>160</v>
      </c>
    </row>
    <row r="976" spans="1:2" x14ac:dyDescent="0.2">
      <c r="A976" t="str">
        <f>Crowdfunding!G288</f>
        <v>canceled</v>
      </c>
      <c r="B976">
        <f>Crowdfunding!H288</f>
        <v>184</v>
      </c>
    </row>
    <row r="977" spans="1:2" x14ac:dyDescent="0.2">
      <c r="A977" t="str">
        <f>Crowdfunding!G680</f>
        <v>canceled</v>
      </c>
      <c r="B977">
        <f>Crowdfunding!H680</f>
        <v>215</v>
      </c>
    </row>
    <row r="978" spans="1:2" x14ac:dyDescent="0.2">
      <c r="A978" t="str">
        <f>Crowdfunding!G733</f>
        <v>canceled</v>
      </c>
      <c r="B978">
        <f>Crowdfunding!H733</f>
        <v>219</v>
      </c>
    </row>
    <row r="979" spans="1:2" x14ac:dyDescent="0.2">
      <c r="A979" t="str">
        <f>Crowdfunding!G912</f>
        <v>canceled</v>
      </c>
      <c r="B979">
        <f>Crowdfunding!H912</f>
        <v>296</v>
      </c>
    </row>
    <row r="980" spans="1:2" x14ac:dyDescent="0.2">
      <c r="A980" t="str">
        <f>Crowdfunding!G158</f>
        <v>canceled</v>
      </c>
      <c r="B980">
        <f>Crowdfunding!H158</f>
        <v>379</v>
      </c>
    </row>
    <row r="981" spans="1:2" x14ac:dyDescent="0.2">
      <c r="A981" t="str">
        <f>Crowdfunding!G660</f>
        <v>canceled</v>
      </c>
      <c r="B981">
        <f>Crowdfunding!H660</f>
        <v>390</v>
      </c>
    </row>
    <row r="982" spans="1:2" x14ac:dyDescent="0.2">
      <c r="A982" t="str">
        <f>Crowdfunding!G449</f>
        <v>canceled</v>
      </c>
      <c r="B982">
        <f>Crowdfunding!H449</f>
        <v>439</v>
      </c>
    </row>
    <row r="983" spans="1:2" x14ac:dyDescent="0.2">
      <c r="A983" t="str">
        <f>Crowdfunding!G191</f>
        <v>canceled</v>
      </c>
      <c r="B983">
        <f>Crowdfunding!H191</f>
        <v>441</v>
      </c>
    </row>
    <row r="984" spans="1:2" x14ac:dyDescent="0.2">
      <c r="A984" t="str">
        <f>Crowdfunding!G728</f>
        <v>canceled</v>
      </c>
      <c r="B984">
        <f>Crowdfunding!H728</f>
        <v>524</v>
      </c>
    </row>
    <row r="985" spans="1:2" x14ac:dyDescent="0.2">
      <c r="A985" t="str">
        <f>Crowdfunding!G516</f>
        <v>canceled</v>
      </c>
      <c r="B985">
        <f>Crowdfunding!H516</f>
        <v>528</v>
      </c>
    </row>
    <row r="986" spans="1:2" x14ac:dyDescent="0.2">
      <c r="A986" t="str">
        <f>Crowdfunding!G130</f>
        <v>canceled</v>
      </c>
      <c r="B986">
        <f>Crowdfunding!H130</f>
        <v>532</v>
      </c>
    </row>
    <row r="987" spans="1:2" x14ac:dyDescent="0.2">
      <c r="A987" t="str">
        <f>Crowdfunding!G494</f>
        <v>canceled</v>
      </c>
      <c r="B987">
        <f>Crowdfunding!H494</f>
        <v>595</v>
      </c>
    </row>
    <row r="988" spans="1:2" x14ac:dyDescent="0.2">
      <c r="A988" t="str">
        <f>Crowdfunding!G95</f>
        <v>canceled</v>
      </c>
      <c r="B988">
        <f>Crowdfunding!H95</f>
        <v>610</v>
      </c>
    </row>
    <row r="989" spans="1:2" x14ac:dyDescent="0.2">
      <c r="A989" t="str">
        <f>Crowdfunding!G750</f>
        <v>canceled</v>
      </c>
      <c r="B989">
        <f>Crowdfunding!H750</f>
        <v>614</v>
      </c>
    </row>
    <row r="990" spans="1:2" x14ac:dyDescent="0.2">
      <c r="A990" t="str">
        <f>Crowdfunding!G650</f>
        <v>canceled</v>
      </c>
      <c r="B990">
        <f>Crowdfunding!H650</f>
        <v>723</v>
      </c>
    </row>
    <row r="991" spans="1:2" x14ac:dyDescent="0.2">
      <c r="A991" t="str">
        <f>Crowdfunding!G868</f>
        <v>canceled</v>
      </c>
      <c r="B991">
        <f>Crowdfunding!H868</f>
        <v>898</v>
      </c>
    </row>
    <row r="992" spans="1:2" x14ac:dyDescent="0.2">
      <c r="A992" t="str">
        <f>Crowdfunding!G939</f>
        <v>canceled</v>
      </c>
      <c r="B992">
        <f>Crowdfunding!H939</f>
        <v>976</v>
      </c>
    </row>
    <row r="993" spans="1:2" x14ac:dyDescent="0.2">
      <c r="A993" t="str">
        <f>Crowdfunding!G792</f>
        <v>canceled</v>
      </c>
      <c r="B993">
        <f>Crowdfunding!H792</f>
        <v>1113</v>
      </c>
    </row>
    <row r="994" spans="1:2" x14ac:dyDescent="0.2">
      <c r="A994" t="str">
        <f>Crowdfunding!G1001</f>
        <v>canceled</v>
      </c>
      <c r="B994">
        <f>Crowdfunding!H1001</f>
        <v>1122</v>
      </c>
    </row>
    <row r="995" spans="1:2" x14ac:dyDescent="0.2">
      <c r="A995" t="str">
        <f>Crowdfunding!G676</f>
        <v>canceled</v>
      </c>
      <c r="B995">
        <f>Crowdfunding!H676</f>
        <v>1218</v>
      </c>
    </row>
    <row r="996" spans="1:2" x14ac:dyDescent="0.2">
      <c r="A996" t="str">
        <f>Crowdfunding!G341</f>
        <v>canceled</v>
      </c>
      <c r="B996">
        <f>Crowdfunding!H341</f>
        <v>1297</v>
      </c>
    </row>
    <row r="997" spans="1:2" x14ac:dyDescent="0.2">
      <c r="A997" t="str">
        <f>Crowdfunding!G28</f>
        <v>canceled</v>
      </c>
      <c r="B997">
        <f>Crowdfunding!H28</f>
        <v>1480</v>
      </c>
    </row>
    <row r="998" spans="1:2" x14ac:dyDescent="0.2">
      <c r="A998" t="str">
        <f>Crowdfunding!G636</f>
        <v>canceled</v>
      </c>
      <c r="B998">
        <f>Crowdfunding!H636</f>
        <v>1658</v>
      </c>
    </row>
    <row r="999" spans="1:2" x14ac:dyDescent="0.2">
      <c r="A999" t="str">
        <f>Crowdfunding!G272</f>
        <v>canceled</v>
      </c>
      <c r="B999">
        <f>Crowdfunding!H272</f>
        <v>1890</v>
      </c>
    </row>
    <row r="1000" spans="1:2" x14ac:dyDescent="0.2">
      <c r="A1000" t="str">
        <f>Crowdfunding!G431</f>
        <v>canceled</v>
      </c>
      <c r="B1000">
        <f>Crowdfunding!H431</f>
        <v>2138</v>
      </c>
    </row>
    <row r="1001" spans="1:2" x14ac:dyDescent="0.2">
      <c r="A1001" t="str">
        <f>Crowdfunding!G954</f>
        <v>canceled</v>
      </c>
      <c r="B1001">
        <f>Crowdfunding!H954</f>
        <v>2266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Sub-Category</vt:lpstr>
      <vt:lpstr>Outcome by Date</vt:lpstr>
      <vt:lpstr>Outcomes Based on Goal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tolan</cp:lastModifiedBy>
  <dcterms:created xsi:type="dcterms:W3CDTF">2021-09-29T18:52:28Z</dcterms:created>
  <dcterms:modified xsi:type="dcterms:W3CDTF">2023-03-28T18:15:41Z</dcterms:modified>
</cp:coreProperties>
</file>