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rentman\Documents\Data\SHAT\Final chapter!!!\for Github\"/>
    </mc:Choice>
  </mc:AlternateContent>
  <bookViews>
    <workbookView xWindow="0" yWindow="0" windowWidth="28800" windowHeight="11535"/>
  </bookViews>
  <sheets>
    <sheet name="Full dataset" sheetId="1" r:id="rId1"/>
  </sheets>
  <definedNames>
    <definedName name="_xlnm._FilterDatabase" localSheetId="0" hidden="1">'Full dataset'!$A$1:$M$172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L2" i="1"/>
  <c r="M2" i="1"/>
  <c r="N2" i="1"/>
  <c r="Q2" i="1" s="1"/>
  <c r="O2" i="1"/>
  <c r="P2" i="1"/>
  <c r="R2" i="1"/>
  <c r="S2" i="1"/>
  <c r="F3" i="1"/>
  <c r="L3" i="1"/>
  <c r="M3" i="1"/>
  <c r="N3" i="1"/>
  <c r="O3" i="1"/>
  <c r="R3" i="1" s="1"/>
  <c r="P3" i="1"/>
  <c r="Q3" i="1"/>
  <c r="S3" i="1"/>
  <c r="F4" i="1"/>
  <c r="L4" i="1"/>
  <c r="M4" i="1"/>
  <c r="N4" i="1"/>
  <c r="Q4" i="1" s="1"/>
  <c r="O4" i="1"/>
  <c r="P4" i="1"/>
  <c r="S4" i="1" s="1"/>
  <c r="R4" i="1"/>
  <c r="F5" i="1"/>
  <c r="L5" i="1"/>
  <c r="M5" i="1"/>
  <c r="N5" i="1"/>
  <c r="O5" i="1"/>
  <c r="R5" i="1" s="1"/>
  <c r="P5" i="1"/>
  <c r="Q5" i="1"/>
  <c r="S5" i="1"/>
  <c r="F6" i="1"/>
  <c r="L6" i="1"/>
  <c r="M6" i="1"/>
  <c r="N6" i="1"/>
  <c r="Q6" i="1" s="1"/>
  <c r="O6" i="1"/>
  <c r="P6" i="1"/>
  <c r="S6" i="1" s="1"/>
  <c r="R6" i="1"/>
  <c r="F7" i="1"/>
  <c r="L7" i="1"/>
  <c r="M7" i="1"/>
  <c r="N7" i="1"/>
  <c r="O7" i="1"/>
  <c r="R7" i="1" s="1"/>
  <c r="P7" i="1"/>
  <c r="Q7" i="1"/>
  <c r="S7" i="1"/>
  <c r="F8" i="1"/>
  <c r="L8" i="1"/>
  <c r="M8" i="1"/>
  <c r="N8" i="1"/>
  <c r="Q8" i="1" s="1"/>
  <c r="O8" i="1"/>
  <c r="P8" i="1"/>
  <c r="S8" i="1" s="1"/>
  <c r="R8" i="1"/>
  <c r="F9" i="1"/>
  <c r="L9" i="1"/>
  <c r="M9" i="1"/>
  <c r="N9" i="1"/>
  <c r="O9" i="1"/>
  <c r="R9" i="1" s="1"/>
  <c r="P9" i="1"/>
  <c r="Q9" i="1"/>
  <c r="S9" i="1"/>
  <c r="F10" i="1"/>
  <c r="L10" i="1"/>
  <c r="M10" i="1"/>
  <c r="N10" i="1"/>
  <c r="Q10" i="1" s="1"/>
  <c r="O10" i="1"/>
  <c r="P10" i="1"/>
  <c r="S10" i="1" s="1"/>
  <c r="R10" i="1"/>
  <c r="F11" i="1"/>
  <c r="N11" i="1"/>
  <c r="O11" i="1"/>
  <c r="R11" i="1" s="1"/>
  <c r="P11" i="1"/>
  <c r="Q11" i="1"/>
  <c r="S11" i="1"/>
  <c r="F12" i="1"/>
  <c r="L12" i="1"/>
  <c r="M12" i="1"/>
  <c r="N12" i="1"/>
  <c r="Q12" i="1" s="1"/>
  <c r="O12" i="1"/>
  <c r="P12" i="1"/>
  <c r="S12" i="1" s="1"/>
  <c r="R12" i="1"/>
  <c r="F13" i="1"/>
  <c r="L13" i="1"/>
  <c r="M13" i="1"/>
  <c r="N13" i="1"/>
  <c r="O13" i="1"/>
  <c r="R13" i="1" s="1"/>
  <c r="P13" i="1"/>
  <c r="Q13" i="1"/>
  <c r="S13" i="1"/>
  <c r="F14" i="1"/>
  <c r="L14" i="1"/>
  <c r="M14" i="1"/>
  <c r="N14" i="1"/>
  <c r="Q14" i="1" s="1"/>
  <c r="O14" i="1"/>
  <c r="P14" i="1"/>
  <c r="S14" i="1" s="1"/>
  <c r="R14" i="1"/>
  <c r="F15" i="1"/>
  <c r="L15" i="1"/>
  <c r="M15" i="1"/>
  <c r="N15" i="1"/>
  <c r="O15" i="1"/>
  <c r="R15" i="1" s="1"/>
  <c r="P15" i="1"/>
  <c r="Q15" i="1"/>
  <c r="S15" i="1"/>
  <c r="F16" i="1"/>
  <c r="L16" i="1"/>
  <c r="M16" i="1"/>
  <c r="N16" i="1"/>
  <c r="Q16" i="1" s="1"/>
  <c r="O16" i="1"/>
  <c r="P16" i="1"/>
  <c r="S16" i="1" s="1"/>
  <c r="R16" i="1"/>
  <c r="F17" i="1"/>
  <c r="N17" i="1"/>
  <c r="O17" i="1"/>
  <c r="R17" i="1" s="1"/>
  <c r="P17" i="1"/>
  <c r="Q17" i="1"/>
  <c r="S17" i="1"/>
  <c r="F18" i="1"/>
  <c r="L18" i="1"/>
  <c r="M18" i="1"/>
  <c r="N18" i="1"/>
  <c r="Q18" i="1" s="1"/>
  <c r="O18" i="1"/>
  <c r="P18" i="1"/>
  <c r="S18" i="1" s="1"/>
  <c r="R18" i="1"/>
  <c r="F19" i="1"/>
  <c r="L19" i="1"/>
  <c r="M19" i="1"/>
  <c r="N19" i="1"/>
  <c r="O19" i="1"/>
  <c r="R19" i="1" s="1"/>
  <c r="P19" i="1"/>
  <c r="Q19" i="1"/>
  <c r="S19" i="1"/>
  <c r="F20" i="1"/>
  <c r="L20" i="1"/>
  <c r="M20" i="1"/>
  <c r="N20" i="1"/>
  <c r="Q20" i="1" s="1"/>
  <c r="O20" i="1"/>
  <c r="P20" i="1"/>
  <c r="S20" i="1" s="1"/>
  <c r="R20" i="1"/>
  <c r="F21" i="1"/>
  <c r="N21" i="1"/>
  <c r="O21" i="1"/>
  <c r="R21" i="1" s="1"/>
  <c r="P21" i="1"/>
  <c r="Q21" i="1"/>
  <c r="S21" i="1"/>
  <c r="F22" i="1"/>
  <c r="N22" i="1"/>
  <c r="Q22" i="1" s="1"/>
  <c r="O22" i="1"/>
  <c r="P22" i="1"/>
  <c r="S22" i="1" s="1"/>
  <c r="R22" i="1"/>
  <c r="F23" i="1"/>
  <c r="L23" i="1"/>
  <c r="M23" i="1"/>
  <c r="N23" i="1"/>
  <c r="O23" i="1"/>
  <c r="R23" i="1" s="1"/>
  <c r="P23" i="1"/>
  <c r="Q23" i="1"/>
  <c r="S23" i="1"/>
  <c r="F24" i="1"/>
  <c r="N24" i="1"/>
  <c r="Q24" i="1" s="1"/>
  <c r="O24" i="1"/>
  <c r="P24" i="1"/>
  <c r="S24" i="1" s="1"/>
  <c r="R24" i="1"/>
  <c r="F25" i="1"/>
  <c r="L25" i="1"/>
  <c r="M25" i="1"/>
  <c r="N25" i="1"/>
  <c r="O25" i="1"/>
  <c r="R25" i="1" s="1"/>
  <c r="P25" i="1"/>
  <c r="Q25" i="1"/>
  <c r="S25" i="1"/>
  <c r="F26" i="1"/>
  <c r="L26" i="1"/>
  <c r="M26" i="1"/>
  <c r="N26" i="1"/>
  <c r="Q26" i="1" s="1"/>
  <c r="O26" i="1"/>
  <c r="P26" i="1"/>
  <c r="S26" i="1" s="1"/>
  <c r="R26" i="1"/>
  <c r="F27" i="1"/>
  <c r="N27" i="1"/>
  <c r="O27" i="1"/>
  <c r="R27" i="1" s="1"/>
  <c r="P27" i="1"/>
  <c r="Q27" i="1"/>
  <c r="S27" i="1"/>
  <c r="F28" i="1"/>
  <c r="L28" i="1"/>
  <c r="M28" i="1"/>
  <c r="N28" i="1"/>
  <c r="Q28" i="1" s="1"/>
  <c r="O28" i="1"/>
  <c r="P28" i="1"/>
  <c r="S28" i="1" s="1"/>
  <c r="R28" i="1"/>
  <c r="F29" i="1"/>
  <c r="N29" i="1"/>
  <c r="O29" i="1"/>
  <c r="R29" i="1" s="1"/>
  <c r="P29" i="1"/>
  <c r="Q29" i="1"/>
  <c r="S29" i="1"/>
  <c r="F30" i="1"/>
  <c r="N30" i="1"/>
  <c r="Q30" i="1" s="1"/>
  <c r="O30" i="1"/>
  <c r="P30" i="1"/>
  <c r="S30" i="1" s="1"/>
  <c r="R30" i="1"/>
  <c r="F31" i="1"/>
  <c r="L31" i="1"/>
  <c r="M31" i="1"/>
  <c r="N31" i="1"/>
  <c r="O31" i="1"/>
  <c r="R31" i="1" s="1"/>
  <c r="P31" i="1"/>
  <c r="Q31" i="1"/>
  <c r="S31" i="1"/>
  <c r="F32" i="1"/>
  <c r="O32" i="1"/>
  <c r="F33" i="1"/>
  <c r="L33" i="1"/>
  <c r="M33" i="1"/>
  <c r="N33" i="1"/>
  <c r="Q33" i="1" s="1"/>
  <c r="O33" i="1"/>
  <c r="P33" i="1"/>
  <c r="S33" i="1" s="1"/>
  <c r="R33" i="1"/>
  <c r="F34" i="1"/>
  <c r="L34" i="1"/>
  <c r="M34" i="1"/>
  <c r="N34" i="1"/>
  <c r="O34" i="1"/>
  <c r="R34" i="1" s="1"/>
  <c r="P34" i="1"/>
  <c r="Q34" i="1"/>
  <c r="S34" i="1"/>
  <c r="F35" i="1"/>
  <c r="N35" i="1"/>
  <c r="Q35" i="1" s="1"/>
  <c r="O35" i="1"/>
  <c r="P35" i="1"/>
  <c r="S35" i="1" s="1"/>
  <c r="R35" i="1"/>
  <c r="F36" i="1"/>
  <c r="N36" i="1"/>
  <c r="O36" i="1"/>
  <c r="R36" i="1" s="1"/>
  <c r="P36" i="1"/>
  <c r="Q36" i="1"/>
  <c r="S36" i="1"/>
  <c r="F37" i="1"/>
  <c r="N37" i="1"/>
  <c r="Q37" i="1" s="1"/>
  <c r="O37" i="1"/>
  <c r="P37" i="1"/>
  <c r="S37" i="1" s="1"/>
  <c r="R37" i="1"/>
  <c r="F38" i="1"/>
  <c r="L38" i="1"/>
  <c r="M38" i="1"/>
  <c r="N38" i="1"/>
  <c r="O38" i="1"/>
  <c r="R38" i="1" s="1"/>
  <c r="P38" i="1"/>
  <c r="Q38" i="1"/>
  <c r="S38" i="1"/>
  <c r="F39" i="1"/>
  <c r="L39" i="1"/>
  <c r="M39" i="1"/>
  <c r="N39" i="1"/>
  <c r="Q39" i="1" s="1"/>
  <c r="O39" i="1"/>
  <c r="P39" i="1"/>
  <c r="S39" i="1" s="1"/>
  <c r="R39" i="1"/>
  <c r="F40" i="1"/>
  <c r="N40" i="1"/>
  <c r="O40" i="1"/>
  <c r="R40" i="1" s="1"/>
  <c r="P40" i="1"/>
  <c r="Q40" i="1"/>
  <c r="S40" i="1"/>
  <c r="F41" i="1"/>
  <c r="L41" i="1"/>
  <c r="M41" i="1"/>
  <c r="N41" i="1"/>
  <c r="Q41" i="1" s="1"/>
  <c r="O41" i="1"/>
  <c r="P41" i="1"/>
  <c r="S41" i="1" s="1"/>
  <c r="R41" i="1"/>
  <c r="F42" i="1"/>
  <c r="N42" i="1"/>
  <c r="O42" i="1"/>
  <c r="R42" i="1" s="1"/>
  <c r="P42" i="1"/>
  <c r="Q42" i="1"/>
  <c r="S42" i="1"/>
  <c r="F43" i="1"/>
  <c r="L43" i="1"/>
  <c r="M43" i="1"/>
  <c r="N43" i="1"/>
  <c r="Q43" i="1" s="1"/>
  <c r="O43" i="1"/>
  <c r="P43" i="1"/>
  <c r="S43" i="1" s="1"/>
  <c r="R43" i="1"/>
  <c r="F44" i="1"/>
  <c r="N44" i="1"/>
  <c r="O44" i="1"/>
  <c r="R44" i="1" s="1"/>
  <c r="P44" i="1"/>
  <c r="Q44" i="1"/>
  <c r="S44" i="1"/>
  <c r="F45" i="1"/>
  <c r="L45" i="1"/>
  <c r="M45" i="1"/>
  <c r="N45" i="1"/>
  <c r="Q45" i="1" s="1"/>
  <c r="O45" i="1"/>
  <c r="P45" i="1"/>
  <c r="S45" i="1" s="1"/>
  <c r="R45" i="1"/>
  <c r="F46" i="1"/>
  <c r="N46" i="1"/>
  <c r="O46" i="1"/>
  <c r="R46" i="1" s="1"/>
  <c r="P46" i="1"/>
  <c r="Q46" i="1"/>
  <c r="S46" i="1"/>
  <c r="F47" i="1"/>
  <c r="L47" i="1"/>
  <c r="M47" i="1"/>
  <c r="N47" i="1"/>
  <c r="Q47" i="1" s="1"/>
  <c r="O47" i="1"/>
  <c r="P47" i="1"/>
  <c r="S47" i="1" s="1"/>
  <c r="R47" i="1"/>
  <c r="F48" i="1"/>
  <c r="N48" i="1"/>
  <c r="O48" i="1"/>
  <c r="R48" i="1" s="1"/>
  <c r="P48" i="1"/>
  <c r="Q48" i="1"/>
  <c r="S48" i="1"/>
  <c r="F49" i="1"/>
  <c r="N49" i="1"/>
  <c r="Q49" i="1" s="1"/>
  <c r="O49" i="1"/>
  <c r="P49" i="1"/>
  <c r="S49" i="1" s="1"/>
  <c r="R49" i="1"/>
  <c r="F50" i="1"/>
  <c r="L50" i="1"/>
  <c r="M50" i="1"/>
  <c r="N50" i="1"/>
  <c r="O50" i="1"/>
  <c r="R50" i="1" s="1"/>
  <c r="P50" i="1"/>
  <c r="Q50" i="1"/>
  <c r="S50" i="1"/>
  <c r="F51" i="1"/>
  <c r="L51" i="1"/>
  <c r="M51" i="1"/>
  <c r="N51" i="1"/>
  <c r="Q51" i="1" s="1"/>
  <c r="O51" i="1"/>
  <c r="P51" i="1"/>
  <c r="S51" i="1" s="1"/>
  <c r="R51" i="1"/>
  <c r="F52" i="1"/>
  <c r="N52" i="1"/>
  <c r="O52" i="1"/>
  <c r="R52" i="1" s="1"/>
  <c r="P52" i="1"/>
  <c r="Q52" i="1"/>
  <c r="S52" i="1"/>
  <c r="F53" i="1"/>
  <c r="L53" i="1"/>
  <c r="M53" i="1"/>
  <c r="N53" i="1"/>
  <c r="Q53" i="1" s="1"/>
  <c r="O53" i="1"/>
  <c r="P53" i="1"/>
  <c r="S53" i="1" s="1"/>
  <c r="R53" i="1"/>
  <c r="F54" i="1"/>
  <c r="N54" i="1"/>
  <c r="O54" i="1"/>
  <c r="R54" i="1" s="1"/>
  <c r="P54" i="1"/>
  <c r="Q54" i="1"/>
  <c r="S54" i="1"/>
  <c r="F55" i="1"/>
  <c r="L55" i="1"/>
  <c r="M55" i="1"/>
  <c r="N55" i="1"/>
  <c r="Q55" i="1" s="1"/>
  <c r="O55" i="1"/>
  <c r="P55" i="1"/>
  <c r="S55" i="1" s="1"/>
  <c r="R55" i="1"/>
  <c r="F56" i="1"/>
  <c r="N56" i="1"/>
  <c r="O56" i="1"/>
  <c r="R56" i="1" s="1"/>
  <c r="P56" i="1"/>
  <c r="Q56" i="1"/>
  <c r="S56" i="1"/>
  <c r="F57" i="1"/>
  <c r="L57" i="1"/>
  <c r="M57" i="1"/>
  <c r="N57" i="1"/>
  <c r="Q57" i="1" s="1"/>
  <c r="O57" i="1"/>
  <c r="P57" i="1"/>
  <c r="S57" i="1" s="1"/>
  <c r="R57" i="1"/>
  <c r="F58" i="1"/>
  <c r="N58" i="1"/>
  <c r="O58" i="1"/>
  <c r="R58" i="1" s="1"/>
  <c r="P58" i="1"/>
  <c r="Q58" i="1"/>
  <c r="S58" i="1"/>
  <c r="F59" i="1"/>
  <c r="N59" i="1"/>
  <c r="Q59" i="1" s="1"/>
  <c r="O59" i="1"/>
  <c r="P59" i="1"/>
  <c r="S59" i="1" s="1"/>
  <c r="R59" i="1"/>
  <c r="F60" i="1"/>
  <c r="N60" i="1"/>
  <c r="O60" i="1"/>
  <c r="R60" i="1" s="1"/>
  <c r="P60" i="1"/>
  <c r="Q60" i="1"/>
  <c r="S60" i="1"/>
  <c r="F61" i="1"/>
  <c r="L61" i="1"/>
  <c r="M61" i="1"/>
  <c r="N61" i="1"/>
  <c r="Q61" i="1" s="1"/>
  <c r="O61" i="1"/>
  <c r="P61" i="1"/>
  <c r="S61" i="1" s="1"/>
  <c r="R61" i="1"/>
  <c r="F62" i="1"/>
  <c r="N62" i="1"/>
  <c r="O62" i="1"/>
  <c r="R62" i="1" s="1"/>
  <c r="P62" i="1"/>
  <c r="Q62" i="1"/>
  <c r="S62" i="1"/>
  <c r="F63" i="1"/>
  <c r="L63" i="1"/>
  <c r="M63" i="1"/>
  <c r="N63" i="1"/>
  <c r="Q63" i="1" s="1"/>
  <c r="O63" i="1"/>
  <c r="P63" i="1"/>
  <c r="S63" i="1" s="1"/>
  <c r="R63" i="1"/>
  <c r="F64" i="1"/>
  <c r="N64" i="1"/>
  <c r="O64" i="1"/>
  <c r="R64" i="1" s="1"/>
  <c r="P64" i="1"/>
  <c r="Q64" i="1"/>
  <c r="S64" i="1"/>
  <c r="F65" i="1"/>
  <c r="L65" i="1"/>
  <c r="M65" i="1"/>
  <c r="N65" i="1"/>
  <c r="Q65" i="1" s="1"/>
  <c r="O65" i="1"/>
  <c r="P65" i="1"/>
  <c r="S65" i="1" s="1"/>
  <c r="R65" i="1"/>
  <c r="F66" i="1"/>
  <c r="L66" i="1"/>
  <c r="M66" i="1"/>
  <c r="N66" i="1"/>
  <c r="O66" i="1"/>
  <c r="R66" i="1" s="1"/>
  <c r="P66" i="1"/>
  <c r="Q66" i="1"/>
  <c r="S66" i="1"/>
  <c r="F67" i="1"/>
  <c r="N67" i="1"/>
  <c r="Q67" i="1" s="1"/>
  <c r="O67" i="1"/>
  <c r="P67" i="1"/>
  <c r="S67" i="1" s="1"/>
  <c r="R67" i="1"/>
  <c r="F68" i="1"/>
  <c r="N68" i="1"/>
  <c r="O68" i="1"/>
  <c r="R68" i="1" s="1"/>
  <c r="P68" i="1"/>
  <c r="Q68" i="1"/>
  <c r="S68" i="1"/>
  <c r="F69" i="1"/>
  <c r="L69" i="1"/>
  <c r="M69" i="1"/>
  <c r="N69" i="1"/>
  <c r="Q69" i="1" s="1"/>
  <c r="O69" i="1"/>
  <c r="P69" i="1"/>
  <c r="S69" i="1" s="1"/>
  <c r="R69" i="1"/>
  <c r="F70" i="1"/>
  <c r="N70" i="1"/>
  <c r="O70" i="1"/>
  <c r="R70" i="1" s="1"/>
  <c r="P70" i="1"/>
  <c r="Q70" i="1"/>
  <c r="S70" i="1"/>
  <c r="F71" i="1"/>
  <c r="L71" i="1"/>
  <c r="M71" i="1"/>
  <c r="N71" i="1"/>
  <c r="Q71" i="1" s="1"/>
  <c r="O71" i="1"/>
  <c r="P71" i="1"/>
  <c r="S71" i="1" s="1"/>
  <c r="R71" i="1"/>
  <c r="F72" i="1"/>
  <c r="N72" i="1"/>
  <c r="O72" i="1"/>
  <c r="R72" i="1" s="1"/>
  <c r="P72" i="1"/>
  <c r="Q72" i="1"/>
  <c r="S72" i="1"/>
  <c r="F73" i="1"/>
  <c r="N73" i="1"/>
  <c r="Q73" i="1" s="1"/>
  <c r="O73" i="1"/>
  <c r="P73" i="1"/>
  <c r="S73" i="1" s="1"/>
  <c r="R73" i="1"/>
  <c r="F74" i="1"/>
  <c r="N74" i="1"/>
  <c r="O74" i="1"/>
  <c r="R74" i="1" s="1"/>
  <c r="P74" i="1"/>
  <c r="Q74" i="1"/>
  <c r="S74" i="1"/>
  <c r="F75" i="1"/>
  <c r="N75" i="1"/>
  <c r="Q75" i="1" s="1"/>
  <c r="O75" i="1"/>
  <c r="P75" i="1"/>
  <c r="S75" i="1" s="1"/>
  <c r="R75" i="1"/>
  <c r="F76" i="1"/>
  <c r="N76" i="1"/>
  <c r="O76" i="1"/>
  <c r="R76" i="1" s="1"/>
  <c r="P76" i="1"/>
  <c r="Q76" i="1"/>
  <c r="S76" i="1"/>
  <c r="F77" i="1"/>
  <c r="N77" i="1"/>
  <c r="Q77" i="1" s="1"/>
  <c r="O77" i="1"/>
  <c r="P77" i="1"/>
  <c r="S77" i="1" s="1"/>
  <c r="R77" i="1"/>
  <c r="F78" i="1"/>
  <c r="L78" i="1"/>
  <c r="M78" i="1"/>
  <c r="N78" i="1"/>
  <c r="O78" i="1"/>
  <c r="R78" i="1" s="1"/>
  <c r="P78" i="1"/>
  <c r="Q78" i="1"/>
  <c r="S78" i="1"/>
  <c r="F79" i="1"/>
  <c r="N79" i="1"/>
  <c r="Q79" i="1" s="1"/>
  <c r="O79" i="1"/>
  <c r="P79" i="1"/>
  <c r="S79" i="1" s="1"/>
  <c r="R79" i="1"/>
  <c r="F80" i="1"/>
  <c r="L80" i="1"/>
  <c r="M80" i="1"/>
  <c r="N80" i="1"/>
  <c r="O80" i="1"/>
  <c r="R80" i="1" s="1"/>
  <c r="P80" i="1"/>
  <c r="Q80" i="1"/>
  <c r="S80" i="1"/>
  <c r="F81" i="1"/>
  <c r="N81" i="1"/>
  <c r="Q81" i="1" s="1"/>
  <c r="O81" i="1"/>
  <c r="P81" i="1"/>
  <c r="S81" i="1" s="1"/>
  <c r="R81" i="1"/>
  <c r="F82" i="1"/>
  <c r="N82" i="1"/>
  <c r="O82" i="1"/>
  <c r="R82" i="1" s="1"/>
  <c r="P82" i="1"/>
  <c r="Q82" i="1"/>
  <c r="S82" i="1"/>
  <c r="F83" i="1"/>
  <c r="N83" i="1"/>
  <c r="O83" i="1"/>
  <c r="P83" i="1"/>
  <c r="S83" i="1" s="1"/>
  <c r="Q83" i="1"/>
  <c r="R83" i="1"/>
  <c r="F84" i="1"/>
  <c r="L84" i="1"/>
  <c r="M84" i="1"/>
  <c r="N84" i="1"/>
  <c r="O84" i="1"/>
  <c r="R84" i="1" s="1"/>
  <c r="P84" i="1"/>
  <c r="S84" i="1" s="1"/>
  <c r="Q84" i="1"/>
  <c r="F85" i="1"/>
  <c r="N85" i="1"/>
  <c r="O85" i="1"/>
  <c r="P85" i="1"/>
  <c r="S85" i="1" s="1"/>
  <c r="Q85" i="1"/>
  <c r="R85" i="1"/>
  <c r="F86" i="1"/>
  <c r="L86" i="1"/>
  <c r="M86" i="1"/>
  <c r="N86" i="1"/>
  <c r="O86" i="1"/>
  <c r="R86" i="1" s="1"/>
  <c r="P86" i="1"/>
  <c r="Q86" i="1"/>
  <c r="S86" i="1"/>
  <c r="F87" i="1"/>
  <c r="N87" i="1"/>
  <c r="O87" i="1"/>
  <c r="P87" i="1"/>
  <c r="S87" i="1" s="1"/>
  <c r="Q87" i="1"/>
  <c r="R87" i="1"/>
  <c r="F88" i="1"/>
  <c r="L88" i="1"/>
  <c r="M88" i="1"/>
  <c r="N88" i="1"/>
  <c r="O88" i="1"/>
  <c r="R88" i="1" s="1"/>
  <c r="P88" i="1"/>
  <c r="S88" i="1" s="1"/>
  <c r="Q88" i="1"/>
  <c r="F89" i="1"/>
  <c r="N89" i="1"/>
  <c r="O89" i="1"/>
  <c r="P89" i="1"/>
  <c r="S89" i="1" s="1"/>
  <c r="Q89" i="1"/>
  <c r="R89" i="1"/>
  <c r="F90" i="1"/>
  <c r="L90" i="1"/>
  <c r="M90" i="1"/>
  <c r="N90" i="1"/>
  <c r="O90" i="1"/>
  <c r="R90" i="1" s="1"/>
  <c r="P90" i="1"/>
  <c r="S90" i="1" s="1"/>
  <c r="Q90" i="1"/>
  <c r="F91" i="1"/>
  <c r="N91" i="1"/>
  <c r="O91" i="1"/>
  <c r="P91" i="1"/>
  <c r="S91" i="1" s="1"/>
  <c r="Q91" i="1"/>
  <c r="R91" i="1"/>
  <c r="F92" i="1"/>
  <c r="L92" i="1"/>
  <c r="M92" i="1"/>
  <c r="N92" i="1"/>
  <c r="O92" i="1"/>
  <c r="R92" i="1" s="1"/>
  <c r="P92" i="1"/>
  <c r="S92" i="1" s="1"/>
  <c r="Q92" i="1"/>
  <c r="F93" i="1"/>
  <c r="N93" i="1"/>
  <c r="O93" i="1"/>
  <c r="P93" i="1"/>
  <c r="S93" i="1" s="1"/>
  <c r="Q93" i="1"/>
  <c r="R93" i="1"/>
  <c r="F94" i="1"/>
  <c r="N94" i="1"/>
  <c r="O94" i="1"/>
  <c r="R94" i="1" s="1"/>
  <c r="P94" i="1"/>
  <c r="Q94" i="1"/>
  <c r="S94" i="1"/>
  <c r="F95" i="1"/>
  <c r="L95" i="1"/>
  <c r="M95" i="1"/>
  <c r="N95" i="1"/>
  <c r="Q95" i="1" s="1"/>
  <c r="O95" i="1"/>
  <c r="P95" i="1"/>
  <c r="S95" i="1" s="1"/>
  <c r="R95" i="1"/>
  <c r="F96" i="1"/>
  <c r="N96" i="1"/>
  <c r="Q96" i="1" s="1"/>
  <c r="O96" i="1"/>
  <c r="P96" i="1"/>
  <c r="R96" i="1"/>
  <c r="S96" i="1"/>
  <c r="F97" i="1"/>
  <c r="N97" i="1"/>
  <c r="Q97" i="1" s="1"/>
  <c r="O97" i="1"/>
  <c r="P97" i="1"/>
  <c r="R97" i="1"/>
  <c r="S97" i="1"/>
  <c r="F98" i="1"/>
  <c r="L98" i="1"/>
  <c r="M98" i="1"/>
  <c r="N98" i="1"/>
  <c r="O98" i="1"/>
  <c r="R98" i="1" s="1"/>
  <c r="P98" i="1"/>
  <c r="Q98" i="1"/>
  <c r="S98" i="1"/>
  <c r="F99" i="1"/>
  <c r="N99" i="1"/>
  <c r="Q99" i="1" s="1"/>
  <c r="O99" i="1"/>
  <c r="R99" i="1" s="1"/>
  <c r="P99" i="1"/>
  <c r="S99" i="1"/>
  <c r="F100" i="1"/>
  <c r="L100" i="1"/>
  <c r="M100" i="1"/>
  <c r="N100" i="1"/>
  <c r="Q100" i="1" s="1"/>
  <c r="O100" i="1"/>
  <c r="P100" i="1"/>
  <c r="R100" i="1"/>
  <c r="S100" i="1"/>
  <c r="F101" i="1"/>
  <c r="N101" i="1"/>
  <c r="Q101" i="1" s="1"/>
  <c r="O101" i="1"/>
  <c r="R101" i="1" s="1"/>
  <c r="P101" i="1"/>
  <c r="S101" i="1" s="1"/>
  <c r="F102" i="1"/>
  <c r="N102" i="1"/>
  <c r="O102" i="1"/>
  <c r="R102" i="1" s="1"/>
  <c r="P102" i="1"/>
  <c r="Q102" i="1"/>
  <c r="S102" i="1"/>
  <c r="F103" i="1"/>
  <c r="L103" i="1"/>
  <c r="M103" i="1"/>
  <c r="N103" i="1"/>
  <c r="Q103" i="1" s="1"/>
  <c r="O103" i="1"/>
  <c r="P103" i="1"/>
  <c r="R103" i="1"/>
  <c r="S103" i="1"/>
  <c r="F104" i="1"/>
  <c r="N104" i="1"/>
  <c r="O104" i="1"/>
  <c r="R104" i="1" s="1"/>
  <c r="P104" i="1"/>
  <c r="S104" i="1" s="1"/>
  <c r="Q104" i="1"/>
  <c r="F105" i="1"/>
  <c r="L105" i="1"/>
  <c r="M105" i="1"/>
  <c r="N105" i="1"/>
  <c r="Q105" i="1" s="1"/>
  <c r="O105" i="1"/>
  <c r="R105" i="1" s="1"/>
  <c r="P105" i="1"/>
  <c r="S105" i="1" s="1"/>
  <c r="F106" i="1"/>
  <c r="N106" i="1"/>
  <c r="O106" i="1"/>
  <c r="R106" i="1" s="1"/>
  <c r="P106" i="1"/>
  <c r="Q106" i="1"/>
  <c r="S106" i="1"/>
  <c r="F107" i="1"/>
  <c r="N107" i="1"/>
  <c r="O107" i="1"/>
  <c r="P107" i="1"/>
  <c r="S107" i="1" s="1"/>
  <c r="Q107" i="1"/>
  <c r="R107" i="1"/>
  <c r="F108" i="1"/>
  <c r="L108" i="1"/>
  <c r="M108" i="1"/>
  <c r="N108" i="1"/>
  <c r="O108" i="1"/>
  <c r="R108" i="1" s="1"/>
  <c r="P108" i="1"/>
  <c r="S108" i="1" s="1"/>
  <c r="Q108" i="1"/>
  <c r="F109" i="1"/>
  <c r="N109" i="1"/>
  <c r="O109" i="1"/>
  <c r="P109" i="1"/>
  <c r="S109" i="1" s="1"/>
  <c r="Q109" i="1"/>
  <c r="R109" i="1"/>
  <c r="F110" i="1"/>
  <c r="M110" i="1"/>
  <c r="N110" i="1"/>
  <c r="O110" i="1"/>
  <c r="P110" i="1"/>
  <c r="R110" i="1"/>
  <c r="S110" i="1"/>
  <c r="F111" i="1"/>
  <c r="N111" i="1"/>
  <c r="Q111" i="1" s="1"/>
  <c r="O111" i="1"/>
  <c r="P111" i="1"/>
  <c r="S111" i="1" s="1"/>
  <c r="R111" i="1"/>
  <c r="F112" i="1"/>
  <c r="N112" i="1"/>
  <c r="O112" i="1"/>
  <c r="R112" i="1" s="1"/>
  <c r="P112" i="1"/>
  <c r="Q112" i="1"/>
  <c r="S112" i="1"/>
  <c r="F113" i="1"/>
  <c r="L113" i="1"/>
  <c r="M113" i="1"/>
  <c r="N113" i="1"/>
  <c r="Q113" i="1" s="1"/>
  <c r="O113" i="1"/>
  <c r="P113" i="1"/>
  <c r="S113" i="1" s="1"/>
  <c r="R113" i="1"/>
  <c r="F114" i="1"/>
  <c r="N114" i="1"/>
  <c r="O114" i="1"/>
  <c r="R114" i="1" s="1"/>
  <c r="P114" i="1"/>
  <c r="Q114" i="1"/>
  <c r="S114" i="1"/>
  <c r="F115" i="1"/>
  <c r="N115" i="1"/>
  <c r="Q115" i="1" s="1"/>
  <c r="O115" i="1"/>
  <c r="P115" i="1"/>
  <c r="S115" i="1" s="1"/>
  <c r="R115" i="1"/>
  <c r="F116" i="1"/>
  <c r="L116" i="1"/>
  <c r="M116" i="1"/>
  <c r="N116" i="1"/>
  <c r="O116" i="1"/>
  <c r="R116" i="1" s="1"/>
  <c r="P116" i="1"/>
  <c r="Q116" i="1"/>
  <c r="S116" i="1"/>
  <c r="F117" i="1"/>
  <c r="N117" i="1"/>
  <c r="Q117" i="1" s="1"/>
  <c r="O117" i="1"/>
  <c r="P117" i="1"/>
  <c r="S117" i="1" s="1"/>
  <c r="R117" i="1"/>
  <c r="F118" i="1"/>
  <c r="L118" i="1"/>
  <c r="M118" i="1"/>
  <c r="N118" i="1"/>
  <c r="O118" i="1"/>
  <c r="R118" i="1" s="1"/>
  <c r="P118" i="1"/>
  <c r="Q118" i="1"/>
  <c r="S118" i="1"/>
  <c r="F119" i="1"/>
  <c r="L119" i="1"/>
  <c r="M119" i="1"/>
  <c r="N119" i="1"/>
  <c r="Q119" i="1" s="1"/>
  <c r="O119" i="1"/>
  <c r="P119" i="1"/>
  <c r="S119" i="1" s="1"/>
  <c r="R119" i="1"/>
  <c r="F120" i="1"/>
  <c r="L120" i="1"/>
  <c r="M120" i="1"/>
  <c r="N120" i="1"/>
  <c r="O120" i="1"/>
  <c r="R120" i="1" s="1"/>
  <c r="P120" i="1"/>
  <c r="Q120" i="1"/>
  <c r="S120" i="1"/>
  <c r="F121" i="1"/>
  <c r="N121" i="1"/>
  <c r="Q121" i="1" s="1"/>
  <c r="O121" i="1"/>
  <c r="P121" i="1"/>
  <c r="S121" i="1" s="1"/>
  <c r="R121" i="1"/>
  <c r="F122" i="1"/>
  <c r="L122" i="1"/>
  <c r="M122" i="1"/>
  <c r="N122" i="1"/>
  <c r="O122" i="1"/>
  <c r="R122" i="1" s="1"/>
  <c r="P122" i="1"/>
  <c r="Q122" i="1"/>
  <c r="S122" i="1"/>
  <c r="F123" i="1"/>
  <c r="N123" i="1"/>
  <c r="Q123" i="1" s="1"/>
  <c r="O123" i="1"/>
  <c r="P123" i="1"/>
  <c r="S123" i="1" s="1"/>
  <c r="R123" i="1"/>
  <c r="F124" i="1"/>
  <c r="N124" i="1"/>
  <c r="O124" i="1"/>
  <c r="R124" i="1" s="1"/>
  <c r="P124" i="1"/>
  <c r="Q124" i="1"/>
  <c r="S124" i="1"/>
  <c r="F125" i="1"/>
  <c r="N125" i="1"/>
  <c r="Q125" i="1" s="1"/>
  <c r="O125" i="1"/>
  <c r="P125" i="1"/>
  <c r="S125" i="1" s="1"/>
  <c r="R125" i="1"/>
  <c r="F126" i="1"/>
  <c r="L126" i="1"/>
  <c r="M126" i="1"/>
  <c r="N126" i="1"/>
  <c r="O126" i="1"/>
  <c r="R126" i="1" s="1"/>
  <c r="P126" i="1"/>
  <c r="Q126" i="1"/>
  <c r="S126" i="1"/>
  <c r="F127" i="1"/>
  <c r="N127" i="1"/>
  <c r="Q127" i="1" s="1"/>
  <c r="O127" i="1"/>
  <c r="P127" i="1"/>
  <c r="S127" i="1" s="1"/>
  <c r="R127" i="1"/>
  <c r="F128" i="1"/>
  <c r="N128" i="1"/>
  <c r="O128" i="1"/>
  <c r="R128" i="1" s="1"/>
  <c r="P128" i="1"/>
  <c r="Q128" i="1"/>
  <c r="S128" i="1"/>
  <c r="F129" i="1"/>
  <c r="N129" i="1"/>
  <c r="Q129" i="1" s="1"/>
  <c r="O129" i="1"/>
  <c r="P129" i="1"/>
  <c r="S129" i="1" s="1"/>
  <c r="R129" i="1"/>
  <c r="F130" i="1"/>
  <c r="L130" i="1"/>
  <c r="M130" i="1"/>
  <c r="N130" i="1"/>
  <c r="O130" i="1"/>
  <c r="R130" i="1" s="1"/>
  <c r="P130" i="1"/>
  <c r="Q130" i="1"/>
  <c r="S130" i="1"/>
  <c r="F131" i="1"/>
  <c r="N131" i="1"/>
  <c r="Q131" i="1" s="1"/>
  <c r="O131" i="1"/>
  <c r="P131" i="1"/>
  <c r="S131" i="1" s="1"/>
  <c r="R131" i="1"/>
  <c r="F132" i="1"/>
  <c r="L132" i="1"/>
  <c r="M132" i="1"/>
  <c r="N132" i="1"/>
  <c r="O132" i="1"/>
  <c r="R132" i="1" s="1"/>
  <c r="P132" i="1"/>
  <c r="Q132" i="1"/>
  <c r="S132" i="1"/>
  <c r="F133" i="1"/>
  <c r="N133" i="1"/>
  <c r="Q133" i="1" s="1"/>
  <c r="O133" i="1"/>
  <c r="P133" i="1"/>
  <c r="S133" i="1" s="1"/>
  <c r="R133" i="1"/>
  <c r="F134" i="1"/>
  <c r="N134" i="1"/>
  <c r="O134" i="1"/>
  <c r="R134" i="1" s="1"/>
  <c r="P134" i="1"/>
  <c r="Q134" i="1"/>
  <c r="S134" i="1"/>
  <c r="F135" i="1"/>
  <c r="N135" i="1"/>
  <c r="O135" i="1"/>
  <c r="P135" i="1"/>
  <c r="S135" i="1" s="1"/>
  <c r="R135" i="1"/>
  <c r="F136" i="1"/>
  <c r="N136" i="1"/>
  <c r="O136" i="1"/>
  <c r="R136" i="1" s="1"/>
  <c r="P136" i="1"/>
  <c r="S136" i="1"/>
  <c r="F137" i="1"/>
  <c r="L137" i="1"/>
  <c r="M137" i="1"/>
  <c r="N137" i="1"/>
  <c r="Q137" i="1" s="1"/>
  <c r="O137" i="1"/>
  <c r="P137" i="1"/>
  <c r="S137" i="1" s="1"/>
  <c r="R137" i="1"/>
  <c r="F138" i="1"/>
  <c r="N138" i="1"/>
  <c r="O138" i="1"/>
  <c r="R138" i="1" s="1"/>
  <c r="P138" i="1"/>
  <c r="Q138" i="1"/>
  <c r="S138" i="1"/>
  <c r="F139" i="1"/>
  <c r="L139" i="1"/>
  <c r="M139" i="1"/>
  <c r="N139" i="1"/>
  <c r="Q139" i="1" s="1"/>
  <c r="O139" i="1"/>
  <c r="P139" i="1"/>
  <c r="S139" i="1" s="1"/>
  <c r="R139" i="1"/>
  <c r="F140" i="1"/>
  <c r="L140" i="1"/>
  <c r="M140" i="1"/>
  <c r="N140" i="1"/>
  <c r="O140" i="1"/>
  <c r="R140" i="1" s="1"/>
  <c r="P140" i="1"/>
  <c r="Q140" i="1"/>
  <c r="S140" i="1"/>
  <c r="F141" i="1"/>
  <c r="N141" i="1"/>
  <c r="Q141" i="1" s="1"/>
  <c r="O141" i="1"/>
  <c r="P141" i="1"/>
  <c r="S141" i="1" s="1"/>
  <c r="R141" i="1"/>
  <c r="F142" i="1"/>
  <c r="N142" i="1"/>
  <c r="O142" i="1"/>
  <c r="R142" i="1" s="1"/>
  <c r="P142" i="1"/>
  <c r="Q142" i="1"/>
  <c r="S142" i="1"/>
  <c r="F143" i="1"/>
  <c r="L143" i="1"/>
  <c r="M143" i="1"/>
  <c r="N143" i="1"/>
  <c r="Q143" i="1" s="1"/>
  <c r="O143" i="1"/>
  <c r="P143" i="1"/>
  <c r="S143" i="1" s="1"/>
  <c r="R143" i="1"/>
  <c r="F144" i="1"/>
  <c r="N144" i="1"/>
  <c r="O144" i="1"/>
  <c r="R144" i="1" s="1"/>
  <c r="P144" i="1"/>
  <c r="Q144" i="1"/>
  <c r="S144" i="1"/>
  <c r="F145" i="1"/>
  <c r="N145" i="1"/>
  <c r="Q145" i="1" s="1"/>
  <c r="O145" i="1"/>
  <c r="P145" i="1"/>
  <c r="S145" i="1" s="1"/>
  <c r="R145" i="1"/>
  <c r="F146" i="1"/>
  <c r="L146" i="1"/>
  <c r="M146" i="1"/>
  <c r="N146" i="1"/>
  <c r="O146" i="1"/>
  <c r="R146" i="1" s="1"/>
  <c r="P146" i="1"/>
  <c r="Q146" i="1"/>
  <c r="S146" i="1"/>
  <c r="F147" i="1"/>
  <c r="N147" i="1"/>
  <c r="Q147" i="1" s="1"/>
  <c r="O147" i="1"/>
  <c r="P147" i="1"/>
  <c r="S147" i="1" s="1"/>
  <c r="R147" i="1"/>
  <c r="F148" i="1"/>
  <c r="N148" i="1"/>
  <c r="O148" i="1"/>
  <c r="R148" i="1" s="1"/>
  <c r="P148" i="1"/>
  <c r="Q148" i="1"/>
  <c r="S148" i="1"/>
  <c r="F149" i="1"/>
  <c r="L149" i="1"/>
  <c r="M149" i="1"/>
  <c r="N149" i="1"/>
  <c r="Q149" i="1" s="1"/>
  <c r="O149" i="1"/>
  <c r="P149" i="1"/>
  <c r="S149" i="1" s="1"/>
  <c r="R149" i="1"/>
  <c r="F150" i="1"/>
  <c r="N150" i="1"/>
  <c r="O150" i="1"/>
  <c r="R150" i="1" s="1"/>
  <c r="P150" i="1"/>
  <c r="Q150" i="1"/>
  <c r="S150" i="1"/>
  <c r="F151" i="1"/>
  <c r="O151" i="1"/>
  <c r="R151" i="1" s="1"/>
  <c r="P151" i="1"/>
  <c r="Q151" i="1"/>
  <c r="S151" i="1"/>
  <c r="F152" i="1"/>
  <c r="O152" i="1"/>
  <c r="R152" i="1" s="1"/>
  <c r="P152" i="1"/>
  <c r="Q152" i="1"/>
  <c r="S152" i="1"/>
  <c r="F153" i="1"/>
  <c r="O153" i="1"/>
  <c r="R153" i="1" s="1"/>
  <c r="P153" i="1"/>
  <c r="Q153" i="1"/>
  <c r="S153" i="1"/>
  <c r="F154" i="1"/>
  <c r="O154" i="1"/>
  <c r="R154" i="1" s="1"/>
  <c r="P154" i="1"/>
  <c r="Q154" i="1"/>
  <c r="S154" i="1"/>
  <c r="F155" i="1"/>
  <c r="O155" i="1"/>
  <c r="R155" i="1" s="1"/>
  <c r="P155" i="1"/>
  <c r="Q155" i="1"/>
  <c r="S155" i="1"/>
  <c r="F156" i="1"/>
  <c r="O156" i="1"/>
  <c r="R156" i="1" s="1"/>
  <c r="P156" i="1"/>
  <c r="Q156" i="1"/>
  <c r="S156" i="1"/>
  <c r="F157" i="1"/>
  <c r="L157" i="1"/>
  <c r="M157" i="1"/>
  <c r="O157" i="1"/>
  <c r="R157" i="1" s="1"/>
  <c r="P157" i="1"/>
  <c r="Q157" i="1"/>
  <c r="S157" i="1"/>
  <c r="F158" i="1"/>
  <c r="O158" i="1"/>
  <c r="R158" i="1" s="1"/>
  <c r="P158" i="1"/>
  <c r="Q158" i="1"/>
  <c r="S158" i="1"/>
  <c r="F159" i="1"/>
  <c r="L159" i="1"/>
  <c r="M159" i="1"/>
  <c r="O159" i="1"/>
  <c r="R159" i="1" s="1"/>
  <c r="P159" i="1"/>
  <c r="Q159" i="1"/>
  <c r="S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</calcChain>
</file>

<file path=xl/sharedStrings.xml><?xml version="1.0" encoding="utf-8"?>
<sst xmlns="http://schemas.openxmlformats.org/spreadsheetml/2006/main" count="361" uniqueCount="32">
  <si>
    <t>Dredge-Day 4</t>
  </si>
  <si>
    <t>Dredge</t>
  </si>
  <si>
    <t>Dredge-Day 3</t>
  </si>
  <si>
    <t>Dredge-Day 2</t>
  </si>
  <si>
    <t>Dredge-Day 1</t>
  </si>
  <si>
    <t>Extreme Storm-2 falling</t>
  </si>
  <si>
    <t>Shatto-CTL (Bot)</t>
  </si>
  <si>
    <t>Extreme Storm-2 peak</t>
  </si>
  <si>
    <t>Extreme Storm-2 rising</t>
  </si>
  <si>
    <t>Extreme Storm-1-falling</t>
  </si>
  <si>
    <t>Extreme Storm-1 Peak</t>
  </si>
  <si>
    <t>Extreme Storm-Rising</t>
  </si>
  <si>
    <t>Extreme Storm-Pre</t>
  </si>
  <si>
    <t xml:space="preserve">TP load-kg(interpolated) </t>
  </si>
  <si>
    <t xml:space="preserve">BAP load-kg/hr(interpolated) </t>
  </si>
  <si>
    <t xml:space="preserve">SRP load-kg/hr(interpolated) </t>
  </si>
  <si>
    <t>TP load ug/s</t>
  </si>
  <si>
    <t>BAP load ug/s</t>
  </si>
  <si>
    <t>SRP load ug/s</t>
  </si>
  <si>
    <t>BAP/TP</t>
  </si>
  <si>
    <t>SRP/BAP</t>
  </si>
  <si>
    <t>Turb</t>
  </si>
  <si>
    <t>TP (ug/L)</t>
  </si>
  <si>
    <t>BAP</t>
  </si>
  <si>
    <t>ugSRP/L</t>
  </si>
  <si>
    <t>Q (L/s)</t>
  </si>
  <si>
    <t>Date_Time</t>
  </si>
  <si>
    <t>Time</t>
  </si>
  <si>
    <t>Date</t>
  </si>
  <si>
    <t>Sample #</t>
  </si>
  <si>
    <t>id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</si>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</sst>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:mm;@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0" fontId="0" fillId="0" borderId="0" xfId="0" applyNumberFormat="1"/>
    <xf numFmtId="1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"/>
  <sheetViews>
    <sheetView tabSelected="1" zoomScaleNormal="100" workbookViewId="0">
      <pane ySplit="1" topLeftCell="A2" activePane="bottomLeft" state="frozen"/>
      <selection pane="bottomLeft" activeCell="R10" sqref="R10"/>
    </sheetView>
  </sheetViews>
  <sheetFormatPr defaultRowHeight="15" x14ac:dyDescent="0.25"/>
  <cols>
    <col min="1" max="1" width="14.5703125" bestFit="1" customWidth="1"/>
    <col min="2" max="2" width="22.5703125" bestFit="1" customWidth="1"/>
    <col min="4" max="4" width="11.7109375" bestFit="1" customWidth="1"/>
    <col min="6" max="6" width="15.28515625" bestFit="1" customWidth="1"/>
    <col min="14" max="14" width="12.85546875" bestFit="1" customWidth="1"/>
    <col min="15" max="15" width="13.28515625" bestFit="1" customWidth="1"/>
    <col min="16" max="16" width="11.7109375" bestFit="1" customWidth="1"/>
    <col min="17" max="17" width="27.5703125" bestFit="1" customWidth="1"/>
    <col min="18" max="18" width="25" bestFit="1" customWidth="1"/>
  </cols>
  <sheetData>
    <row r="1" spans="1:19" x14ac:dyDescent="0.25">
      <c r="A1" t="s">
        <v>31</v>
      </c>
      <c r="B1" t="s">
        <v>30</v>
      </c>
      <c r="C1" t="s">
        <v>29</v>
      </c>
      <c r="D1" t="s">
        <v>28</v>
      </c>
      <c r="E1" s="5" t="s">
        <v>27</v>
      </c>
      <c r="F1" t="s">
        <v>26</v>
      </c>
      <c r="G1" s="6" t="s">
        <v>25</v>
      </c>
      <c r="H1" t="s">
        <v>24</v>
      </c>
      <c r="I1" t="s">
        <v>23</v>
      </c>
      <c r="J1" t="s">
        <v>22</v>
      </c>
      <c r="K1" t="s">
        <v>21</v>
      </c>
      <c r="L1" t="s">
        <v>20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  <c r="R1" t="s">
        <v>14</v>
      </c>
      <c r="S1" t="s">
        <v>13</v>
      </c>
    </row>
    <row r="2" spans="1:19" x14ac:dyDescent="0.25">
      <c r="A2" t="s">
        <v>6</v>
      </c>
      <c r="B2" t="s">
        <v>12</v>
      </c>
      <c r="C2">
        <v>1</v>
      </c>
      <c r="D2" s="3">
        <v>43150</v>
      </c>
      <c r="E2" s="5">
        <v>0.33333333333333298</v>
      </c>
      <c r="F2" s="5" t="str">
        <f>TEXT(D2, " m/d/yyyy ")&amp; TEXT(E2, "hh:mm")</f>
        <v xml:space="preserve"> 2/19/2018 08:00</v>
      </c>
      <c r="G2" s="6">
        <v>345.38199999999995</v>
      </c>
      <c r="H2">
        <v>107.5</v>
      </c>
      <c r="I2">
        <v>391.65032129999997</v>
      </c>
      <c r="J2">
        <v>297</v>
      </c>
      <c r="K2">
        <v>214</v>
      </c>
      <c r="L2">
        <f>H2/I2</f>
        <v>0.27447953992014257</v>
      </c>
      <c r="M2">
        <f>I2/J2</f>
        <v>1.3186879505050504</v>
      </c>
      <c r="N2">
        <f>H2*G2</f>
        <v>37128.564999999995</v>
      </c>
      <c r="O2">
        <f>I2*G2</f>
        <v>135268.97127123657</v>
      </c>
      <c r="P2">
        <f>J2*G2</f>
        <v>102578.45399999998</v>
      </c>
      <c r="Q2">
        <f>N2*60*60/1000/1000/1000</f>
        <v>0.13366283400000001</v>
      </c>
      <c r="R2">
        <f>O2*60*60/1000/1000/1000</f>
        <v>0.48696829657645169</v>
      </c>
      <c r="S2">
        <f>P2*60*60/1000/1000/1000</f>
        <v>0.36928243439999997</v>
      </c>
    </row>
    <row r="3" spans="1:19" x14ac:dyDescent="0.25">
      <c r="A3" t="s">
        <v>6</v>
      </c>
      <c r="B3" t="s">
        <v>12</v>
      </c>
      <c r="C3">
        <v>2</v>
      </c>
      <c r="D3" s="3">
        <v>43150</v>
      </c>
      <c r="E3" s="5">
        <v>0.375</v>
      </c>
      <c r="F3" s="5" t="str">
        <f>TEXT(D3, " m/d/yyyy ")&amp; TEXT(E3, "hh:mm")</f>
        <v xml:space="preserve"> 2/19/2018 09:00</v>
      </c>
      <c r="G3" s="6">
        <v>368.03</v>
      </c>
      <c r="H3">
        <v>89.86</v>
      </c>
      <c r="I3">
        <v>89.758226666666573</v>
      </c>
      <c r="J3">
        <v>169.9</v>
      </c>
      <c r="K3">
        <v>210</v>
      </c>
      <c r="L3">
        <f>H3/I3</f>
        <v>1.0011338607848324</v>
      </c>
      <c r="M3">
        <f>I3/J3</f>
        <v>0.52830033352952666</v>
      </c>
      <c r="N3">
        <f>H3*G3</f>
        <v>33071.175799999997</v>
      </c>
      <c r="O3">
        <f>I3*G3</f>
        <v>33033.7201601333</v>
      </c>
      <c r="P3">
        <f>J3*G3</f>
        <v>62528.296999999999</v>
      </c>
      <c r="Q3">
        <f>N3*60*60/1000/1000/1000</f>
        <v>0.11905623288</v>
      </c>
      <c r="R3">
        <f>O3*60*60/1000/1000/1000</f>
        <v>0.11892139257647988</v>
      </c>
      <c r="S3">
        <f>P3*60*60/1000/1000/1000</f>
        <v>0.22510186919999997</v>
      </c>
    </row>
    <row r="4" spans="1:19" x14ac:dyDescent="0.25">
      <c r="A4" t="s">
        <v>6</v>
      </c>
      <c r="B4" t="s">
        <v>12</v>
      </c>
      <c r="C4">
        <v>3</v>
      </c>
      <c r="D4" s="3">
        <v>43150</v>
      </c>
      <c r="E4" s="5">
        <v>0.41666666666666702</v>
      </c>
      <c r="F4" s="5" t="str">
        <f>TEXT(D4, " m/d/yyyy ")&amp; TEXT(E4, "hh:mm")</f>
        <v xml:space="preserve"> 2/19/2018 10:00</v>
      </c>
      <c r="G4" s="6">
        <v>396.34</v>
      </c>
      <c r="H4">
        <v>101.6</v>
      </c>
      <c r="I4">
        <v>286.34505730000001</v>
      </c>
      <c r="J4">
        <v>822</v>
      </c>
      <c r="K4">
        <v>284</v>
      </c>
      <c r="L4">
        <f>H4/I4</f>
        <v>0.35481667104019537</v>
      </c>
      <c r="M4">
        <f>I4/J4</f>
        <v>0.34835165121654504</v>
      </c>
      <c r="N4">
        <f>H4*G4</f>
        <v>40268.143999999993</v>
      </c>
      <c r="O4">
        <f>I4*G4</f>
        <v>113490.00001028199</v>
      </c>
      <c r="P4">
        <f>J4*G4</f>
        <v>325791.48</v>
      </c>
      <c r="Q4">
        <f>N4*60*60/1000/1000/1000</f>
        <v>0.14496531839999999</v>
      </c>
      <c r="R4">
        <f>O4*60*60/1000/1000/1000</f>
        <v>0.40856400003701515</v>
      </c>
      <c r="S4">
        <f>P4*60*60/1000/1000/1000</f>
        <v>1.1728493279999999</v>
      </c>
    </row>
    <row r="5" spans="1:19" x14ac:dyDescent="0.25">
      <c r="A5" t="s">
        <v>6</v>
      </c>
      <c r="B5" t="s">
        <v>11</v>
      </c>
      <c r="C5">
        <v>4</v>
      </c>
      <c r="D5" s="3">
        <v>43150</v>
      </c>
      <c r="E5" s="5">
        <v>0.45833333333333298</v>
      </c>
      <c r="F5" s="5" t="str">
        <f>TEXT(D5, " m/d/yyyy ")&amp; TEXT(E5, "hh:mm")</f>
        <v xml:space="preserve"> 2/19/2018 11:00</v>
      </c>
      <c r="G5" s="6">
        <v>478.43899999999996</v>
      </c>
      <c r="H5">
        <v>99.15</v>
      </c>
      <c r="I5">
        <v>547.50174666666658</v>
      </c>
      <c r="J5">
        <v>1015</v>
      </c>
      <c r="K5">
        <v>1070</v>
      </c>
      <c r="L5">
        <f>H5/I5</f>
        <v>0.18109531267005277</v>
      </c>
      <c r="M5">
        <f>I5/J5</f>
        <v>0.53941058784893259</v>
      </c>
      <c r="N5">
        <f>H5*G5</f>
        <v>47437.226849999999</v>
      </c>
      <c r="O5">
        <f>I5*G5</f>
        <v>261946.18817345327</v>
      </c>
      <c r="P5">
        <f>J5*G5</f>
        <v>485615.58499999996</v>
      </c>
      <c r="Q5">
        <f>N5*60*60/1000/1000/1000</f>
        <v>0.17077401666</v>
      </c>
      <c r="R5">
        <f>O5*60*60/1000/1000/1000</f>
        <v>0.94300627742443177</v>
      </c>
      <c r="S5">
        <f>P5*60*60/1000/1000/1000</f>
        <v>1.7482161059999997</v>
      </c>
    </row>
    <row r="6" spans="1:19" x14ac:dyDescent="0.25">
      <c r="A6" t="s">
        <v>6</v>
      </c>
      <c r="B6" t="s">
        <v>11</v>
      </c>
      <c r="C6">
        <v>5</v>
      </c>
      <c r="D6" s="3">
        <v>43150</v>
      </c>
      <c r="E6" s="5">
        <v>0.5</v>
      </c>
      <c r="F6" s="5" t="str">
        <f>TEXT(D6, " m/d/yyyy ")&amp; TEXT(E6, "hh:mm")</f>
        <v xml:space="preserve"> 2/19/2018 12:00</v>
      </c>
      <c r="G6">
        <v>758.70799999999997</v>
      </c>
      <c r="H6">
        <v>227</v>
      </c>
      <c r="I6">
        <v>601.78543333333312</v>
      </c>
      <c r="J6">
        <v>1198.5</v>
      </c>
      <c r="K6">
        <v>3550</v>
      </c>
      <c r="L6">
        <f>H6/I6</f>
        <v>0.3772108585989371</v>
      </c>
      <c r="M6">
        <f>I6/J6</f>
        <v>0.50211550549297712</v>
      </c>
      <c r="N6">
        <f>H6*G6</f>
        <v>172226.71599999999</v>
      </c>
      <c r="O6">
        <f>I6*G6</f>
        <v>456579.42255346646</v>
      </c>
      <c r="P6">
        <f>J6*G6</f>
        <v>909311.53799999994</v>
      </c>
      <c r="Q6">
        <f>N6*60*60/1000/1000/1000</f>
        <v>0.62001617759999994</v>
      </c>
      <c r="R6">
        <f>O6*60*60/1000/1000/1000</f>
        <v>1.643685921192479</v>
      </c>
      <c r="S6">
        <f>P6*60*60/1000/1000/1000</f>
        <v>3.2735215368000001</v>
      </c>
    </row>
    <row r="7" spans="1:19" x14ac:dyDescent="0.25">
      <c r="A7" t="s">
        <v>6</v>
      </c>
      <c r="B7" t="s">
        <v>11</v>
      </c>
      <c r="C7">
        <v>6</v>
      </c>
      <c r="D7" s="3">
        <v>43150</v>
      </c>
      <c r="E7" s="5">
        <v>0.54166666666666696</v>
      </c>
      <c r="F7" s="5" t="str">
        <f>TEXT(D7, " m/d/yyyy ")&amp; TEXT(E7, "hh:mm")</f>
        <v xml:space="preserve"> 2/19/2018 13:00</v>
      </c>
      <c r="G7">
        <v>1152.2170000000001</v>
      </c>
      <c r="H7">
        <v>306.60000000000002</v>
      </c>
      <c r="I7">
        <v>423.12085999999999</v>
      </c>
      <c r="J7">
        <v>1595</v>
      </c>
      <c r="K7">
        <v>4450</v>
      </c>
      <c r="L7">
        <f>H7/I7</f>
        <v>0.72461565709617826</v>
      </c>
      <c r="M7">
        <f>I7/J7</f>
        <v>0.26527953605015675</v>
      </c>
      <c r="N7">
        <f>H7*G7</f>
        <v>353269.73220000003</v>
      </c>
      <c r="O7">
        <f>I7*G7</f>
        <v>487527.04794662003</v>
      </c>
      <c r="P7">
        <f>J7*G7</f>
        <v>1837786.1150000002</v>
      </c>
      <c r="Q7">
        <f>N7*60*60/1000/1000/1000</f>
        <v>1.2717710359200003</v>
      </c>
      <c r="R7">
        <f>O7*60*60/1000/1000/1000</f>
        <v>1.7550973726078323</v>
      </c>
      <c r="S7">
        <f>P7*60*60/1000/1000/1000</f>
        <v>6.6160300140000006</v>
      </c>
    </row>
    <row r="8" spans="1:19" x14ac:dyDescent="0.25">
      <c r="A8" t="s">
        <v>6</v>
      </c>
      <c r="B8" t="s">
        <v>11</v>
      </c>
      <c r="C8">
        <v>7</v>
      </c>
      <c r="D8" s="3">
        <v>43150</v>
      </c>
      <c r="E8" s="5">
        <v>0.58333333333333304</v>
      </c>
      <c r="F8" s="5" t="str">
        <f>TEXT(D8, " m/d/yyyy ")&amp; TEXT(E8, "hh:mm")</f>
        <v xml:space="preserve"> 2/19/2018 14:00</v>
      </c>
      <c r="G8">
        <v>1438.1479999999999</v>
      </c>
      <c r="H8">
        <v>309.89999999999998</v>
      </c>
      <c r="I8">
        <v>120.56788666666674</v>
      </c>
      <c r="J8">
        <v>550.64</v>
      </c>
      <c r="K8">
        <v>3404</v>
      </c>
      <c r="L8">
        <f>H8/I8</f>
        <v>2.5703361696699432</v>
      </c>
      <c r="M8">
        <f>I8/J8</f>
        <v>0.21895955009927856</v>
      </c>
      <c r="N8">
        <f>H8*G8</f>
        <v>445682.06519999995</v>
      </c>
      <c r="O8">
        <f>I8*G8</f>
        <v>173394.46507389343</v>
      </c>
      <c r="P8">
        <f>J8*G8</f>
        <v>791901.81471999991</v>
      </c>
      <c r="Q8">
        <f>N8*60*60/1000/1000/1000</f>
        <v>1.60445543472</v>
      </c>
      <c r="R8">
        <f>O8*60*60/1000/1000/1000</f>
        <v>0.62422007426601633</v>
      </c>
      <c r="S8">
        <f>P8*60*60/1000/1000/1000</f>
        <v>2.8508465329919996</v>
      </c>
    </row>
    <row r="9" spans="1:19" x14ac:dyDescent="0.25">
      <c r="A9" t="s">
        <v>6</v>
      </c>
      <c r="B9" t="s">
        <v>11</v>
      </c>
      <c r="C9">
        <v>8</v>
      </c>
      <c r="D9" s="3">
        <v>43150</v>
      </c>
      <c r="E9" s="5">
        <v>0.625</v>
      </c>
      <c r="F9" s="5" t="str">
        <f>TEXT(D9, " m/d/yyyy ")&amp; TEXT(E9, "hh:mm")</f>
        <v xml:space="preserve"> 2/19/2018 15:00</v>
      </c>
      <c r="G9">
        <v>1661.797</v>
      </c>
      <c r="H9">
        <v>300.89999999999998</v>
      </c>
      <c r="I9">
        <v>433.43264833333336</v>
      </c>
      <c r="J9">
        <v>698.64</v>
      </c>
      <c r="K9">
        <v>3168</v>
      </c>
      <c r="L9">
        <f>H9/I9</f>
        <v>0.69422550690872609</v>
      </c>
      <c r="M9">
        <f>I9/J9</f>
        <v>0.62039483615786872</v>
      </c>
      <c r="N9">
        <f>H9*G9</f>
        <v>500034.71729999996</v>
      </c>
      <c r="O9">
        <f>I9*G9</f>
        <v>720277.07470238837</v>
      </c>
      <c r="P9">
        <f>J9*G9</f>
        <v>1160997.8560800001</v>
      </c>
      <c r="Q9">
        <f>N9*60*60/1000/1000/1000</f>
        <v>1.8001249822799998</v>
      </c>
      <c r="R9">
        <f>O9*60*60/1000/1000/1000</f>
        <v>2.5929974689285982</v>
      </c>
      <c r="S9">
        <f>P9*60*60/1000/1000/1000</f>
        <v>4.1795922818880005</v>
      </c>
    </row>
    <row r="10" spans="1:19" x14ac:dyDescent="0.25">
      <c r="A10" t="s">
        <v>6</v>
      </c>
      <c r="B10" t="s">
        <v>10</v>
      </c>
      <c r="C10">
        <v>9</v>
      </c>
      <c r="D10" s="3">
        <v>43150</v>
      </c>
      <c r="E10" s="5">
        <v>0.66666666666666696</v>
      </c>
      <c r="F10" s="5" t="str">
        <f>TEXT(D10, " m/d/yyyy ")&amp; TEXT(E10, "hh:mm")</f>
        <v xml:space="preserve"> 2/19/2018 16:00</v>
      </c>
      <c r="G10">
        <v>1760.8820000000001</v>
      </c>
      <c r="H10">
        <v>264.89999999999998</v>
      </c>
      <c r="I10">
        <v>303.22515666666681</v>
      </c>
      <c r="J10">
        <v>650.4</v>
      </c>
      <c r="K10">
        <v>2052</v>
      </c>
      <c r="L10">
        <f>H10/I10</f>
        <v>0.87360825504066808</v>
      </c>
      <c r="M10">
        <f>I10/J10</f>
        <v>0.46621334050840529</v>
      </c>
      <c r="N10">
        <f>H10*G10</f>
        <v>466457.64179999998</v>
      </c>
      <c r="O10">
        <f>I10*G10</f>
        <v>533943.7203215136</v>
      </c>
      <c r="P10">
        <f>J10*G10</f>
        <v>1145277.6528</v>
      </c>
      <c r="Q10">
        <f>N10*60*60/1000/1000/1000</f>
        <v>1.6792475104799995</v>
      </c>
      <c r="R10">
        <f>O10*60*60/1000/1000/1000*2</f>
        <v>3.8443947863148984</v>
      </c>
      <c r="S10">
        <f>P10*60*60/1000/1000/1000</f>
        <v>4.1229995500799994</v>
      </c>
    </row>
    <row r="11" spans="1:19" x14ac:dyDescent="0.25">
      <c r="A11" t="s">
        <v>6</v>
      </c>
      <c r="B11" t="s">
        <v>9</v>
      </c>
      <c r="C11">
        <v>10</v>
      </c>
      <c r="D11" s="3">
        <v>43150</v>
      </c>
      <c r="E11" s="5">
        <v>0.70833333333333304</v>
      </c>
      <c r="F11" s="5" t="str">
        <f>TEXT(D11, " m/d/yyyy ")&amp; TEXT(E11, "hh:mm")</f>
        <v xml:space="preserve"> 2/19/2018 17:00</v>
      </c>
      <c r="G11">
        <v>1772.2059999999999</v>
      </c>
      <c r="H11">
        <v>265.5</v>
      </c>
      <c r="J11">
        <v>415.5</v>
      </c>
      <c r="K11">
        <v>1860</v>
      </c>
      <c r="N11">
        <f>H11*G11</f>
        <v>470520.69299999997</v>
      </c>
      <c r="O11">
        <f>I11*G11</f>
        <v>0</v>
      </c>
      <c r="P11">
        <f>J11*G11</f>
        <v>736351.59299999999</v>
      </c>
      <c r="Q11">
        <f>N11*60*60/1000/1000/1000</f>
        <v>1.6938744948000002</v>
      </c>
      <c r="R11">
        <f>O11*60*60/1000/1000/1000</f>
        <v>0</v>
      </c>
      <c r="S11">
        <f>P11*60*60/1000/1000/1000</f>
        <v>2.6508657347999995</v>
      </c>
    </row>
    <row r="12" spans="1:19" x14ac:dyDescent="0.25">
      <c r="A12" t="s">
        <v>6</v>
      </c>
      <c r="B12" t="s">
        <v>9</v>
      </c>
      <c r="C12">
        <v>11</v>
      </c>
      <c r="D12" s="3">
        <v>43150</v>
      </c>
      <c r="E12" s="5">
        <v>0.75</v>
      </c>
      <c r="F12" s="5" t="str">
        <f>TEXT(D12, " m/d/yyyy ")&amp; TEXT(E12, "hh:mm")</f>
        <v xml:space="preserve"> 2/19/2018 18:00</v>
      </c>
      <c r="G12">
        <v>1738.2339999999999</v>
      </c>
      <c r="H12">
        <v>238.8</v>
      </c>
      <c r="I12">
        <v>431.29109599999998</v>
      </c>
      <c r="J12">
        <v>359.79999999999995</v>
      </c>
      <c r="K12">
        <v>1458</v>
      </c>
      <c r="L12">
        <f>H12/I12</f>
        <v>0.5536863668523313</v>
      </c>
      <c r="M12">
        <f>I12/J12</f>
        <v>1.198696764869372</v>
      </c>
      <c r="N12">
        <f>H12*G12</f>
        <v>415090.27919999999</v>
      </c>
      <c r="O12">
        <f>I12*G12</f>
        <v>749684.84696446394</v>
      </c>
      <c r="P12">
        <f>J12*G12</f>
        <v>625416.59319999989</v>
      </c>
      <c r="Q12">
        <f>N12*60*60/1000/1000/1000</f>
        <v>1.4943250051200001</v>
      </c>
      <c r="R12">
        <f>O12*60*60/1000/1000/1000</f>
        <v>2.6988654490720703</v>
      </c>
      <c r="S12">
        <f>P12*60*60/1000/1000/1000</f>
        <v>2.2514997355199999</v>
      </c>
    </row>
    <row r="13" spans="1:19" x14ac:dyDescent="0.25">
      <c r="A13" t="s">
        <v>6</v>
      </c>
      <c r="B13" t="s">
        <v>9</v>
      </c>
      <c r="C13">
        <v>12</v>
      </c>
      <c r="D13" s="3">
        <v>43150</v>
      </c>
      <c r="E13" s="5">
        <v>0.79166666666666696</v>
      </c>
      <c r="F13" s="5" t="str">
        <f>TEXT(D13, " m/d/yyyy ")&amp; TEXT(E13, "hh:mm")</f>
        <v xml:space="preserve"> 2/19/2018 19:00</v>
      </c>
      <c r="G13">
        <v>1681.6139999999998</v>
      </c>
      <c r="H13">
        <v>252.5</v>
      </c>
      <c r="I13">
        <v>306.15940999999998</v>
      </c>
      <c r="J13">
        <v>381.45000000000005</v>
      </c>
      <c r="K13">
        <v>1182</v>
      </c>
      <c r="L13">
        <f>H13/I13</f>
        <v>0.82473375552951322</v>
      </c>
      <c r="M13">
        <f>I13/J13</f>
        <v>0.80262002883733108</v>
      </c>
      <c r="N13">
        <f>H13*G13</f>
        <v>424607.53499999997</v>
      </c>
      <c r="O13">
        <f>I13*G13</f>
        <v>514841.95008773991</v>
      </c>
      <c r="P13">
        <f>J13*G13</f>
        <v>641451.66029999999</v>
      </c>
      <c r="Q13">
        <f>N13*60*60/1000/1000/1000</f>
        <v>1.5285871259999997</v>
      </c>
      <c r="R13">
        <f>O13*60*60/1000/1000/1000</f>
        <v>1.8534310203158637</v>
      </c>
      <c r="S13">
        <f>P13*60*60/1000/1000/1000</f>
        <v>2.3092259770800001</v>
      </c>
    </row>
    <row r="14" spans="1:19" x14ac:dyDescent="0.25">
      <c r="A14" t="s">
        <v>6</v>
      </c>
      <c r="B14" t="s">
        <v>9</v>
      </c>
      <c r="C14">
        <v>13</v>
      </c>
      <c r="D14" s="3">
        <v>43150</v>
      </c>
      <c r="E14" s="5">
        <v>0.83333333333333304</v>
      </c>
      <c r="F14" s="5" t="str">
        <f>TEXT(D14, " m/d/yyyy ")&amp; TEXT(E14, "hh:mm")</f>
        <v xml:space="preserve"> 2/19/2018 20:00</v>
      </c>
      <c r="G14">
        <v>1596.684</v>
      </c>
      <c r="H14">
        <v>321.7</v>
      </c>
      <c r="I14">
        <v>100.7616767</v>
      </c>
      <c r="J14">
        <v>365.6</v>
      </c>
      <c r="K14">
        <v>1054</v>
      </c>
      <c r="L14">
        <f>H14/I14</f>
        <v>3.192682084457612</v>
      </c>
      <c r="M14">
        <f>I14/J14</f>
        <v>0.27560633670678336</v>
      </c>
      <c r="N14">
        <f>H14*G14</f>
        <v>513653.24279999995</v>
      </c>
      <c r="O14">
        <f>I14*G14</f>
        <v>160884.55700006278</v>
      </c>
      <c r="P14">
        <f>J14*G14</f>
        <v>583747.67040000006</v>
      </c>
      <c r="Q14">
        <f>N14*60*60/1000/1000/1000</f>
        <v>1.8491516740799998</v>
      </c>
      <c r="R14">
        <f>O14*60*60/1000/1000/1000</f>
        <v>0.57918440520022607</v>
      </c>
      <c r="S14">
        <f>P14*60*60/1000/1000/1000</f>
        <v>2.1014916134400004</v>
      </c>
    </row>
    <row r="15" spans="1:19" x14ac:dyDescent="0.25">
      <c r="A15" t="s">
        <v>6</v>
      </c>
      <c r="B15" t="s">
        <v>9</v>
      </c>
      <c r="C15">
        <v>14</v>
      </c>
      <c r="D15" s="3">
        <v>43150</v>
      </c>
      <c r="E15" s="5">
        <v>0.875</v>
      </c>
      <c r="F15" s="5" t="str">
        <f>TEXT(D15, " m/d/yyyy ")&amp; TEXT(E15, "hh:mm")</f>
        <v xml:space="preserve"> 2/19/2018 21:00</v>
      </c>
      <c r="G15">
        <v>1542.895</v>
      </c>
      <c r="H15">
        <v>321.2</v>
      </c>
      <c r="I15">
        <v>558.08105469999998</v>
      </c>
      <c r="J15">
        <v>566</v>
      </c>
      <c r="K15">
        <v>908</v>
      </c>
      <c r="L15">
        <f>H15/I15</f>
        <v>0.57554363706659617</v>
      </c>
      <c r="M15">
        <f>I15/J15</f>
        <v>0.98600893056537098</v>
      </c>
      <c r="N15">
        <f>H15*G15</f>
        <v>495577.87399999995</v>
      </c>
      <c r="O15">
        <f>I15*G15</f>
        <v>861060.46889135649</v>
      </c>
      <c r="P15">
        <f>J15*G15</f>
        <v>873278.57</v>
      </c>
      <c r="Q15">
        <f>N15*60*60/1000/1000/1000</f>
        <v>1.7840803463999999</v>
      </c>
      <c r="R15">
        <f>O15*60*60/1000/1000/1000</f>
        <v>3.0998176880088835</v>
      </c>
      <c r="S15">
        <f>P15*60*60/1000/1000/1000</f>
        <v>3.1438028519999994</v>
      </c>
    </row>
    <row r="16" spans="1:19" x14ac:dyDescent="0.25">
      <c r="A16" t="s">
        <v>6</v>
      </c>
      <c r="B16" t="s">
        <v>9</v>
      </c>
      <c r="C16">
        <v>15</v>
      </c>
      <c r="D16" s="3">
        <v>43150</v>
      </c>
      <c r="E16" s="5">
        <v>0.91666666666666696</v>
      </c>
      <c r="F16" s="5" t="str">
        <f>TEXT(D16, " m/d/yyyy ")&amp; TEXT(E16, "hh:mm")</f>
        <v xml:space="preserve"> 2/19/2018 22:00</v>
      </c>
      <c r="G16">
        <v>1511.7539999999999</v>
      </c>
      <c r="H16">
        <v>364.8</v>
      </c>
      <c r="I16">
        <v>80.955466670000007</v>
      </c>
      <c r="J16">
        <v>406.8</v>
      </c>
      <c r="K16">
        <v>908</v>
      </c>
      <c r="L16">
        <f>H16/I16</f>
        <v>4.5061811759672734</v>
      </c>
      <c r="M16">
        <f>I16/J16</f>
        <v>0.19900557195181909</v>
      </c>
      <c r="N16">
        <f>H16*G16</f>
        <v>551487.85919999995</v>
      </c>
      <c r="O16">
        <f>I16*G16</f>
        <v>122384.75056023918</v>
      </c>
      <c r="P16">
        <f>J16*G16</f>
        <v>614981.52720000001</v>
      </c>
      <c r="Q16">
        <f>N16*60*60/1000/1000/1000</f>
        <v>1.9853562931199999</v>
      </c>
      <c r="R16">
        <f>O16*60*60/1000/1000/1000*2</f>
        <v>0.88117020403372204</v>
      </c>
      <c r="S16">
        <f>P16*60*60/1000/1000/1000</f>
        <v>2.2139334979199998</v>
      </c>
    </row>
    <row r="17" spans="1:19" x14ac:dyDescent="0.25">
      <c r="A17" t="s">
        <v>6</v>
      </c>
      <c r="B17" t="s">
        <v>9</v>
      </c>
      <c r="C17">
        <v>16</v>
      </c>
      <c r="D17" s="3">
        <v>43150</v>
      </c>
      <c r="E17" s="5">
        <v>0.95833333333333304</v>
      </c>
      <c r="F17" s="5" t="str">
        <f>TEXT(D17, " m/d/yyyy ")&amp; TEXT(E17, "hh:mm")</f>
        <v xml:space="preserve"> 2/19/2018 23:00</v>
      </c>
      <c r="G17">
        <v>1469.289</v>
      </c>
      <c r="H17">
        <v>340.2</v>
      </c>
      <c r="J17">
        <v>571.5</v>
      </c>
      <c r="K17">
        <v>851</v>
      </c>
      <c r="N17">
        <f>H17*G17</f>
        <v>499852.11780000001</v>
      </c>
      <c r="O17">
        <f>I17*G17</f>
        <v>0</v>
      </c>
      <c r="P17">
        <f>J17*G17</f>
        <v>839698.66350000002</v>
      </c>
      <c r="Q17">
        <f>N17*60*60/1000/1000/1000</f>
        <v>1.79946762408</v>
      </c>
      <c r="R17">
        <f>O17*60*60/1000/1000/1000</f>
        <v>0</v>
      </c>
      <c r="S17">
        <f>P17*60*60/1000/1000/1000</f>
        <v>3.0229151886000003</v>
      </c>
    </row>
    <row r="18" spans="1:19" x14ac:dyDescent="0.25">
      <c r="A18" t="s">
        <v>6</v>
      </c>
      <c r="B18" t="s">
        <v>9</v>
      </c>
      <c r="C18">
        <v>17</v>
      </c>
      <c r="D18" s="3">
        <v>43150</v>
      </c>
      <c r="E18" s="5">
        <v>1</v>
      </c>
      <c r="F18" s="5" t="str">
        <f>TEXT(D18, " m/d/yyyy ")&amp; TEXT(E18, "hh:mm")</f>
        <v xml:space="preserve"> 2/19/2018 00:00</v>
      </c>
      <c r="G18">
        <v>1438.1479999999999</v>
      </c>
      <c r="H18">
        <v>265.10000000000002</v>
      </c>
      <c r="I18">
        <v>399.32195330000002</v>
      </c>
      <c r="J18">
        <v>498.15</v>
      </c>
      <c r="K18">
        <v>745</v>
      </c>
      <c r="L18">
        <f>H18/I18</f>
        <v>0.66387534621928834</v>
      </c>
      <c r="M18">
        <f>I18/J18</f>
        <v>0.80160986309344584</v>
      </c>
      <c r="N18">
        <f>H18*G18</f>
        <v>381253.03480000002</v>
      </c>
      <c r="O18">
        <f>I18*G18</f>
        <v>574284.06849448837</v>
      </c>
      <c r="P18">
        <f>J18*G18</f>
        <v>716413.42619999987</v>
      </c>
      <c r="Q18">
        <f>N18*60*60/1000/1000/1000</f>
        <v>1.3725109252800001</v>
      </c>
      <c r="R18">
        <f>O18*60*60/1000/1000/1000</f>
        <v>2.0674226465801584</v>
      </c>
      <c r="S18">
        <f>P18*60*60/1000/1000/1000</f>
        <v>2.5790883343199993</v>
      </c>
    </row>
    <row r="19" spans="1:19" x14ac:dyDescent="0.25">
      <c r="A19" t="s">
        <v>6</v>
      </c>
      <c r="B19" t="s">
        <v>9</v>
      </c>
      <c r="C19">
        <v>18</v>
      </c>
      <c r="D19" s="3">
        <v>43151</v>
      </c>
      <c r="E19" s="5">
        <v>4.1666666666666664E-2</v>
      </c>
      <c r="F19" s="5" t="str">
        <f>TEXT(D19, " m/d/yyyy ")&amp; TEXT(E19, "hh:mm")</f>
        <v xml:space="preserve"> 2/20/2018 01:00</v>
      </c>
      <c r="G19">
        <v>1387.1899999999998</v>
      </c>
      <c r="H19">
        <v>307.5</v>
      </c>
      <c r="I19">
        <v>323.86762270000003</v>
      </c>
      <c r="J19">
        <v>430.4</v>
      </c>
      <c r="K19">
        <v>688</v>
      </c>
      <c r="L19">
        <f>H19/I19</f>
        <v>0.94946199757929672</v>
      </c>
      <c r="M19">
        <f>I19/J19</f>
        <v>0.75248053601301124</v>
      </c>
      <c r="N19">
        <f>H19*G19</f>
        <v>426560.92499999993</v>
      </c>
      <c r="O19">
        <f>I19*G19</f>
        <v>449265.92753321299</v>
      </c>
      <c r="P19">
        <f>J19*G19</f>
        <v>597046.57599999988</v>
      </c>
      <c r="Q19">
        <f>N19*60*60/1000/1000/1000</f>
        <v>1.5356193299999998</v>
      </c>
      <c r="R19">
        <f>O19*60*60/1000/1000/1000</f>
        <v>1.6173573391195666</v>
      </c>
      <c r="S19">
        <f>P19*60*60/1000/1000/1000</f>
        <v>2.1493676735999996</v>
      </c>
    </row>
    <row r="20" spans="1:19" x14ac:dyDescent="0.25">
      <c r="A20" t="s">
        <v>6</v>
      </c>
      <c r="B20" t="s">
        <v>9</v>
      </c>
      <c r="C20">
        <v>19</v>
      </c>
      <c r="D20" s="3">
        <v>43151</v>
      </c>
      <c r="E20" s="5">
        <v>8.3333333333333301E-2</v>
      </c>
      <c r="F20" s="5" t="str">
        <f>TEXT(D20, " m/d/yyyy ")&amp; TEXT(E20, "hh:mm")</f>
        <v xml:space="preserve"> 2/20/2018 02:00</v>
      </c>
      <c r="G20">
        <v>1336.232</v>
      </c>
      <c r="H20">
        <v>302.10000000000002</v>
      </c>
      <c r="I20">
        <v>263.9795183</v>
      </c>
      <c r="J20">
        <v>394.7</v>
      </c>
      <c r="K20">
        <v>651</v>
      </c>
      <c r="L20">
        <f>H20/I20</f>
        <v>1.1444069674249422</v>
      </c>
      <c r="M20">
        <f>I20/J20</f>
        <v>0.66881053534329871</v>
      </c>
      <c r="N20">
        <f>H20*G20</f>
        <v>403675.68720000004</v>
      </c>
      <c r="O20">
        <f>I20*G20</f>
        <v>352737.8796970456</v>
      </c>
      <c r="P20">
        <f>J20*G20</f>
        <v>527410.77039999992</v>
      </c>
      <c r="Q20">
        <f>N20*60*60/1000/1000/1000</f>
        <v>1.45323247392</v>
      </c>
      <c r="R20">
        <f>O20*60*60/1000/1000/1000*3</f>
        <v>3.8095691007280923</v>
      </c>
      <c r="S20">
        <f>P20*60*60/1000/1000/1000</f>
        <v>1.8986787734399999</v>
      </c>
    </row>
    <row r="21" spans="1:19" x14ac:dyDescent="0.25">
      <c r="A21" t="s">
        <v>6</v>
      </c>
      <c r="B21" t="s">
        <v>9</v>
      </c>
      <c r="C21">
        <v>20</v>
      </c>
      <c r="D21" s="3">
        <v>43151</v>
      </c>
      <c r="E21" s="5">
        <v>0.125</v>
      </c>
      <c r="F21" s="5" t="str">
        <f>TEXT(D21, " m/d/yyyy ")&amp; TEXT(E21, "hh:mm")</f>
        <v xml:space="preserve"> 2/20/2018 03:00</v>
      </c>
      <c r="G21">
        <v>1316.415</v>
      </c>
      <c r="H21">
        <v>214</v>
      </c>
      <c r="J21">
        <v>802</v>
      </c>
      <c r="K21">
        <v>639</v>
      </c>
      <c r="N21">
        <f>H21*G21</f>
        <v>281712.81</v>
      </c>
      <c r="O21">
        <f>I21*G21</f>
        <v>0</v>
      </c>
      <c r="P21">
        <f>J21*G21</f>
        <v>1055764.83</v>
      </c>
      <c r="Q21">
        <f>N21*60*60/1000/1000/1000</f>
        <v>1.0141661160000002</v>
      </c>
      <c r="R21">
        <f>O21*60*60/1000/1000/1000</f>
        <v>0</v>
      </c>
      <c r="S21">
        <f>P21*60*60/1000/1000/1000</f>
        <v>3.800753388</v>
      </c>
    </row>
    <row r="22" spans="1:19" x14ac:dyDescent="0.25">
      <c r="A22" t="s">
        <v>6</v>
      </c>
      <c r="B22" t="s">
        <v>9</v>
      </c>
      <c r="C22">
        <v>21</v>
      </c>
      <c r="D22" s="3">
        <v>43151</v>
      </c>
      <c r="E22" s="5">
        <v>0.16666666666666699</v>
      </c>
      <c r="F22" s="5" t="str">
        <f>TEXT(D22, " m/d/yyyy ")&amp; TEXT(E22, "hh:mm")</f>
        <v xml:space="preserve"> 2/20/2018 04:00</v>
      </c>
      <c r="G22">
        <v>1296.598</v>
      </c>
      <c r="H22">
        <v>232.3</v>
      </c>
      <c r="J22">
        <v>333.54999999999995</v>
      </c>
      <c r="K22">
        <v>577</v>
      </c>
      <c r="N22">
        <f>H22*G22</f>
        <v>301199.71539999999</v>
      </c>
      <c r="O22">
        <f>I22*G22</f>
        <v>0</v>
      </c>
      <c r="P22">
        <f>J22*G22</f>
        <v>432480.26289999991</v>
      </c>
      <c r="Q22">
        <f>N22*60*60/1000/1000/1000</f>
        <v>1.0843189754399998</v>
      </c>
      <c r="R22">
        <f>O22*60*60/1000/1000/1000</f>
        <v>0</v>
      </c>
      <c r="S22">
        <f>P22*60*60/1000/1000/1000</f>
        <v>1.5569289464399998</v>
      </c>
    </row>
    <row r="23" spans="1:19" x14ac:dyDescent="0.25">
      <c r="A23" t="s">
        <v>6</v>
      </c>
      <c r="B23" t="s">
        <v>9</v>
      </c>
      <c r="C23">
        <v>22</v>
      </c>
      <c r="D23" s="3">
        <v>43151</v>
      </c>
      <c r="E23" s="5">
        <v>0.20833333333333301</v>
      </c>
      <c r="F23" s="5" t="str">
        <f>TEXT(D23, " m/d/yyyy ")&amp; TEXT(E23, "hh:mm")</f>
        <v xml:space="preserve"> 2/20/2018 05:00</v>
      </c>
      <c r="G23">
        <v>1288.105</v>
      </c>
      <c r="H23">
        <v>302.5</v>
      </c>
      <c r="I23">
        <v>347.47052666666679</v>
      </c>
      <c r="J23">
        <v>322.64999999999998</v>
      </c>
      <c r="K23">
        <v>514</v>
      </c>
      <c r="L23">
        <f>H23/I23</f>
        <v>0.87057743545020838</v>
      </c>
      <c r="M23">
        <f>I23/J23</f>
        <v>1.0769270933415986</v>
      </c>
      <c r="N23">
        <f>H23*G23</f>
        <v>389651.76250000001</v>
      </c>
      <c r="O23">
        <f>I23*G23</f>
        <v>447578.52275196684</v>
      </c>
      <c r="P23">
        <f>J23*G23</f>
        <v>415607.07824999996</v>
      </c>
      <c r="Q23">
        <f>N23*60*60/1000/1000/1000</f>
        <v>1.402746345</v>
      </c>
      <c r="R23">
        <f>O23*60*60/1000/1000/1000*2</f>
        <v>3.2225653638141614</v>
      </c>
      <c r="S23">
        <f>P23*60*60/1000/1000/1000</f>
        <v>1.4961854816999998</v>
      </c>
    </row>
    <row r="24" spans="1:19" x14ac:dyDescent="0.25">
      <c r="A24" t="s">
        <v>6</v>
      </c>
      <c r="B24" t="s">
        <v>9</v>
      </c>
      <c r="C24">
        <v>23</v>
      </c>
      <c r="D24" s="3">
        <v>43151</v>
      </c>
      <c r="E24" s="5">
        <v>0.25</v>
      </c>
      <c r="F24" s="5" t="str">
        <f>TEXT(D24, " m/d/yyyy ")&amp; TEXT(E24, "hh:mm")</f>
        <v xml:space="preserve"> 2/20/2018 06:00</v>
      </c>
      <c r="G24">
        <v>1276.7809999999999</v>
      </c>
      <c r="H24">
        <v>304.2</v>
      </c>
      <c r="J24">
        <v>553</v>
      </c>
      <c r="K24">
        <v>543</v>
      </c>
      <c r="N24">
        <f>H24*G24</f>
        <v>388396.78019999998</v>
      </c>
      <c r="O24">
        <f>I24*G24</f>
        <v>0</v>
      </c>
      <c r="P24">
        <f>J24*G24</f>
        <v>706059.89299999992</v>
      </c>
      <c r="Q24">
        <f>N24*60*60/1000/1000/1000</f>
        <v>1.3982284087200001</v>
      </c>
      <c r="R24">
        <f>O24*60*60/1000/1000/1000</f>
        <v>0</v>
      </c>
      <c r="S24">
        <f>P24*60*60/1000/1000/1000</f>
        <v>2.5418156148</v>
      </c>
    </row>
    <row r="25" spans="1:19" x14ac:dyDescent="0.25">
      <c r="A25" t="s">
        <v>6</v>
      </c>
      <c r="B25" t="s">
        <v>9</v>
      </c>
      <c r="C25">
        <v>24</v>
      </c>
      <c r="D25" s="3">
        <v>43151</v>
      </c>
      <c r="E25" s="5">
        <v>0.29166666666666702</v>
      </c>
      <c r="F25" s="5" t="str">
        <f>TEXT(D25, " m/d/yyyy ")&amp; TEXT(E25, "hh:mm")</f>
        <v xml:space="preserve"> 2/20/2018 07:00</v>
      </c>
      <c r="G25">
        <v>1288.105</v>
      </c>
      <c r="H25">
        <v>229.2</v>
      </c>
      <c r="I25">
        <v>189.52284</v>
      </c>
      <c r="J25">
        <v>339.95</v>
      </c>
      <c r="K25">
        <v>492</v>
      </c>
      <c r="L25">
        <f>H25/I25</f>
        <v>1.2093529202074007</v>
      </c>
      <c r="M25">
        <f>I25/J25</f>
        <v>0.557502103250478</v>
      </c>
      <c r="N25">
        <f>H25*G25</f>
        <v>295233.66599999997</v>
      </c>
      <c r="O25">
        <f>I25*G25</f>
        <v>244125.31781820001</v>
      </c>
      <c r="P25">
        <f>J25*G25</f>
        <v>437891.29475</v>
      </c>
      <c r="Q25">
        <f>N25*60*60/1000/1000/1000</f>
        <v>1.0628411975999998</v>
      </c>
      <c r="R25">
        <f>O25*60*60/1000/1000/1000</f>
        <v>0.8788511441455199</v>
      </c>
      <c r="S25">
        <f>P25*60*60/1000/1000/1000</f>
        <v>1.5764086611000001</v>
      </c>
    </row>
    <row r="26" spans="1:19" x14ac:dyDescent="0.25">
      <c r="A26" t="s">
        <v>6</v>
      </c>
      <c r="B26" t="s">
        <v>8</v>
      </c>
      <c r="C26">
        <v>25</v>
      </c>
      <c r="D26" s="3">
        <v>43151</v>
      </c>
      <c r="E26" s="5">
        <v>0.33333333333333298</v>
      </c>
      <c r="F26" s="5" t="str">
        <f>TEXT(D26, " m/d/yyyy ")&amp; TEXT(E26, "hh:mm")</f>
        <v xml:space="preserve"> 2/20/2018 08:00</v>
      </c>
      <c r="G26">
        <v>1296.598</v>
      </c>
      <c r="H26">
        <v>210.3</v>
      </c>
      <c r="I26">
        <v>276.08331329999999</v>
      </c>
      <c r="J26">
        <v>561.5</v>
      </c>
      <c r="L26">
        <f>H26/I26</f>
        <v>0.76172658711713603</v>
      </c>
      <c r="M26">
        <f>I26/J26</f>
        <v>0.4916888927871772</v>
      </c>
      <c r="N26">
        <f>H26*G26</f>
        <v>272674.55940000003</v>
      </c>
      <c r="O26">
        <f>I26*G26</f>
        <v>357969.07185815339</v>
      </c>
      <c r="P26">
        <f>J26*G26</f>
        <v>728039.777</v>
      </c>
      <c r="Q26">
        <f>N26*60*60/1000/1000/1000</f>
        <v>0.98162841383999999</v>
      </c>
      <c r="R26">
        <f>O26*60*60/1000/1000/1000*2</f>
        <v>2.577377317378704</v>
      </c>
      <c r="S26">
        <f>P26*60*60/1000/1000/1000</f>
        <v>2.6209431971999999</v>
      </c>
    </row>
    <row r="27" spans="1:19" x14ac:dyDescent="0.25">
      <c r="A27" t="s">
        <v>6</v>
      </c>
      <c r="B27" t="s">
        <v>8</v>
      </c>
      <c r="C27">
        <v>26</v>
      </c>
      <c r="D27" s="3">
        <v>43151</v>
      </c>
      <c r="E27" s="5">
        <v>0.375</v>
      </c>
      <c r="F27" s="5" t="str">
        <f>TEXT(D27, " m/d/yyyy ")&amp; TEXT(E27, "hh:mm")</f>
        <v xml:space="preserve"> 2/20/2018 09:00</v>
      </c>
      <c r="G27">
        <v>1336.232</v>
      </c>
      <c r="H27">
        <v>280.89999999999998</v>
      </c>
      <c r="J27">
        <v>582</v>
      </c>
      <c r="N27">
        <f>H27*G27</f>
        <v>375347.56879999995</v>
      </c>
      <c r="O27">
        <f>I27*G27</f>
        <v>0</v>
      </c>
      <c r="P27">
        <f>J27*G27</f>
        <v>777687.02399999998</v>
      </c>
      <c r="Q27">
        <f>N27*60*60/1000/1000/1000</f>
        <v>1.3512512476799998</v>
      </c>
      <c r="R27">
        <f>O27*60*60/1000/1000/1000</f>
        <v>0</v>
      </c>
      <c r="S27">
        <f>P27*60*60/1000/1000/1000</f>
        <v>2.7996732863999996</v>
      </c>
    </row>
    <row r="28" spans="1:19" x14ac:dyDescent="0.25">
      <c r="A28" t="s">
        <v>6</v>
      </c>
      <c r="B28" t="s">
        <v>8</v>
      </c>
      <c r="C28">
        <v>27</v>
      </c>
      <c r="D28" s="3">
        <v>43151</v>
      </c>
      <c r="E28" s="5">
        <v>0.41666666666666702</v>
      </c>
      <c r="F28" s="5" t="str">
        <f>TEXT(D28, " m/d/yyyy ")&amp; TEXT(E28, "hh:mm")</f>
        <v xml:space="preserve"> 2/20/2018 10:00</v>
      </c>
      <c r="G28">
        <v>1426.8239999999998</v>
      </c>
      <c r="H28">
        <v>328.3</v>
      </c>
      <c r="I28">
        <v>375.84792670000002</v>
      </c>
      <c r="J28">
        <v>771</v>
      </c>
      <c r="L28">
        <f>H28/I28</f>
        <v>0.87349158177490083</v>
      </c>
      <c r="M28">
        <f>I28/J28</f>
        <v>0.4874810981841764</v>
      </c>
      <c r="N28">
        <f>H28*G28</f>
        <v>468426.31919999997</v>
      </c>
      <c r="O28">
        <f>I28*G28</f>
        <v>536268.84216580074</v>
      </c>
      <c r="P28">
        <f>J28*G28</f>
        <v>1100081.3039999998</v>
      </c>
      <c r="Q28">
        <f>N28*60*60/1000/1000/1000</f>
        <v>1.6863347491199998</v>
      </c>
      <c r="R28">
        <f>O28*60*60/1000/1000/1000*3</f>
        <v>5.7917034953906477</v>
      </c>
      <c r="S28">
        <f>P28*60*60/1000/1000/1000</f>
        <v>3.9602926943999992</v>
      </c>
    </row>
    <row r="29" spans="1:19" x14ac:dyDescent="0.25">
      <c r="A29" t="s">
        <v>6</v>
      </c>
      <c r="B29" t="s">
        <v>8</v>
      </c>
      <c r="C29">
        <v>28</v>
      </c>
      <c r="D29" s="3">
        <v>43151</v>
      </c>
      <c r="E29" s="5">
        <v>0.45833333333333298</v>
      </c>
      <c r="F29" s="5" t="str">
        <f>TEXT(D29, " m/d/yyyy ")&amp; TEXT(E29, "hh:mm")</f>
        <v xml:space="preserve"> 2/20/2018 11:00</v>
      </c>
      <c r="G29">
        <v>1554.2189999999998</v>
      </c>
      <c r="H29">
        <v>403.4</v>
      </c>
      <c r="J29">
        <v>840</v>
      </c>
      <c r="N29">
        <f>H29*G29</f>
        <v>626971.94459999993</v>
      </c>
      <c r="O29">
        <f>I29*G29</f>
        <v>0</v>
      </c>
      <c r="P29">
        <f>J29*G29</f>
        <v>1305543.96</v>
      </c>
      <c r="Q29">
        <f>N29*60*60/1000/1000/1000</f>
        <v>2.2570990005600002</v>
      </c>
      <c r="R29">
        <f>O29*60*60/1000/1000/1000</f>
        <v>0</v>
      </c>
      <c r="S29">
        <f>P29*60*60/1000/1000/1000</f>
        <v>4.6999582559999995</v>
      </c>
    </row>
    <row r="30" spans="1:19" x14ac:dyDescent="0.25">
      <c r="A30" t="s">
        <v>6</v>
      </c>
      <c r="B30" t="s">
        <v>8</v>
      </c>
      <c r="C30">
        <v>29</v>
      </c>
      <c r="D30" s="3">
        <v>43151</v>
      </c>
      <c r="E30" s="5">
        <v>0.5</v>
      </c>
      <c r="F30" s="5" t="str">
        <f>TEXT(D30, " m/d/yyyy ")&amp; TEXT(E30, "hh:mm")</f>
        <v xml:space="preserve"> 2/20/2018 12:00</v>
      </c>
      <c r="G30">
        <v>1760.8820000000001</v>
      </c>
      <c r="H30">
        <v>370.2</v>
      </c>
      <c r="J30">
        <v>945</v>
      </c>
      <c r="N30">
        <f>H30*G30</f>
        <v>651878.51639999996</v>
      </c>
      <c r="O30">
        <f>I30*G30</f>
        <v>0</v>
      </c>
      <c r="P30">
        <f>J30*G30</f>
        <v>1664033.49</v>
      </c>
      <c r="Q30">
        <f>N30*60*60/1000/1000/1000</f>
        <v>2.3467626590399999</v>
      </c>
      <c r="R30">
        <f>O30*60*60/1000/1000/1000</f>
        <v>0</v>
      </c>
      <c r="S30">
        <f>P30*60*60/1000/1000/1000</f>
        <v>5.9905205640000005</v>
      </c>
    </row>
    <row r="31" spans="1:19" x14ac:dyDescent="0.25">
      <c r="A31" t="s">
        <v>6</v>
      </c>
      <c r="B31" t="s">
        <v>8</v>
      </c>
      <c r="C31">
        <v>30</v>
      </c>
      <c r="D31" s="3">
        <v>43151</v>
      </c>
      <c r="E31" s="5">
        <v>0.54166666666666696</v>
      </c>
      <c r="F31" s="5" t="str">
        <f>TEXT(D31, " m/d/yyyy ")&amp; TEXT(E31, "hh:mm")</f>
        <v xml:space="preserve"> 2/20/2018 13:00</v>
      </c>
      <c r="G31">
        <v>2060.9679999999998</v>
      </c>
      <c r="H31">
        <v>322.60000000000002</v>
      </c>
      <c r="I31">
        <v>538.69898669999998</v>
      </c>
      <c r="J31">
        <v>1171.8</v>
      </c>
      <c r="L31">
        <f>H31/I31</f>
        <v>0.59885020756435003</v>
      </c>
      <c r="M31">
        <f>I31/J31</f>
        <v>0.4597192240143369</v>
      </c>
      <c r="N31">
        <f>H31*G31</f>
        <v>664868.27679999999</v>
      </c>
      <c r="O31">
        <f>I31*G31</f>
        <v>1110241.3732211255</v>
      </c>
      <c r="P31">
        <f>J31*G31</f>
        <v>2415042.3023999999</v>
      </c>
      <c r="Q31">
        <f>N31*60*60*2/1000/1000/1000</f>
        <v>4.7870515929599993</v>
      </c>
      <c r="R31">
        <f>O31*60*60*2/1000/1000/1000</f>
        <v>7.9937378871921032</v>
      </c>
      <c r="S31">
        <f>P31*60*60*2/1000/1000/1000</f>
        <v>17.38830457728</v>
      </c>
    </row>
    <row r="32" spans="1:19" x14ac:dyDescent="0.25">
      <c r="A32" t="s">
        <v>6</v>
      </c>
      <c r="B32" t="s">
        <v>8</v>
      </c>
      <c r="C32">
        <v>31</v>
      </c>
      <c r="D32" s="3">
        <v>43151</v>
      </c>
      <c r="E32" s="5">
        <v>0.58333333333333304</v>
      </c>
      <c r="F32" s="5" t="str">
        <f>TEXT(D32, " m/d/yyyy ")&amp; TEXT(E32, "hh:mm")</f>
        <v xml:space="preserve"> 2/20/2018 14:00</v>
      </c>
      <c r="G32">
        <v>2406.35</v>
      </c>
      <c r="J32">
        <v>586.88</v>
      </c>
      <c r="O32">
        <f>I32*G32</f>
        <v>0</v>
      </c>
    </row>
    <row r="33" spans="1:19" x14ac:dyDescent="0.25">
      <c r="A33" t="s">
        <v>6</v>
      </c>
      <c r="B33" t="s">
        <v>7</v>
      </c>
      <c r="C33">
        <v>32</v>
      </c>
      <c r="D33" s="3">
        <v>43151</v>
      </c>
      <c r="E33" s="5">
        <v>0.625</v>
      </c>
      <c r="F33" s="5" t="str">
        <f>TEXT(D33, " m/d/yyyy ")&amp; TEXT(E33, "hh:mm")</f>
        <v xml:space="preserve"> 2/20/2018 15:00</v>
      </c>
      <c r="G33">
        <v>2734.7459999999996</v>
      </c>
      <c r="H33">
        <v>301.39999999999998</v>
      </c>
      <c r="I33">
        <v>617.55704500000002</v>
      </c>
      <c r="J33">
        <v>1063.3</v>
      </c>
      <c r="L33">
        <f>H33/I33</f>
        <v>0.48805207946417317</v>
      </c>
      <c r="M33">
        <f>I33/J33</f>
        <v>0.58079285714285722</v>
      </c>
      <c r="N33">
        <f>H33*G33</f>
        <v>824252.4443999998</v>
      </c>
      <c r="O33">
        <f>I33*G33</f>
        <v>1688861.6585855698</v>
      </c>
      <c r="P33">
        <f>J33*G33</f>
        <v>2907855.4217999997</v>
      </c>
      <c r="Q33">
        <f>N33*60*60*18/1000/1000/1000</f>
        <v>53.411558397119983</v>
      </c>
      <c r="R33">
        <f>O33*60*60*18/1000/1000/1000</f>
        <v>109.43823547634493</v>
      </c>
      <c r="S33">
        <f>P33*60*60*18/1000/1000/1000</f>
        <v>188.42903133263994</v>
      </c>
    </row>
    <row r="34" spans="1:19" x14ac:dyDescent="0.25">
      <c r="A34" t="s">
        <v>6</v>
      </c>
      <c r="B34" t="s">
        <v>5</v>
      </c>
      <c r="C34">
        <v>33</v>
      </c>
      <c r="D34" s="3">
        <v>43152</v>
      </c>
      <c r="E34" s="5">
        <v>0.45833333333333331</v>
      </c>
      <c r="F34" s="5" t="str">
        <f>TEXT(D34, " m/d/yyyy ")&amp; TEXT(E34, "hh:mm")</f>
        <v xml:space="preserve"> 2/21/2018 11:00</v>
      </c>
      <c r="G34">
        <v>3425.5099999999998</v>
      </c>
      <c r="H34">
        <v>275.10000000000002</v>
      </c>
      <c r="I34">
        <v>248.2079067</v>
      </c>
      <c r="J34">
        <v>477.75</v>
      </c>
      <c r="K34">
        <v>390</v>
      </c>
      <c r="L34">
        <f>H34/I34</f>
        <v>1.1083450308152494</v>
      </c>
      <c r="M34">
        <f>I34/J34</f>
        <v>0.51953512653061229</v>
      </c>
      <c r="N34">
        <f>H34*G34</f>
        <v>942357.80099999998</v>
      </c>
      <c r="O34">
        <f>I34*G34</f>
        <v>850238.66647991689</v>
      </c>
      <c r="P34">
        <f>J34*G34</f>
        <v>1636537.4024999999</v>
      </c>
      <c r="Q34">
        <f>N34*60*60/1000/1000/1000</f>
        <v>3.3924880836000009</v>
      </c>
      <c r="R34">
        <f>O34*60*60/1000/1000/1000*4</f>
        <v>12.243436797310803</v>
      </c>
      <c r="S34">
        <f>P34*60*60/1000/1000/1000</f>
        <v>5.8915346489999996</v>
      </c>
    </row>
    <row r="35" spans="1:19" x14ac:dyDescent="0.25">
      <c r="A35" t="s">
        <v>6</v>
      </c>
      <c r="B35" t="s">
        <v>5</v>
      </c>
      <c r="C35">
        <v>34</v>
      </c>
      <c r="D35" s="3">
        <v>43152</v>
      </c>
      <c r="E35" s="5">
        <v>0.5</v>
      </c>
      <c r="F35" s="5" t="str">
        <f>TEXT(D35, " m/d/yyyy ")&amp; TEXT(E35, "hh:mm")</f>
        <v xml:space="preserve"> 2/21/2018 12:00</v>
      </c>
      <c r="G35">
        <v>3397.2</v>
      </c>
      <c r="H35">
        <v>239.6</v>
      </c>
      <c r="J35">
        <v>648.96999999999991</v>
      </c>
      <c r="K35">
        <v>394</v>
      </c>
      <c r="N35">
        <f>H35*G35</f>
        <v>813969.11999999988</v>
      </c>
      <c r="O35">
        <f>I35*G35</f>
        <v>0</v>
      </c>
      <c r="P35">
        <f>J35*G35</f>
        <v>2204680.8839999996</v>
      </c>
      <c r="Q35">
        <f>N35*60*60/1000/1000/1000</f>
        <v>2.9302888319999991</v>
      </c>
      <c r="R35">
        <f>O35*60*60/1000/1000/1000</f>
        <v>0</v>
      </c>
      <c r="S35">
        <f>P35*60*60/1000/1000/1000</f>
        <v>7.936851182399999</v>
      </c>
    </row>
    <row r="36" spans="1:19" x14ac:dyDescent="0.25">
      <c r="A36" t="s">
        <v>6</v>
      </c>
      <c r="B36" t="s">
        <v>5</v>
      </c>
      <c r="C36">
        <v>35</v>
      </c>
      <c r="D36" s="3">
        <v>43152</v>
      </c>
      <c r="E36" s="5">
        <v>0.54166666666666696</v>
      </c>
      <c r="F36" s="5" t="str">
        <f>TEXT(D36, " m/d/yyyy ")&amp; TEXT(E36, "hh:mm")</f>
        <v xml:space="preserve"> 2/21/2018 13:00</v>
      </c>
      <c r="G36">
        <v>3368.89</v>
      </c>
      <c r="H36">
        <v>214.7</v>
      </c>
      <c r="J36">
        <v>432.15000000000003</v>
      </c>
      <c r="K36">
        <v>294</v>
      </c>
      <c r="N36">
        <f>H36*G36</f>
        <v>723300.68299999996</v>
      </c>
      <c r="O36">
        <f>I36*G36</f>
        <v>0</v>
      </c>
      <c r="P36">
        <f>J36*G36</f>
        <v>1455865.8135000002</v>
      </c>
      <c r="Q36">
        <f>N36*60*60/1000/1000/1000</f>
        <v>2.6038824587999998</v>
      </c>
      <c r="R36">
        <f>O36*60*60/1000/1000/1000</f>
        <v>0</v>
      </c>
      <c r="S36">
        <f>P36*60*60/1000/1000/1000</f>
        <v>5.2411169286000003</v>
      </c>
    </row>
    <row r="37" spans="1:19" x14ac:dyDescent="0.25">
      <c r="A37" t="s">
        <v>6</v>
      </c>
      <c r="B37" t="s">
        <v>5</v>
      </c>
      <c r="C37">
        <v>36</v>
      </c>
      <c r="D37" s="3">
        <v>43152</v>
      </c>
      <c r="E37" s="5">
        <v>0.58333333333333304</v>
      </c>
      <c r="F37" s="5" t="str">
        <f>TEXT(D37, " m/d/yyyy ")&amp; TEXT(E37, "hh:mm")</f>
        <v xml:space="preserve"> 2/21/2018 14:00</v>
      </c>
      <c r="G37">
        <v>3397.2</v>
      </c>
      <c r="H37">
        <v>232.6</v>
      </c>
      <c r="J37">
        <v>406.1</v>
      </c>
      <c r="K37">
        <v>238</v>
      </c>
      <c r="N37">
        <f>H37*G37</f>
        <v>790188.72</v>
      </c>
      <c r="O37">
        <f>I37*G37</f>
        <v>0</v>
      </c>
      <c r="P37">
        <f>J37*G37</f>
        <v>1379602.92</v>
      </c>
      <c r="Q37">
        <f>N37*60*60/1000/1000/1000</f>
        <v>2.8446793919999998</v>
      </c>
      <c r="R37">
        <f>O37*60*60/1000/1000/1000</f>
        <v>0</v>
      </c>
      <c r="S37">
        <f>P37*60*60/1000/1000/1000</f>
        <v>4.9665705119999997</v>
      </c>
    </row>
    <row r="38" spans="1:19" x14ac:dyDescent="0.25">
      <c r="A38" t="s">
        <v>6</v>
      </c>
      <c r="B38" t="s">
        <v>5</v>
      </c>
      <c r="C38">
        <v>37</v>
      </c>
      <c r="D38" s="3">
        <v>43152</v>
      </c>
      <c r="E38" s="5">
        <v>0.625</v>
      </c>
      <c r="F38" s="5" t="str">
        <f>TEXT(D38, " m/d/yyyy ")&amp; TEXT(E38, "hh:mm")</f>
        <v xml:space="preserve"> 2/21/2018 15:00</v>
      </c>
      <c r="G38">
        <v>3397.2</v>
      </c>
      <c r="H38">
        <v>251.2</v>
      </c>
      <c r="I38">
        <v>239.40514669999999</v>
      </c>
      <c r="J38">
        <v>412.55</v>
      </c>
      <c r="K38">
        <v>240</v>
      </c>
      <c r="L38">
        <f>H38/I38</f>
        <v>1.0492673339006375</v>
      </c>
      <c r="M38">
        <f>I38/J38</f>
        <v>0.58030577311840981</v>
      </c>
      <c r="N38">
        <f>H38*G38</f>
        <v>853376.6399999999</v>
      </c>
      <c r="O38">
        <f>I38*G38</f>
        <v>813307.16436923994</v>
      </c>
      <c r="P38">
        <f>J38*G38</f>
        <v>1401514.8599999999</v>
      </c>
      <c r="Q38">
        <f>N38*60*60/1000/1000/1000</f>
        <v>3.0721559039999997</v>
      </c>
      <c r="R38">
        <f>O38*60*60/1000/1000/1000</f>
        <v>2.9279057917292639</v>
      </c>
      <c r="S38">
        <f>P38*60*60/1000/1000/1000</f>
        <v>5.0454534960000004</v>
      </c>
    </row>
    <row r="39" spans="1:19" x14ac:dyDescent="0.25">
      <c r="A39" t="s">
        <v>6</v>
      </c>
      <c r="B39" t="s">
        <v>5</v>
      </c>
      <c r="C39">
        <v>38</v>
      </c>
      <c r="D39" s="3">
        <v>43152</v>
      </c>
      <c r="E39" s="5">
        <v>0.66666666666666596</v>
      </c>
      <c r="F39" s="5" t="str">
        <f>TEXT(D39, " m/d/yyyy ")&amp; TEXT(E39, "hh:mm")</f>
        <v xml:space="preserve"> 2/21/2018 16:00</v>
      </c>
      <c r="G39">
        <v>3425.5099999999998</v>
      </c>
      <c r="H39">
        <v>194.2</v>
      </c>
      <c r="I39">
        <v>193.92421999999999</v>
      </c>
      <c r="J39">
        <v>372.65</v>
      </c>
      <c r="K39">
        <v>216</v>
      </c>
      <c r="L39">
        <f>H39/I39</f>
        <v>1.0014221018911407</v>
      </c>
      <c r="M39">
        <f>I39/J39</f>
        <v>0.52039237890782231</v>
      </c>
      <c r="N39">
        <f>H39*G39</f>
        <v>665234.0419999999</v>
      </c>
      <c r="O39">
        <f>I39*G39</f>
        <v>664289.3548521999</v>
      </c>
      <c r="P39">
        <f>J39*G39</f>
        <v>1276516.3014999998</v>
      </c>
      <c r="Q39">
        <f>N39*60*60/1000/1000/1000</f>
        <v>2.3948425511999996</v>
      </c>
      <c r="R39">
        <f>O39*60*60/1000/1000/1000*2</f>
        <v>4.7828833549358398</v>
      </c>
      <c r="S39">
        <f>P39*60*60/1000/1000/1000</f>
        <v>4.5954586853999997</v>
      </c>
    </row>
    <row r="40" spans="1:19" x14ac:dyDescent="0.25">
      <c r="A40" t="s">
        <v>6</v>
      </c>
      <c r="B40" t="s">
        <v>5</v>
      </c>
      <c r="C40">
        <v>39</v>
      </c>
      <c r="D40" s="3">
        <v>43152</v>
      </c>
      <c r="E40" s="5">
        <v>0.70833333333333304</v>
      </c>
      <c r="F40" s="5" t="str">
        <f>TEXT(D40, " m/d/yyyy ")&amp; TEXT(E40, "hh:mm")</f>
        <v xml:space="preserve"> 2/21/2018 17:00</v>
      </c>
      <c r="G40">
        <v>3425.5099999999998</v>
      </c>
      <c r="H40">
        <v>235</v>
      </c>
      <c r="J40">
        <v>374.6</v>
      </c>
      <c r="K40">
        <v>201</v>
      </c>
      <c r="N40">
        <f>H40*G40</f>
        <v>804994.85</v>
      </c>
      <c r="O40">
        <f>I40*G40</f>
        <v>0</v>
      </c>
      <c r="P40">
        <f>J40*G40</f>
        <v>1283196.0460000001</v>
      </c>
      <c r="Q40">
        <f>N40*60*60/1000/1000/1000</f>
        <v>2.89798146</v>
      </c>
      <c r="R40">
        <f>O40*60*60/1000/1000/1000</f>
        <v>0</v>
      </c>
      <c r="S40">
        <f>P40*60*60/1000/1000/1000</f>
        <v>4.6195057656000005</v>
      </c>
    </row>
    <row r="41" spans="1:19" x14ac:dyDescent="0.25">
      <c r="A41" t="s">
        <v>6</v>
      </c>
      <c r="B41" t="s">
        <v>5</v>
      </c>
      <c r="C41">
        <v>40</v>
      </c>
      <c r="D41" s="3">
        <v>43152</v>
      </c>
      <c r="E41" s="5">
        <v>0.75</v>
      </c>
      <c r="F41" s="5" t="str">
        <f>TEXT(D41, " m/d/yyyy ")&amp; TEXT(E41, "hh:mm")</f>
        <v xml:space="preserve"> 2/21/2018 18:00</v>
      </c>
      <c r="G41">
        <v>3453.8199999999997</v>
      </c>
      <c r="H41">
        <v>201.7</v>
      </c>
      <c r="I41">
        <v>291.18667866666664</v>
      </c>
      <c r="J41">
        <v>381.65</v>
      </c>
      <c r="K41">
        <v>194</v>
      </c>
      <c r="L41">
        <f>H41/I41</f>
        <v>0.69268278660128635</v>
      </c>
      <c r="M41">
        <f>I41/J41</f>
        <v>0.76296784663085726</v>
      </c>
      <c r="N41">
        <f>H41*G41</f>
        <v>696635.49399999995</v>
      </c>
      <c r="O41">
        <f>I41*G41</f>
        <v>1005706.3745125065</v>
      </c>
      <c r="P41">
        <f>J41*G41</f>
        <v>1318150.4029999997</v>
      </c>
      <c r="Q41">
        <f>N41*60*60/1000/1000/1000</f>
        <v>2.5078877784000002</v>
      </c>
      <c r="R41">
        <f>O41*60*60/1000/1000/1000*2</f>
        <v>7.2410858964900484</v>
      </c>
      <c r="S41">
        <f>P41*60*60/1000/1000/1000</f>
        <v>4.745341450799998</v>
      </c>
    </row>
    <row r="42" spans="1:19" x14ac:dyDescent="0.25">
      <c r="A42" t="s">
        <v>6</v>
      </c>
      <c r="B42" t="s">
        <v>5</v>
      </c>
      <c r="C42">
        <v>41</v>
      </c>
      <c r="D42" s="3">
        <v>43152</v>
      </c>
      <c r="E42" s="5">
        <v>0.79166666666666596</v>
      </c>
      <c r="F42" s="5" t="str">
        <f>TEXT(D42, " m/d/yyyy ")&amp; TEXT(E42, "hh:mm")</f>
        <v xml:space="preserve"> 2/21/2018 19:00</v>
      </c>
      <c r="G42">
        <v>3510.44</v>
      </c>
      <c r="H42">
        <v>214.4</v>
      </c>
      <c r="J42">
        <v>575</v>
      </c>
      <c r="K42">
        <v>187</v>
      </c>
      <c r="N42">
        <f>H42*G42</f>
        <v>752638.33600000001</v>
      </c>
      <c r="O42">
        <f>I42*G42</f>
        <v>0</v>
      </c>
      <c r="P42">
        <f>J42*G42</f>
        <v>2018503</v>
      </c>
      <c r="Q42">
        <f>N42*60*60/1000/1000/1000</f>
        <v>2.7094980096000003</v>
      </c>
      <c r="R42">
        <f>O42*60*60/1000/1000/1000</f>
        <v>0</v>
      </c>
      <c r="S42">
        <f>P42*60*60/1000/1000/1000</f>
        <v>7.2666107999999996</v>
      </c>
    </row>
    <row r="43" spans="1:19" x14ac:dyDescent="0.25">
      <c r="A43" t="s">
        <v>6</v>
      </c>
      <c r="B43" t="s">
        <v>5</v>
      </c>
      <c r="C43">
        <v>42</v>
      </c>
      <c r="D43" s="3">
        <v>43152</v>
      </c>
      <c r="E43" s="5">
        <v>0.83333333333333304</v>
      </c>
      <c r="F43" s="5" t="str">
        <f>TEXT(D43, " m/d/yyyy ")&amp; TEXT(E43, "hh:mm")</f>
        <v xml:space="preserve"> 2/21/2018 20:00</v>
      </c>
      <c r="G43">
        <v>3538.75</v>
      </c>
      <c r="H43">
        <v>129.5</v>
      </c>
      <c r="I43">
        <v>269.48124330000002</v>
      </c>
      <c r="J43">
        <v>335.34999999999997</v>
      </c>
      <c r="K43">
        <v>215</v>
      </c>
      <c r="L43">
        <f>H43/I43</f>
        <v>0.48055292611157396</v>
      </c>
      <c r="M43">
        <f>I43/J43</f>
        <v>0.80358205844639941</v>
      </c>
      <c r="N43">
        <f>H43*G43</f>
        <v>458268.125</v>
      </c>
      <c r="O43">
        <f>I43*G43</f>
        <v>953626.74972787511</v>
      </c>
      <c r="P43">
        <f>J43*G43</f>
        <v>1186719.8124999998</v>
      </c>
      <c r="Q43">
        <f>N43*60*60/1000/1000/1000</f>
        <v>1.64976525</v>
      </c>
      <c r="R43">
        <f>O43*60*60/1000/1000/1000*2</f>
        <v>6.8661125980407007</v>
      </c>
      <c r="S43">
        <f>P43*60*60/1000/1000/1000</f>
        <v>4.2721913249999988</v>
      </c>
    </row>
    <row r="44" spans="1:19" x14ac:dyDescent="0.25">
      <c r="A44" t="s">
        <v>6</v>
      </c>
      <c r="B44" t="s">
        <v>5</v>
      </c>
      <c r="C44">
        <v>43</v>
      </c>
      <c r="D44" s="3">
        <v>43152</v>
      </c>
      <c r="E44" s="5">
        <v>0.875</v>
      </c>
      <c r="F44" s="5" t="str">
        <f>TEXT(D44, " m/d/yyyy ")&amp; TEXT(E44, "hh:mm")</f>
        <v xml:space="preserve"> 2/21/2018 21:00</v>
      </c>
      <c r="G44">
        <v>3567.06</v>
      </c>
      <c r="H44">
        <v>224.9</v>
      </c>
      <c r="J44">
        <v>315.65000000000003</v>
      </c>
      <c r="K44">
        <v>168</v>
      </c>
      <c r="N44">
        <f>H44*G44</f>
        <v>802231.79399999999</v>
      </c>
      <c r="O44">
        <f>I44*G44</f>
        <v>0</v>
      </c>
      <c r="P44">
        <f>J44*G44</f>
        <v>1125942.4890000001</v>
      </c>
      <c r="Q44">
        <f>N44*60*60/1000/1000/1000</f>
        <v>2.8880344583999999</v>
      </c>
      <c r="R44">
        <f>O44*60*60/1000/1000/1000</f>
        <v>0</v>
      </c>
      <c r="S44">
        <f>P44*60*60/1000/1000/1000</f>
        <v>4.0533929604000001</v>
      </c>
    </row>
    <row r="45" spans="1:19" x14ac:dyDescent="0.25">
      <c r="A45" t="s">
        <v>6</v>
      </c>
      <c r="B45" t="s">
        <v>5</v>
      </c>
      <c r="C45">
        <v>44</v>
      </c>
      <c r="D45" s="3">
        <v>43152</v>
      </c>
      <c r="E45" s="5">
        <v>0.91666666666666696</v>
      </c>
      <c r="F45" s="5" t="str">
        <f>TEXT(D45, " m/d/yyyy ")&amp; TEXT(E45, "hh:mm")</f>
        <v xml:space="preserve"> 2/21/2018 22:00</v>
      </c>
      <c r="G45">
        <v>3595.37</v>
      </c>
      <c r="H45">
        <v>228.8</v>
      </c>
      <c r="I45">
        <v>222.49617599999996</v>
      </c>
      <c r="J45">
        <v>347.29999999999995</v>
      </c>
      <c r="K45">
        <v>170</v>
      </c>
      <c r="L45">
        <f>H45/I45</f>
        <v>1.0283322801916381</v>
      </c>
      <c r="M45">
        <f>I45/J45</f>
        <v>0.64064548229196661</v>
      </c>
      <c r="N45">
        <f>H45*G45</f>
        <v>822620.65599999996</v>
      </c>
      <c r="O45">
        <f>I45*G45</f>
        <v>799956.07630511979</v>
      </c>
      <c r="P45">
        <f>J45*G45</f>
        <v>1248672.0009999997</v>
      </c>
      <c r="Q45">
        <f>N45*60*60/1000/1000/1000</f>
        <v>2.9614343616000003</v>
      </c>
      <c r="R45">
        <f>O45*60*60/1000/1000/1000*2</f>
        <v>5.7596837493968636</v>
      </c>
      <c r="S45">
        <f>P45*60*60/1000/1000/1000</f>
        <v>4.4952192035999996</v>
      </c>
    </row>
    <row r="46" spans="1:19" x14ac:dyDescent="0.25">
      <c r="A46" t="s">
        <v>6</v>
      </c>
      <c r="B46" t="s">
        <v>5</v>
      </c>
      <c r="C46">
        <v>45</v>
      </c>
      <c r="D46" s="3">
        <v>43152</v>
      </c>
      <c r="E46" s="5">
        <v>0.95833333333333304</v>
      </c>
      <c r="F46" s="5" t="str">
        <f>TEXT(D46, " m/d/yyyy ")&amp; TEXT(E46, "hh:mm")</f>
        <v xml:space="preserve"> 2/21/2018 23:00</v>
      </c>
      <c r="G46">
        <v>3623.68</v>
      </c>
      <c r="H46">
        <v>218.9</v>
      </c>
      <c r="J46">
        <v>309.89999999999998</v>
      </c>
      <c r="K46">
        <v>173</v>
      </c>
      <c r="N46">
        <f>H46*G46</f>
        <v>793223.55200000003</v>
      </c>
      <c r="O46">
        <f>I46*G46</f>
        <v>0</v>
      </c>
      <c r="P46">
        <f>J46*G46</f>
        <v>1122978.4319999998</v>
      </c>
      <c r="Q46">
        <f>N46*60*60/1000/1000/1000</f>
        <v>2.8556047871999999</v>
      </c>
      <c r="R46">
        <f>O46*60*60/1000/1000/1000</f>
        <v>0</v>
      </c>
      <c r="S46">
        <f>P46*60*60/1000/1000/1000</f>
        <v>4.0427223551999996</v>
      </c>
    </row>
    <row r="47" spans="1:19" x14ac:dyDescent="0.25">
      <c r="A47" t="s">
        <v>6</v>
      </c>
      <c r="B47" t="s">
        <v>5</v>
      </c>
      <c r="C47">
        <v>46</v>
      </c>
      <c r="D47" s="3">
        <v>43152</v>
      </c>
      <c r="E47" s="5">
        <v>1</v>
      </c>
      <c r="F47" s="5" t="str">
        <f>TEXT(D47, " m/d/yyyy ")&amp; TEXT(E47, "hh:mm")</f>
        <v xml:space="preserve"> 2/21/2018 00:00</v>
      </c>
      <c r="G47" s="6">
        <v>3623.68</v>
      </c>
      <c r="H47">
        <v>195</v>
      </c>
      <c r="I47">
        <v>177.05226329999999</v>
      </c>
      <c r="J47">
        <v>346.04999999999995</v>
      </c>
      <c r="K47">
        <v>149</v>
      </c>
      <c r="L47">
        <f>H47/I47</f>
        <v>1.1013697106463367</v>
      </c>
      <c r="M47">
        <f>I47/J47</f>
        <v>0.51163780754226273</v>
      </c>
      <c r="N47">
        <f>H47*G47</f>
        <v>706617.6</v>
      </c>
      <c r="O47">
        <f>I47*G47</f>
        <v>641580.74547494389</v>
      </c>
      <c r="P47">
        <f>J47*G47</f>
        <v>1253974.4639999997</v>
      </c>
      <c r="Q47">
        <f>N47*60*60/1000/1000/1000</f>
        <v>2.5438233599999998</v>
      </c>
      <c r="R47">
        <f>O47*60*60/1000/1000/1000*3</f>
        <v>6.9290720511293937</v>
      </c>
      <c r="S47">
        <f>P47*60*60/1000/1000/1000</f>
        <v>4.5143080703999985</v>
      </c>
    </row>
    <row r="48" spans="1:19" x14ac:dyDescent="0.25">
      <c r="A48" t="s">
        <v>6</v>
      </c>
      <c r="B48" t="s">
        <v>5</v>
      </c>
      <c r="C48">
        <v>47</v>
      </c>
      <c r="D48" s="3">
        <v>43153</v>
      </c>
      <c r="E48" s="5">
        <v>1.0416666666666701</v>
      </c>
      <c r="F48" s="5" t="str">
        <f>TEXT(D48, " m/d/yyyy ")&amp; TEXT(E48, "hh:mm")</f>
        <v xml:space="preserve"> 2/22/2018 01:00</v>
      </c>
      <c r="G48">
        <v>3651.99</v>
      </c>
      <c r="H48">
        <v>151.5</v>
      </c>
      <c r="J48">
        <v>329.6</v>
      </c>
      <c r="K48">
        <v>136</v>
      </c>
      <c r="N48">
        <f>H48*G48</f>
        <v>553276.48499999999</v>
      </c>
      <c r="O48">
        <f>I48*G48</f>
        <v>0</v>
      </c>
      <c r="P48">
        <f>J48*G48</f>
        <v>1203695.9040000001</v>
      </c>
      <c r="Q48">
        <f>N48*60*60/1000/1000/1000</f>
        <v>1.9917953459999997</v>
      </c>
      <c r="R48">
        <f>O48*60*60/1000/1000/1000</f>
        <v>0</v>
      </c>
      <c r="S48">
        <f>P48*60*60/1000/1000/1000</f>
        <v>4.3333052544000008</v>
      </c>
    </row>
    <row r="49" spans="1:19" x14ac:dyDescent="0.25">
      <c r="A49" t="s">
        <v>6</v>
      </c>
      <c r="B49" t="s">
        <v>5</v>
      </c>
      <c r="C49">
        <v>48</v>
      </c>
      <c r="D49" s="3">
        <v>43153</v>
      </c>
      <c r="E49" s="5">
        <v>1.0833333333333299</v>
      </c>
      <c r="F49" s="5" t="str">
        <f>TEXT(D49, " m/d/yyyy ")&amp; TEXT(E49, "hh:mm")</f>
        <v xml:space="preserve"> 2/22/2018 02:00</v>
      </c>
      <c r="G49">
        <v>3651.99</v>
      </c>
      <c r="H49">
        <v>175.3</v>
      </c>
      <c r="J49">
        <v>322.89999999999998</v>
      </c>
      <c r="K49">
        <v>138</v>
      </c>
      <c r="N49">
        <f>H49*G49</f>
        <v>640193.84699999995</v>
      </c>
      <c r="O49">
        <f>I49*G49</f>
        <v>0</v>
      </c>
      <c r="P49">
        <f>J49*G49</f>
        <v>1179227.5709999998</v>
      </c>
      <c r="Q49">
        <f>N49*60*60/1000/1000/1000</f>
        <v>2.3046978491999992</v>
      </c>
      <c r="R49">
        <f>O49*60*60/1000/1000/1000</f>
        <v>0</v>
      </c>
      <c r="S49">
        <f>P49*60*60/1000/1000/1000</f>
        <v>4.2452192556000004</v>
      </c>
    </row>
    <row r="50" spans="1:19" x14ac:dyDescent="0.25">
      <c r="A50" t="s">
        <v>6</v>
      </c>
      <c r="B50" t="s">
        <v>5</v>
      </c>
      <c r="C50">
        <v>49</v>
      </c>
      <c r="D50" s="3">
        <v>43153</v>
      </c>
      <c r="E50" s="5">
        <v>1.125</v>
      </c>
      <c r="F50" s="5" t="str">
        <f>TEXT(D50, " m/d/yyyy ")&amp; TEXT(E50, "hh:mm")</f>
        <v xml:space="preserve"> 2/22/2018 03:00</v>
      </c>
      <c r="G50">
        <v>3651.99</v>
      </c>
      <c r="H50">
        <v>155.5</v>
      </c>
      <c r="I50">
        <v>208.59548670000001</v>
      </c>
      <c r="J50">
        <v>327</v>
      </c>
      <c r="K50">
        <v>136</v>
      </c>
      <c r="L50">
        <f>H50/I50</f>
        <v>0.74546195826201445</v>
      </c>
      <c r="M50">
        <f>I50/J50</f>
        <v>0.63790668715596333</v>
      </c>
      <c r="N50">
        <f>H50*G50</f>
        <v>567884.44499999995</v>
      </c>
      <c r="O50">
        <f>I50*G50</f>
        <v>761788.63147353299</v>
      </c>
      <c r="P50">
        <f>J50*G50</f>
        <v>1194200.73</v>
      </c>
      <c r="Q50">
        <f>N50*60*60/1000/1000/1000</f>
        <v>2.0443840019999997</v>
      </c>
      <c r="R50">
        <f>O50*60*60/1000/1000/1000</f>
        <v>2.7424390733047184</v>
      </c>
      <c r="S50">
        <f>P50*60*60/1000/1000/1000</f>
        <v>4.2991226279999992</v>
      </c>
    </row>
    <row r="51" spans="1:19" x14ac:dyDescent="0.25">
      <c r="A51" t="s">
        <v>6</v>
      </c>
      <c r="B51" t="s">
        <v>5</v>
      </c>
      <c r="C51">
        <v>50</v>
      </c>
      <c r="D51" s="3">
        <v>43153</v>
      </c>
      <c r="E51" s="5">
        <v>1.1666666666666701</v>
      </c>
      <c r="F51" s="5" t="str">
        <f>TEXT(D51, " m/d/yyyy ")&amp; TEXT(E51, "hh:mm")</f>
        <v xml:space="preserve"> 2/22/2018 04:00</v>
      </c>
      <c r="G51">
        <v>3651.99</v>
      </c>
      <c r="H51">
        <v>143.69999999999999</v>
      </c>
      <c r="I51">
        <v>213.11553470000001</v>
      </c>
      <c r="J51">
        <v>278.09999999999997</v>
      </c>
      <c r="K51">
        <v>120</v>
      </c>
      <c r="L51">
        <f>H51/I51</f>
        <v>0.67428214560841204</v>
      </c>
      <c r="M51">
        <f>I51/J51</f>
        <v>0.76632698561668477</v>
      </c>
      <c r="N51">
        <f>H51*G51</f>
        <v>524790.96299999987</v>
      </c>
      <c r="O51">
        <f>I51*G51</f>
        <v>778295.80156905297</v>
      </c>
      <c r="P51">
        <f>J51*G51</f>
        <v>1015618.4189999998</v>
      </c>
      <c r="Q51">
        <f>N51*60*60/1000/1000/1000</f>
        <v>1.8892474667999997</v>
      </c>
      <c r="R51">
        <f>O51*60*60/1000/1000/1000*2</f>
        <v>5.6037297712971821</v>
      </c>
      <c r="S51">
        <f>P51*60*60/1000/1000/1000</f>
        <v>3.6562263083999991</v>
      </c>
    </row>
    <row r="52" spans="1:19" x14ac:dyDescent="0.25">
      <c r="A52" t="s">
        <v>6</v>
      </c>
      <c r="B52" t="s">
        <v>5</v>
      </c>
      <c r="C52">
        <v>51</v>
      </c>
      <c r="D52" s="3">
        <v>43153</v>
      </c>
      <c r="E52" s="5">
        <v>1.2083333333333299</v>
      </c>
      <c r="F52" s="5" t="str">
        <f>TEXT(D52, " m/d/yyyy ")&amp; TEXT(E52, "hh:mm")</f>
        <v xml:space="preserve"> 2/22/2018 05:00</v>
      </c>
      <c r="G52">
        <v>3651.99</v>
      </c>
      <c r="H52">
        <v>182.7</v>
      </c>
      <c r="J52">
        <v>269.8</v>
      </c>
      <c r="K52">
        <v>132</v>
      </c>
      <c r="N52">
        <f>H52*G52</f>
        <v>667218.57299999997</v>
      </c>
      <c r="O52">
        <f>I52*G52</f>
        <v>0</v>
      </c>
      <c r="P52">
        <f>J52*G52</f>
        <v>985306.902</v>
      </c>
      <c r="Q52">
        <f>N52*60*60/1000/1000/1000</f>
        <v>2.4019868627999998</v>
      </c>
      <c r="R52">
        <f>O52*60*60/1000/1000/1000</f>
        <v>0</v>
      </c>
      <c r="S52">
        <f>P52*60*60/1000/1000/1000</f>
        <v>3.5471048472</v>
      </c>
    </row>
    <row r="53" spans="1:19" x14ac:dyDescent="0.25">
      <c r="A53" t="s">
        <v>6</v>
      </c>
      <c r="B53" t="s">
        <v>5</v>
      </c>
      <c r="C53">
        <v>52</v>
      </c>
      <c r="D53" s="3">
        <v>43153</v>
      </c>
      <c r="E53" s="5">
        <v>1.25</v>
      </c>
      <c r="F53" s="5" t="str">
        <f>TEXT(D53, " m/d/yyyy ")&amp; TEXT(E53, "hh:mm")</f>
        <v xml:space="preserve"> 2/22/2018 06:00</v>
      </c>
      <c r="G53">
        <v>3651.99</v>
      </c>
      <c r="H53">
        <v>218.3</v>
      </c>
      <c r="I53">
        <v>200.52628999999999</v>
      </c>
      <c r="J53">
        <v>261.84999999999997</v>
      </c>
      <c r="K53">
        <v>106</v>
      </c>
      <c r="L53">
        <f>H53/I53</f>
        <v>1.0886353106118904</v>
      </c>
      <c r="M53">
        <f>I53/J53</f>
        <v>0.76580595760931836</v>
      </c>
      <c r="N53">
        <f>H53*G53</f>
        <v>797229.41700000002</v>
      </c>
      <c r="O53">
        <f>I53*G53</f>
        <v>732320.00581709994</v>
      </c>
      <c r="P53">
        <f>J53*G53</f>
        <v>956273.58149999985</v>
      </c>
      <c r="Q53">
        <f>N53*60*60/1000/1000/1000</f>
        <v>2.8700259012</v>
      </c>
      <c r="R53">
        <f>O53*60*60/1000/1000/1000*2</f>
        <v>5.2727040418831193</v>
      </c>
      <c r="S53">
        <f>P53*60*60/1000/1000/1000</f>
        <v>3.4425848933999994</v>
      </c>
    </row>
    <row r="54" spans="1:19" x14ac:dyDescent="0.25">
      <c r="A54" t="s">
        <v>6</v>
      </c>
      <c r="B54" t="s">
        <v>5</v>
      </c>
      <c r="C54">
        <v>53</v>
      </c>
      <c r="D54" s="3">
        <v>43153</v>
      </c>
      <c r="E54" s="5">
        <v>1.2916666666666701</v>
      </c>
      <c r="F54" s="5" t="str">
        <f>TEXT(D54, " m/d/yyyy ")&amp; TEXT(E54, "hh:mm")</f>
        <v xml:space="preserve"> 2/22/2018 07:00</v>
      </c>
      <c r="G54">
        <v>3651.99</v>
      </c>
      <c r="H54">
        <v>178</v>
      </c>
      <c r="J54">
        <v>309.95</v>
      </c>
      <c r="K54">
        <v>102</v>
      </c>
      <c r="N54">
        <f>H54*G54</f>
        <v>650054.22</v>
      </c>
      <c r="O54">
        <f>I54*G54</f>
        <v>0</v>
      </c>
      <c r="P54">
        <f>J54*G54</f>
        <v>1131934.3004999999</v>
      </c>
      <c r="Q54">
        <f>N54*60*60/1000/1000/1000</f>
        <v>2.340195191999999</v>
      </c>
      <c r="R54">
        <f>O54*60*60/1000/1000/1000</f>
        <v>0</v>
      </c>
      <c r="S54">
        <f>P54*60*60/1000/1000/1000</f>
        <v>4.0749634818000002</v>
      </c>
    </row>
    <row r="55" spans="1:19" x14ac:dyDescent="0.25">
      <c r="A55" t="s">
        <v>6</v>
      </c>
      <c r="B55" t="s">
        <v>5</v>
      </c>
      <c r="C55">
        <v>54</v>
      </c>
      <c r="D55" s="3">
        <v>43153</v>
      </c>
      <c r="E55" s="5">
        <v>1.3333333333333299</v>
      </c>
      <c r="F55" s="5" t="str">
        <f>TEXT(D55, " m/d/yyyy ")&amp; TEXT(E55, "hh:mm")</f>
        <v xml:space="preserve"> 2/22/2018 08:00</v>
      </c>
      <c r="G55">
        <v>3651.99</v>
      </c>
      <c r="H55">
        <v>224.6</v>
      </c>
      <c r="I55">
        <v>176.31870000000001</v>
      </c>
      <c r="J55">
        <v>321.64999999999998</v>
      </c>
      <c r="K55">
        <v>106</v>
      </c>
      <c r="L55">
        <f>H55/I55</f>
        <v>1.2738297185721084</v>
      </c>
      <c r="M55">
        <f>I55/J55</f>
        <v>0.54816943883102753</v>
      </c>
      <c r="N55">
        <f>H55*G55</f>
        <v>820236.95399999991</v>
      </c>
      <c r="O55">
        <f>I55*G55</f>
        <v>643914.12921299995</v>
      </c>
      <c r="P55">
        <f>J55*G55</f>
        <v>1174662.5834999999</v>
      </c>
      <c r="Q55">
        <f>N55*60*60/1000/1000/1000</f>
        <v>2.9528530343999995</v>
      </c>
      <c r="R55">
        <f>O55*60*60/1000/1000/1000*2</f>
        <v>4.6361817303336004</v>
      </c>
      <c r="S55">
        <f>P55*60*60/1000/1000/1000</f>
        <v>4.2287853005999994</v>
      </c>
    </row>
    <row r="56" spans="1:19" x14ac:dyDescent="0.25">
      <c r="A56" t="s">
        <v>6</v>
      </c>
      <c r="B56" t="s">
        <v>5</v>
      </c>
      <c r="C56">
        <v>55</v>
      </c>
      <c r="D56" s="3">
        <v>43153</v>
      </c>
      <c r="E56" s="5">
        <v>1.375</v>
      </c>
      <c r="F56" s="5" t="str">
        <f>TEXT(D56, " m/d/yyyy ")&amp; TEXT(E56, "hh:mm")</f>
        <v xml:space="preserve"> 2/22/2018 09:00</v>
      </c>
      <c r="G56">
        <v>3623.68</v>
      </c>
      <c r="H56">
        <v>135.80000000000001</v>
      </c>
      <c r="J56">
        <v>291.25</v>
      </c>
      <c r="K56">
        <v>121</v>
      </c>
      <c r="N56">
        <f>H56*G56</f>
        <v>492095.74400000001</v>
      </c>
      <c r="O56">
        <f>I56*G56</f>
        <v>0</v>
      </c>
      <c r="P56">
        <f>J56*G56</f>
        <v>1055396.8</v>
      </c>
      <c r="Q56">
        <f>N56*60*60/1000/1000/1000</f>
        <v>1.7715446784</v>
      </c>
      <c r="R56">
        <f>O56*60*60/1000/1000/1000</f>
        <v>0</v>
      </c>
      <c r="S56">
        <f>P56*60*60/1000/1000/1000</f>
        <v>3.79942848</v>
      </c>
    </row>
    <row r="57" spans="1:19" x14ac:dyDescent="0.25">
      <c r="A57" t="s">
        <v>6</v>
      </c>
      <c r="B57" t="s">
        <v>5</v>
      </c>
      <c r="C57">
        <v>56</v>
      </c>
      <c r="D57" s="3">
        <v>43153</v>
      </c>
      <c r="E57" s="5">
        <v>1.4166666666666701</v>
      </c>
      <c r="F57" s="5" t="str">
        <f>TEXT(D57, " m/d/yyyy ")&amp; TEXT(E57, "hh:mm")</f>
        <v xml:space="preserve"> 2/22/2018 10:00</v>
      </c>
      <c r="G57">
        <v>3623.68</v>
      </c>
      <c r="H57">
        <v>174.8</v>
      </c>
      <c r="I57">
        <v>246.74078</v>
      </c>
      <c r="J57">
        <v>316.3</v>
      </c>
      <c r="K57">
        <v>87.3</v>
      </c>
      <c r="L57">
        <f>H57/I57</f>
        <v>0.70843579241339838</v>
      </c>
      <c r="M57">
        <f>I57/J57</f>
        <v>0.78008466645589625</v>
      </c>
      <c r="N57">
        <f>H57*G57</f>
        <v>633419.26399999997</v>
      </c>
      <c r="O57">
        <f>I57*G57</f>
        <v>894109.62967039994</v>
      </c>
      <c r="P57">
        <f>J57*G57</f>
        <v>1146169.9839999999</v>
      </c>
      <c r="Q57">
        <f>N57*60*60*9/1000/1000/1000</f>
        <v>20.5227841536</v>
      </c>
      <c r="R57">
        <f>O57*60*60*12/1000/1000/1000</f>
        <v>38.625536001761269</v>
      </c>
      <c r="S57">
        <f>P57*60*60*9/1000/1000/1000</f>
        <v>37.1359074816</v>
      </c>
    </row>
    <row r="58" spans="1:19" x14ac:dyDescent="0.25">
      <c r="A58" t="s">
        <v>6</v>
      </c>
      <c r="B58" t="s">
        <v>5</v>
      </c>
      <c r="C58">
        <v>57</v>
      </c>
      <c r="D58" s="3">
        <v>43153</v>
      </c>
      <c r="E58" s="5">
        <v>0.79166666666666663</v>
      </c>
      <c r="F58" s="5" t="str">
        <f>TEXT(D58, " m/d/yyyy ")&amp; TEXT(E58, "hh:mm")</f>
        <v xml:space="preserve"> 2/22/2018 19:00</v>
      </c>
      <c r="G58">
        <v>3397.2</v>
      </c>
      <c r="H58">
        <v>242.6</v>
      </c>
      <c r="J58">
        <v>463.05</v>
      </c>
      <c r="K58">
        <v>142</v>
      </c>
      <c r="N58">
        <f>H58*G58</f>
        <v>824160.72</v>
      </c>
      <c r="O58">
        <f>I58*G58</f>
        <v>0</v>
      </c>
      <c r="P58">
        <f>J58*G58</f>
        <v>1573073.46</v>
      </c>
      <c r="Q58">
        <f>N58*60*60*2/1000/1000/1000</f>
        <v>5.9339571839999996</v>
      </c>
      <c r="R58">
        <f>O58*60*60*2/1000/1000/1000</f>
        <v>0</v>
      </c>
      <c r="S58">
        <f>P58*60*60*2/1000/1000/1000</f>
        <v>11.326128912</v>
      </c>
    </row>
    <row r="59" spans="1:19" x14ac:dyDescent="0.25">
      <c r="A59" t="s">
        <v>6</v>
      </c>
      <c r="B59" t="s">
        <v>5</v>
      </c>
      <c r="C59">
        <v>58</v>
      </c>
      <c r="D59" s="3">
        <v>43153</v>
      </c>
      <c r="E59" s="5">
        <v>0.875</v>
      </c>
      <c r="F59" s="5" t="str">
        <f>TEXT(D59, " m/d/yyyy ")&amp; TEXT(E59, "hh:mm")</f>
        <v xml:space="preserve"> 2/22/2018 21:00</v>
      </c>
      <c r="G59" s="6">
        <v>3340.58</v>
      </c>
      <c r="H59">
        <v>236.8</v>
      </c>
      <c r="J59">
        <v>445.75</v>
      </c>
      <c r="K59">
        <v>148</v>
      </c>
      <c r="N59">
        <f>H59*G59</f>
        <v>791049.34400000004</v>
      </c>
      <c r="O59">
        <f>I59*G59</f>
        <v>0</v>
      </c>
      <c r="P59">
        <f>J59*G59</f>
        <v>1489063.5349999999</v>
      </c>
      <c r="Q59">
        <f>N59*60*60*2/1000/1000/1000</f>
        <v>5.6955552767999995</v>
      </c>
      <c r="R59">
        <f>O59*60*60*2/1000/1000/1000</f>
        <v>0</v>
      </c>
      <c r="S59">
        <f>P59*60*60*2/1000/1000/1000</f>
        <v>10.721257452</v>
      </c>
    </row>
    <row r="60" spans="1:19" x14ac:dyDescent="0.25">
      <c r="A60" t="s">
        <v>6</v>
      </c>
      <c r="B60" t="s">
        <v>5</v>
      </c>
      <c r="C60">
        <v>59</v>
      </c>
      <c r="D60" s="3">
        <v>43153</v>
      </c>
      <c r="E60" s="5">
        <v>0.95833333333333337</v>
      </c>
      <c r="F60" s="5" t="str">
        <f>TEXT(D60, " m/d/yyyy ")&amp; TEXT(E60, "hh:mm")</f>
        <v xml:space="preserve"> 2/22/2018 23:00</v>
      </c>
      <c r="G60" s="6">
        <v>3255.6499999999996</v>
      </c>
      <c r="H60">
        <v>206.3</v>
      </c>
      <c r="J60">
        <v>399</v>
      </c>
      <c r="K60">
        <v>129</v>
      </c>
      <c r="N60">
        <f>H60*G60</f>
        <v>671640.59499999997</v>
      </c>
      <c r="O60">
        <f>I60*G60</f>
        <v>0</v>
      </c>
      <c r="P60">
        <f>J60*G60</f>
        <v>1299004.3499999999</v>
      </c>
      <c r="Q60">
        <f>N60*60*60*2/1000/1000/1000</f>
        <v>4.8358122839999984</v>
      </c>
      <c r="R60">
        <f>O60*60*60*2/1000/1000/1000</f>
        <v>0</v>
      </c>
      <c r="S60">
        <f>P60*60*60*2/1000/1000/1000</f>
        <v>9.3528313199999999</v>
      </c>
    </row>
    <row r="61" spans="1:19" x14ac:dyDescent="0.25">
      <c r="A61" t="s">
        <v>6</v>
      </c>
      <c r="B61" t="s">
        <v>5</v>
      </c>
      <c r="C61">
        <v>60</v>
      </c>
      <c r="D61" s="3">
        <v>43154</v>
      </c>
      <c r="E61" s="5">
        <v>4.1666666666666664E-2</v>
      </c>
      <c r="F61" s="5" t="str">
        <f>TEXT(D61, " m/d/yyyy ")&amp; TEXT(E61, "hh:mm")</f>
        <v xml:space="preserve"> 2/23/2018 01:00</v>
      </c>
      <c r="G61">
        <v>3227.3399999999997</v>
      </c>
      <c r="H61">
        <v>175.8</v>
      </c>
      <c r="I61">
        <v>180.72008</v>
      </c>
      <c r="J61">
        <v>365.5</v>
      </c>
      <c r="K61">
        <v>120</v>
      </c>
      <c r="L61">
        <f>H61/I61</f>
        <v>0.97277513378701475</v>
      </c>
      <c r="M61">
        <f>I61/J61</f>
        <v>0.49444618331053353</v>
      </c>
      <c r="N61">
        <f>H61*G61</f>
        <v>567366.37199999997</v>
      </c>
      <c r="O61">
        <f>I61*G61</f>
        <v>583245.14298719994</v>
      </c>
      <c r="P61">
        <f>J61*G61</f>
        <v>1179592.7699999998</v>
      </c>
      <c r="Q61">
        <f>N61*60*60*2/1000/1000/1000</f>
        <v>4.0850378784000005</v>
      </c>
      <c r="R61">
        <f>O61*60*60*3/1000/1000/1000</f>
        <v>6.2990475442617608</v>
      </c>
      <c r="S61">
        <f>P61*60*60*2/1000/1000/1000</f>
        <v>8.4930679439999981</v>
      </c>
    </row>
    <row r="62" spans="1:19" x14ac:dyDescent="0.25">
      <c r="A62" t="s">
        <v>6</v>
      </c>
      <c r="B62" t="s">
        <v>5</v>
      </c>
      <c r="C62">
        <v>61</v>
      </c>
      <c r="D62" s="3">
        <v>43154</v>
      </c>
      <c r="E62" s="5">
        <v>0.125</v>
      </c>
      <c r="F62" s="5" t="str">
        <f>TEXT(D62, " m/d/yyyy ")&amp; TEXT(E62, "hh:mm")</f>
        <v xml:space="preserve"> 2/23/2018 03:00</v>
      </c>
      <c r="G62" s="6">
        <v>3142.41</v>
      </c>
      <c r="H62">
        <v>121</v>
      </c>
      <c r="J62">
        <v>368.05</v>
      </c>
      <c r="K62">
        <v>101</v>
      </c>
      <c r="N62">
        <f>H62*G62</f>
        <v>380231.61</v>
      </c>
      <c r="O62">
        <f>I62*G62</f>
        <v>0</v>
      </c>
      <c r="P62">
        <f>J62*G62</f>
        <v>1156564.0005000001</v>
      </c>
      <c r="Q62">
        <f>N62*60*60*2/1000/1000/1000</f>
        <v>2.7376675919999998</v>
      </c>
      <c r="R62">
        <f>O62*60*60*2/1000/1000/1000</f>
        <v>0</v>
      </c>
      <c r="S62">
        <f>P62*60*60*2/1000/1000/1000</f>
        <v>8.3272608035999998</v>
      </c>
    </row>
    <row r="63" spans="1:19" x14ac:dyDescent="0.25">
      <c r="A63" t="s">
        <v>6</v>
      </c>
      <c r="B63" t="s">
        <v>5</v>
      </c>
      <c r="C63">
        <v>62</v>
      </c>
      <c r="D63" s="3">
        <v>43154</v>
      </c>
      <c r="E63" s="5">
        <v>0.20833333333333401</v>
      </c>
      <c r="F63" s="5" t="str">
        <f>TEXT(D63, " m/d/yyyy ")&amp; TEXT(E63, "hh:mm")</f>
        <v xml:space="preserve"> 2/23/2018 05:00</v>
      </c>
      <c r="G63" s="6">
        <v>3085.79</v>
      </c>
      <c r="H63">
        <v>236.8</v>
      </c>
      <c r="I63">
        <v>194.65778330000001</v>
      </c>
      <c r="J63">
        <v>390.7</v>
      </c>
      <c r="K63">
        <v>88.8</v>
      </c>
      <c r="L63">
        <f>H63/I63</f>
        <v>1.2164938693206624</v>
      </c>
      <c r="M63">
        <f>I63/J63</f>
        <v>0.49822826542103921</v>
      </c>
      <c r="N63">
        <f>H63*G63</f>
        <v>730715.07200000004</v>
      </c>
      <c r="O63">
        <f>I63*G63</f>
        <v>600673.04112930701</v>
      </c>
      <c r="P63">
        <f>J63*G63</f>
        <v>1205618.1529999999</v>
      </c>
      <c r="Q63">
        <f>N63*60*60*2/1000/1000/1000</f>
        <v>5.2611485183999998</v>
      </c>
      <c r="R63">
        <f>O63*60*60*3/1000/1000/1000</f>
        <v>6.4872688441965156</v>
      </c>
      <c r="S63">
        <f>P63*60*60*2/1000/1000/1000</f>
        <v>8.6804507015999981</v>
      </c>
    </row>
    <row r="64" spans="1:19" x14ac:dyDescent="0.25">
      <c r="A64" t="s">
        <v>6</v>
      </c>
      <c r="B64" t="s">
        <v>5</v>
      </c>
      <c r="C64">
        <v>63</v>
      </c>
      <c r="D64" s="3">
        <v>43154</v>
      </c>
      <c r="E64" s="5">
        <v>0.29166666666666702</v>
      </c>
      <c r="F64" s="5" t="str">
        <f>TEXT(D64, " m/d/yyyy ")&amp; TEXT(E64, "hh:mm")</f>
        <v xml:space="preserve"> 2/23/2018 07:00</v>
      </c>
      <c r="G64" s="6">
        <v>3057.48</v>
      </c>
      <c r="H64">
        <v>141.69999999999999</v>
      </c>
      <c r="J64">
        <v>358.2</v>
      </c>
      <c r="K64">
        <v>123</v>
      </c>
      <c r="N64">
        <f>H64*G64</f>
        <v>433244.91599999997</v>
      </c>
      <c r="O64">
        <f>I64*G64</f>
        <v>0</v>
      </c>
      <c r="P64">
        <f>J64*G64</f>
        <v>1095189.3359999999</v>
      </c>
      <c r="Q64">
        <f>N64*60*60*2/1000/1000/1000</f>
        <v>3.1193633951999997</v>
      </c>
      <c r="R64">
        <f>O64*60*60*2/1000/1000/1000</f>
        <v>0</v>
      </c>
      <c r="S64">
        <f>P64*60*60*2/1000/1000/1000</f>
        <v>7.8853632192000003</v>
      </c>
    </row>
    <row r="65" spans="1:19" x14ac:dyDescent="0.25">
      <c r="A65" t="s">
        <v>6</v>
      </c>
      <c r="B65" t="s">
        <v>5</v>
      </c>
      <c r="C65">
        <v>64</v>
      </c>
      <c r="D65" s="3">
        <v>43154</v>
      </c>
      <c r="E65" s="5">
        <v>0.375</v>
      </c>
      <c r="F65" s="5" t="str">
        <f>TEXT(D65, " m/d/yyyy ")&amp; TEXT(E65, "hh:mm")</f>
        <v xml:space="preserve"> 2/23/2018 09:00</v>
      </c>
      <c r="G65" s="6">
        <v>3057.48</v>
      </c>
      <c r="H65">
        <v>136.5</v>
      </c>
      <c r="I65">
        <v>129.37064670000001</v>
      </c>
      <c r="J65">
        <v>350.5</v>
      </c>
      <c r="L65">
        <f>H65/I65</f>
        <v>1.0551079667749701</v>
      </c>
      <c r="M65">
        <f>I65/J65</f>
        <v>0.36910312895863057</v>
      </c>
      <c r="N65">
        <f>H65*G65</f>
        <v>417346.02</v>
      </c>
      <c r="O65">
        <f>I65*G65</f>
        <v>395548.164872316</v>
      </c>
      <c r="P65">
        <f>J65*G65</f>
        <v>1071646.74</v>
      </c>
      <c r="Q65">
        <f>N65*60*60/1000/1000/1000</f>
        <v>1.5024456720000003</v>
      </c>
      <c r="R65">
        <f>O65*60*60/1000/1000/1000</f>
        <v>1.4239733935403374</v>
      </c>
      <c r="S65">
        <f>P65*60*60/1000/1000/1000</f>
        <v>3.8579282640000003</v>
      </c>
    </row>
    <row r="66" spans="1:19" x14ac:dyDescent="0.25">
      <c r="A66" t="s">
        <v>6</v>
      </c>
      <c r="B66" t="s">
        <v>5</v>
      </c>
      <c r="C66">
        <v>65</v>
      </c>
      <c r="D66" s="3">
        <v>43154</v>
      </c>
      <c r="E66" s="5">
        <v>0.41666666666666669</v>
      </c>
      <c r="F66" s="5" t="str">
        <f>TEXT(D66, " m/d/yyyy ")&amp; TEXT(E66, "hh:mm")</f>
        <v xml:space="preserve"> 2/23/2018 10:00</v>
      </c>
      <c r="G66" s="6">
        <v>3029.17</v>
      </c>
      <c r="H66">
        <v>224.2</v>
      </c>
      <c r="I66">
        <v>196.77506270000001</v>
      </c>
      <c r="J66">
        <v>327.45</v>
      </c>
      <c r="K66">
        <v>97.4</v>
      </c>
      <c r="L66">
        <f>H66/I66</f>
        <v>1.1393720165741306</v>
      </c>
      <c r="M66">
        <f>I66/J66</f>
        <v>0.60093163139410599</v>
      </c>
      <c r="N66">
        <f>H66*G66</f>
        <v>679139.91399999999</v>
      </c>
      <c r="O66">
        <f>I66*G66</f>
        <v>596065.11667895899</v>
      </c>
      <c r="P66">
        <f>J66*G66</f>
        <v>991901.71649999998</v>
      </c>
      <c r="Q66">
        <f>N66*60*60/1000/1000/1000*3</f>
        <v>7.3347110711999983</v>
      </c>
      <c r="R66">
        <f>O66*60*60/1000/1000/1000*5</f>
        <v>10.729172100221261</v>
      </c>
      <c r="S66">
        <f>P66*60*60/1000/1000/1000*3</f>
        <v>10.712538538200002</v>
      </c>
    </row>
    <row r="67" spans="1:19" x14ac:dyDescent="0.25">
      <c r="A67" t="s">
        <v>6</v>
      </c>
      <c r="B67" t="s">
        <v>5</v>
      </c>
      <c r="C67">
        <v>66</v>
      </c>
      <c r="D67" s="3">
        <v>43154</v>
      </c>
      <c r="E67" s="5">
        <v>0.54166666666666663</v>
      </c>
      <c r="F67" s="5" t="str">
        <f>TEXT(D67, " m/d/yyyy ")&amp; TEXT(E67, "hh:mm")</f>
        <v xml:space="preserve"> 2/23/2018 13:00</v>
      </c>
      <c r="G67" s="6">
        <v>2972.5499999999997</v>
      </c>
      <c r="H67">
        <v>142.1</v>
      </c>
      <c r="J67">
        <v>258.85000000000002</v>
      </c>
      <c r="K67">
        <v>90.8</v>
      </c>
      <c r="N67">
        <f>H67*G67</f>
        <v>422399.35499999992</v>
      </c>
      <c r="O67">
        <f>I67*G67</f>
        <v>0</v>
      </c>
      <c r="P67">
        <f>J67*G67</f>
        <v>769444.5675</v>
      </c>
      <c r="Q67">
        <f>N67*60*60/1000/1000/1000*3</f>
        <v>4.5619130339999989</v>
      </c>
      <c r="R67">
        <f>O67*60*60/1000/1000/1000*3</f>
        <v>0</v>
      </c>
      <c r="S67">
        <f>P67*60*60/1000/1000/1000*3</f>
        <v>8.3100013289999985</v>
      </c>
    </row>
    <row r="68" spans="1:19" x14ac:dyDescent="0.25">
      <c r="A68" t="s">
        <v>6</v>
      </c>
      <c r="B68" t="s">
        <v>5</v>
      </c>
      <c r="C68">
        <v>67</v>
      </c>
      <c r="D68" s="3">
        <v>43154</v>
      </c>
      <c r="E68" s="5">
        <v>0.66666666666666696</v>
      </c>
      <c r="F68" s="5" t="str">
        <f>TEXT(D68, " m/d/yyyy ")&amp; TEXT(E68, "hh:mm")</f>
        <v xml:space="preserve"> 2/23/2018 16:00</v>
      </c>
      <c r="G68" s="6">
        <v>2944.24</v>
      </c>
      <c r="H68">
        <v>171.7</v>
      </c>
      <c r="J68">
        <v>273.7</v>
      </c>
      <c r="K68">
        <v>121</v>
      </c>
      <c r="N68">
        <f>H68*G68</f>
        <v>505526.00799999991</v>
      </c>
      <c r="O68">
        <f>I68*G68</f>
        <v>0</v>
      </c>
      <c r="P68">
        <f>J68*G68</f>
        <v>805838.4879999999</v>
      </c>
      <c r="Q68">
        <f>N68*60*60/1000/1000/1000*3</f>
        <v>5.4596808863999993</v>
      </c>
      <c r="R68">
        <f>O68*60*60/1000/1000/1000*3</f>
        <v>0</v>
      </c>
      <c r="S68">
        <f>P68*60*60/1000/1000/1000*3</f>
        <v>8.7030556703999977</v>
      </c>
    </row>
    <row r="69" spans="1:19" x14ac:dyDescent="0.25">
      <c r="A69" t="s">
        <v>6</v>
      </c>
      <c r="B69" t="s">
        <v>5</v>
      </c>
      <c r="C69">
        <v>68</v>
      </c>
      <c r="D69" s="3">
        <v>43154</v>
      </c>
      <c r="E69" s="5">
        <v>0.79166666666666696</v>
      </c>
      <c r="F69" s="5" t="str">
        <f>TEXT(D69, " m/d/yyyy ")&amp; TEXT(E69, "hh:mm")</f>
        <v xml:space="preserve"> 2/23/2018 19:00</v>
      </c>
      <c r="G69" s="6">
        <v>2887.62</v>
      </c>
      <c r="H69">
        <v>178.1</v>
      </c>
      <c r="I69">
        <v>190.9899667</v>
      </c>
      <c r="J69">
        <v>284.14999999999998</v>
      </c>
      <c r="K69">
        <v>87.4</v>
      </c>
      <c r="L69">
        <f>H69/I69</f>
        <v>0.93250971806154048</v>
      </c>
      <c r="M69">
        <f>I69/J69</f>
        <v>0.67214487664965694</v>
      </c>
      <c r="N69">
        <f>H69*G69</f>
        <v>514285.12199999997</v>
      </c>
      <c r="O69">
        <f>I69*G69</f>
        <v>551506.44764225394</v>
      </c>
      <c r="P69">
        <f>J69*G69</f>
        <v>820517.22299999988</v>
      </c>
      <c r="Q69">
        <f>N69*60*60/1000/1000/1000*3</f>
        <v>5.5542793176000007</v>
      </c>
      <c r="R69">
        <f>O69*60*60/1000/1000/1000*4</f>
        <v>7.9416928460484577</v>
      </c>
      <c r="S69">
        <f>P69*60*60/1000/1000/1000*3</f>
        <v>8.8615860083999998</v>
      </c>
    </row>
    <row r="70" spans="1:19" x14ac:dyDescent="0.25">
      <c r="A70" t="s">
        <v>6</v>
      </c>
      <c r="B70" t="s">
        <v>5</v>
      </c>
      <c r="C70">
        <v>69</v>
      </c>
      <c r="D70" s="3">
        <v>43154</v>
      </c>
      <c r="E70" s="5">
        <v>0.91666666666666696</v>
      </c>
      <c r="F70" s="5" t="str">
        <f>TEXT(D70, " m/d/yyyy ")&amp; TEXT(E70, "hh:mm")</f>
        <v xml:space="preserve"> 2/23/2018 22:00</v>
      </c>
      <c r="G70" s="6">
        <v>2859.31</v>
      </c>
      <c r="H70">
        <v>186.4</v>
      </c>
      <c r="J70">
        <v>277.3</v>
      </c>
      <c r="K70">
        <v>67.8</v>
      </c>
      <c r="N70">
        <f>H70*G70</f>
        <v>532975.38399999996</v>
      </c>
      <c r="O70">
        <f>I70*G70</f>
        <v>0</v>
      </c>
      <c r="P70">
        <f>J70*G70</f>
        <v>792886.66300000006</v>
      </c>
      <c r="Q70">
        <f>N70*60*60/1000/1000/1000*3</f>
        <v>5.7561341471999992</v>
      </c>
      <c r="R70">
        <f>O70*60*60/1000/1000/1000*3</f>
        <v>0</v>
      </c>
      <c r="S70">
        <f>P70*60*60/1000/1000/1000*3</f>
        <v>8.5631759604000006</v>
      </c>
    </row>
    <row r="71" spans="1:19" x14ac:dyDescent="0.25">
      <c r="A71" t="s">
        <v>6</v>
      </c>
      <c r="B71" t="s">
        <v>5</v>
      </c>
      <c r="C71">
        <v>70</v>
      </c>
      <c r="D71" s="3">
        <v>43155</v>
      </c>
      <c r="E71" s="5">
        <v>4.1666666666666664E-2</v>
      </c>
      <c r="F71" s="5" t="str">
        <f>TEXT(D71, " m/d/yyyy ")&amp; TEXT(E71, "hh:mm")</f>
        <v xml:space="preserve"> 2/24/2018 01:00</v>
      </c>
      <c r="G71" s="6">
        <v>2808.3519999999999</v>
      </c>
      <c r="H71">
        <v>130.30000000000001</v>
      </c>
      <c r="I71">
        <v>97.093860000000006</v>
      </c>
      <c r="J71">
        <v>256.14999999999998</v>
      </c>
      <c r="K71">
        <v>67.5</v>
      </c>
      <c r="L71">
        <f>H71/I71</f>
        <v>1.3420004107365802</v>
      </c>
      <c r="M71">
        <f>I71/J71</f>
        <v>0.37905079055241075</v>
      </c>
      <c r="N71">
        <f>H71*G71</f>
        <v>365928.26560000004</v>
      </c>
      <c r="O71">
        <f>I71*G71</f>
        <v>272673.73591872002</v>
      </c>
      <c r="P71">
        <f>J71*G71</f>
        <v>719359.36479999986</v>
      </c>
      <c r="Q71">
        <f>N71*60*60/1000/1000/1000*3</f>
        <v>3.9520252684800017</v>
      </c>
      <c r="R71">
        <f>O71*60*60/1000/1000/1000*6</f>
        <v>5.8897526958443525</v>
      </c>
      <c r="S71">
        <f>P71*60*60/1000/1000/1000*3</f>
        <v>7.769081139839999</v>
      </c>
    </row>
    <row r="72" spans="1:19" x14ac:dyDescent="0.25">
      <c r="A72" t="s">
        <v>6</v>
      </c>
      <c r="B72" t="s">
        <v>5</v>
      </c>
      <c r="C72">
        <v>71</v>
      </c>
      <c r="D72" s="3">
        <v>43155</v>
      </c>
      <c r="E72" s="5">
        <v>0.16666666666666699</v>
      </c>
      <c r="F72" s="5" t="str">
        <f>TEXT(D72, " m/d/yyyy ")&amp; TEXT(E72, "hh:mm")</f>
        <v xml:space="preserve"> 2/24/2018 04:00</v>
      </c>
      <c r="G72" s="6">
        <v>2777.2109999999998</v>
      </c>
      <c r="H72">
        <v>108.8</v>
      </c>
      <c r="J72">
        <v>271.55</v>
      </c>
      <c r="K72">
        <v>48.9</v>
      </c>
      <c r="N72">
        <f>H72*G72</f>
        <v>302160.55679999996</v>
      </c>
      <c r="O72">
        <f>I72*G72</f>
        <v>0</v>
      </c>
      <c r="P72">
        <f>J72*G72</f>
        <v>754151.64705000003</v>
      </c>
      <c r="Q72">
        <f>N72*60*60/1000/1000/1000*3</f>
        <v>3.2633340134399997</v>
      </c>
      <c r="R72">
        <f>O72*60*60/1000/1000/1000*3</f>
        <v>0</v>
      </c>
      <c r="S72">
        <f>P72*60*60/1000/1000/1000*3</f>
        <v>8.1448377881400003</v>
      </c>
    </row>
    <row r="73" spans="1:19" x14ac:dyDescent="0.25">
      <c r="A73" t="s">
        <v>6</v>
      </c>
      <c r="B73" t="s">
        <v>5</v>
      </c>
      <c r="C73">
        <v>72</v>
      </c>
      <c r="D73" s="3">
        <v>43155</v>
      </c>
      <c r="E73" s="5">
        <v>0.29166666666666702</v>
      </c>
      <c r="F73" s="5" t="str">
        <f>TEXT(D73, " m/d/yyyy ")&amp; TEXT(E73, "hh:mm")</f>
        <v xml:space="preserve"> 2/24/2018 07:00</v>
      </c>
      <c r="G73" s="6">
        <v>2734.7459999999996</v>
      </c>
      <c r="H73">
        <v>140.80000000000001</v>
      </c>
      <c r="J73">
        <v>210.95</v>
      </c>
      <c r="K73">
        <v>43.4</v>
      </c>
      <c r="N73">
        <f>H73*G73</f>
        <v>385052.23679999996</v>
      </c>
      <c r="O73">
        <f>I73*G73</f>
        <v>0</v>
      </c>
      <c r="P73">
        <f>J73*G73</f>
        <v>576894.66869999992</v>
      </c>
      <c r="Q73">
        <f>N73*60*60/1000/1000/1000*3</f>
        <v>4.1585641574399999</v>
      </c>
      <c r="R73">
        <f>O73*60*60/1000/1000/1000*3</f>
        <v>0</v>
      </c>
      <c r="S73">
        <f>P73*60*60/1000/1000/1000*3</f>
        <v>6.2304624219599996</v>
      </c>
    </row>
    <row r="74" spans="1:19" x14ac:dyDescent="0.25">
      <c r="A74" t="s">
        <v>6</v>
      </c>
      <c r="B74" t="s">
        <v>5</v>
      </c>
      <c r="C74">
        <v>73</v>
      </c>
      <c r="D74" s="3">
        <v>43155</v>
      </c>
      <c r="E74" s="5">
        <v>0.41666666666666702</v>
      </c>
      <c r="F74" s="5" t="str">
        <f>TEXT(D74, " m/d/yyyy ")&amp; TEXT(E74, "hh:mm")</f>
        <v xml:space="preserve"> 2/24/2018 10:00</v>
      </c>
      <c r="G74" s="6">
        <v>2703.605</v>
      </c>
      <c r="H74">
        <v>147.4</v>
      </c>
      <c r="J74">
        <v>166.95</v>
      </c>
      <c r="K74">
        <v>48.1</v>
      </c>
      <c r="N74">
        <f>H74*G74</f>
        <v>398511.37700000004</v>
      </c>
      <c r="O74">
        <f>I74*G74</f>
        <v>0</v>
      </c>
      <c r="P74">
        <f>J74*G74</f>
        <v>451366.85475</v>
      </c>
      <c r="Q74">
        <f>N74*60*60/1000/1000/1000*3</f>
        <v>4.3039228716000002</v>
      </c>
      <c r="R74">
        <f>O74*60*60/1000/1000/1000*3</f>
        <v>0</v>
      </c>
      <c r="S74">
        <f>P74*60*60/1000/1000/1000*3</f>
        <v>4.8747620312999995</v>
      </c>
    </row>
    <row r="75" spans="1:19" x14ac:dyDescent="0.25">
      <c r="A75" t="s">
        <v>6</v>
      </c>
      <c r="B75" t="s">
        <v>5</v>
      </c>
      <c r="C75">
        <v>74</v>
      </c>
      <c r="D75" s="3">
        <v>43155</v>
      </c>
      <c r="E75" s="5">
        <v>0.54166666666666696</v>
      </c>
      <c r="F75" s="5" t="str">
        <f>TEXT(D75, " m/d/yyyy ")&amp; TEXT(E75, "hh:mm")</f>
        <v xml:space="preserve"> 2/24/2018 13:00</v>
      </c>
      <c r="G75" s="6">
        <v>2686.6190000000001</v>
      </c>
      <c r="H75">
        <v>165.2</v>
      </c>
      <c r="J75">
        <v>256.55</v>
      </c>
      <c r="K75">
        <v>51.3</v>
      </c>
      <c r="N75">
        <f>H75*G75</f>
        <v>443829.45879999996</v>
      </c>
      <c r="O75">
        <f>I75*G75</f>
        <v>0</v>
      </c>
      <c r="P75">
        <f>J75*G75</f>
        <v>689252.1044500001</v>
      </c>
      <c r="Q75">
        <f>N75*60*60/1000/1000/1000*3</f>
        <v>4.79335815504</v>
      </c>
      <c r="R75">
        <f>O75*60*60/1000/1000/1000*3</f>
        <v>0</v>
      </c>
      <c r="S75">
        <f>P75*60*60/1000/1000/1000*3</f>
        <v>7.4439227280600004</v>
      </c>
    </row>
    <row r="76" spans="1:19" x14ac:dyDescent="0.25">
      <c r="A76" t="s">
        <v>6</v>
      </c>
      <c r="B76" t="s">
        <v>5</v>
      </c>
      <c r="C76">
        <v>75</v>
      </c>
      <c r="D76" s="3">
        <v>43155</v>
      </c>
      <c r="E76" s="5">
        <v>0.66666666666666696</v>
      </c>
      <c r="F76" s="5" t="str">
        <f>TEXT(D76, " m/d/yyyy ")&amp; TEXT(E76, "hh:mm")</f>
        <v xml:space="preserve"> 2/24/2018 16:00</v>
      </c>
      <c r="G76" s="6">
        <v>2641.3229999999999</v>
      </c>
      <c r="H76">
        <v>121</v>
      </c>
      <c r="J76">
        <v>265.75</v>
      </c>
      <c r="K76">
        <v>51.4</v>
      </c>
      <c r="N76">
        <f>H76*G76</f>
        <v>319600.08299999998</v>
      </c>
      <c r="O76">
        <f>I76*G76</f>
        <v>0</v>
      </c>
      <c r="P76">
        <f>J76*G76</f>
        <v>701931.58724999998</v>
      </c>
      <c r="Q76">
        <f>N76*60*60/1000/1000/1000*3</f>
        <v>3.4516808964000001</v>
      </c>
      <c r="R76">
        <f>O76*60*60/1000/1000/1000*3</f>
        <v>0</v>
      </c>
      <c r="S76">
        <f>P76*60*60/1000/1000/1000*3</f>
        <v>7.5808611423000007</v>
      </c>
    </row>
    <row r="77" spans="1:19" x14ac:dyDescent="0.25">
      <c r="A77" t="s">
        <v>6</v>
      </c>
      <c r="B77" t="s">
        <v>5</v>
      </c>
      <c r="C77">
        <v>76</v>
      </c>
      <c r="D77" s="3">
        <v>43155</v>
      </c>
      <c r="E77" s="5">
        <v>0.79166666666666696</v>
      </c>
      <c r="F77" s="5" t="str">
        <f>TEXT(D77, " m/d/yyyy ")&amp; TEXT(E77, "hh:mm")</f>
        <v xml:space="preserve"> 2/24/2018 19:00</v>
      </c>
      <c r="G77" s="6">
        <v>2613.0129999999999</v>
      </c>
      <c r="H77">
        <v>102.1</v>
      </c>
      <c r="J77">
        <v>206.6</v>
      </c>
      <c r="K77">
        <v>61.1</v>
      </c>
      <c r="N77">
        <f>H77*G77</f>
        <v>266788.62729999999</v>
      </c>
      <c r="O77">
        <f>I77*G77</f>
        <v>0</v>
      </c>
      <c r="P77">
        <f>J77*G77</f>
        <v>539848.48580000002</v>
      </c>
      <c r="Q77">
        <f>N77*60*60/1000/1000/1000*3</f>
        <v>2.8813171748400004</v>
      </c>
      <c r="R77">
        <f>O77*60*60/1000/1000/1000*3</f>
        <v>0</v>
      </c>
      <c r="S77">
        <f>P77*60*60/1000/1000/1000*3</f>
        <v>5.8303636466400004</v>
      </c>
    </row>
    <row r="78" spans="1:19" x14ac:dyDescent="0.25">
      <c r="A78" t="s">
        <v>6</v>
      </c>
      <c r="B78" t="s">
        <v>5</v>
      </c>
      <c r="C78">
        <v>77</v>
      </c>
      <c r="D78" s="3">
        <v>43155</v>
      </c>
      <c r="E78" s="5">
        <v>0.91666666666666696</v>
      </c>
      <c r="F78" s="5" t="str">
        <f>TEXT(D78, " m/d/yyyy ")&amp; TEXT(E78, "hh:mm")</f>
        <v xml:space="preserve"> 2/24/2018 22:00</v>
      </c>
      <c r="G78" s="6">
        <v>2556.393</v>
      </c>
      <c r="H78">
        <v>106</v>
      </c>
      <c r="I78">
        <v>199.80107599999999</v>
      </c>
      <c r="J78">
        <v>193.45</v>
      </c>
      <c r="K78">
        <v>48.8</v>
      </c>
      <c r="L78">
        <f>H78/I78</f>
        <v>0.53052767343455154</v>
      </c>
      <c r="M78">
        <f>I78/J78</f>
        <v>1.0328305815456191</v>
      </c>
      <c r="N78">
        <f>H78*G78</f>
        <v>270977.658</v>
      </c>
      <c r="O78">
        <f>I78*G78</f>
        <v>510770.07207886799</v>
      </c>
      <c r="P78">
        <f>J78*G78</f>
        <v>494534.22584999999</v>
      </c>
      <c r="Q78">
        <f>N78*60*60/1000/1000/1000*3</f>
        <v>2.9265587064000003</v>
      </c>
      <c r="R78">
        <f>O78*60*60/1000/1000/1000*4</f>
        <v>7.3550890379356995</v>
      </c>
      <c r="S78">
        <f>P78*60*60/1000/1000/1000*3</f>
        <v>5.3409696391799999</v>
      </c>
    </row>
    <row r="79" spans="1:19" x14ac:dyDescent="0.25">
      <c r="A79" t="s">
        <v>6</v>
      </c>
      <c r="B79" t="s">
        <v>5</v>
      </c>
      <c r="C79">
        <v>78</v>
      </c>
      <c r="D79" s="3">
        <v>43156</v>
      </c>
      <c r="E79" s="5">
        <v>4.1666666666666664E-2</v>
      </c>
      <c r="F79" s="5" t="str">
        <f>TEXT(D79, " m/d/yyyy ")&amp; TEXT(E79, "hh:mm")</f>
        <v xml:space="preserve"> 2/25/2018 01:00</v>
      </c>
      <c r="G79" s="6">
        <v>2579.0409999999997</v>
      </c>
      <c r="H79">
        <v>102.8</v>
      </c>
      <c r="J79">
        <v>174.8</v>
      </c>
      <c r="K79">
        <v>46.8</v>
      </c>
      <c r="N79">
        <f>H79*G79</f>
        <v>265125.41479999997</v>
      </c>
      <c r="O79">
        <f>I79*G79</f>
        <v>0</v>
      </c>
      <c r="P79">
        <f>J79*G79</f>
        <v>450816.36679999996</v>
      </c>
      <c r="Q79">
        <f>N79*60*60/1000/1000/1000*3</f>
        <v>2.8633544798399995</v>
      </c>
      <c r="R79">
        <f>O79*60*60/1000/1000/1000*3</f>
        <v>0</v>
      </c>
      <c r="S79">
        <f>P79*60*60/1000/1000/1000*3</f>
        <v>4.8688167614399998</v>
      </c>
    </row>
    <row r="80" spans="1:19" x14ac:dyDescent="0.25">
      <c r="A80" t="s">
        <v>6</v>
      </c>
      <c r="B80" t="s">
        <v>5</v>
      </c>
      <c r="C80">
        <v>79</v>
      </c>
      <c r="D80" s="3">
        <v>43156</v>
      </c>
      <c r="E80" s="5">
        <v>0.16666666666666699</v>
      </c>
      <c r="F80" s="5" t="str">
        <f>TEXT(D80, " m/d/yyyy ")&amp; TEXT(E80, "hh:mm")</f>
        <v xml:space="preserve"> 2/25/2018 04:00</v>
      </c>
      <c r="G80" s="6">
        <v>2601.6889999999999</v>
      </c>
      <c r="H80">
        <v>117.7</v>
      </c>
      <c r="I80">
        <v>177.40857729999999</v>
      </c>
      <c r="J80">
        <v>190.6</v>
      </c>
      <c r="K80">
        <v>34.299999999999997</v>
      </c>
      <c r="L80">
        <f>H80/I80</f>
        <v>0.66344030142898847</v>
      </c>
      <c r="M80">
        <f>I80/J80</f>
        <v>0.930790017313746</v>
      </c>
      <c r="N80">
        <f>H80*G80</f>
        <v>306218.7953</v>
      </c>
      <c r="O80">
        <f>I80*G80</f>
        <v>461561.94406705967</v>
      </c>
      <c r="P80">
        <f>J80*G80</f>
        <v>495881.92339999997</v>
      </c>
      <c r="Q80">
        <f>N80*60*60/1000/1000/1000*3</f>
        <v>3.3071629892399992</v>
      </c>
      <c r="R80">
        <f>O80*60*60/1000/1000/1000*6</f>
        <v>9.9697379918484881</v>
      </c>
      <c r="S80">
        <f>P80*60*60/1000/1000/1000*3</f>
        <v>5.3555247727200008</v>
      </c>
    </row>
    <row r="81" spans="1:19" x14ac:dyDescent="0.25">
      <c r="A81" t="s">
        <v>6</v>
      </c>
      <c r="B81" t="s">
        <v>5</v>
      </c>
      <c r="C81">
        <v>80</v>
      </c>
      <c r="D81" s="3">
        <v>43156</v>
      </c>
      <c r="E81" s="5">
        <v>0.29166666666666702</v>
      </c>
      <c r="F81" s="5" t="str">
        <f>TEXT(D81, " m/d/yyyy ")&amp; TEXT(E81, "hh:mm")</f>
        <v xml:space="preserve"> 2/25/2018 07:00</v>
      </c>
      <c r="G81" s="6">
        <v>2545.069</v>
      </c>
      <c r="H81">
        <v>128.6</v>
      </c>
      <c r="J81">
        <v>191.1</v>
      </c>
      <c r="K81">
        <v>37.9</v>
      </c>
      <c r="N81">
        <f>H81*G81</f>
        <v>327295.87339999998</v>
      </c>
      <c r="O81">
        <f>I81*G81</f>
        <v>0</v>
      </c>
      <c r="P81">
        <f>J81*G81</f>
        <v>486362.68589999998</v>
      </c>
      <c r="Q81">
        <f>N81*60*60/1000/1000/1000*3</f>
        <v>3.5347954327200002</v>
      </c>
      <c r="R81">
        <f>O81*60*60/1000/1000/1000*3</f>
        <v>0</v>
      </c>
      <c r="S81">
        <f>P81*60*60/1000/1000/1000*3</f>
        <v>5.2527170077200003</v>
      </c>
    </row>
    <row r="82" spans="1:19" x14ac:dyDescent="0.25">
      <c r="A82" t="s">
        <v>6</v>
      </c>
      <c r="B82" t="s">
        <v>5</v>
      </c>
      <c r="C82">
        <v>81</v>
      </c>
      <c r="D82" s="3">
        <v>43156</v>
      </c>
      <c r="E82" s="5">
        <v>0.41666666666666702</v>
      </c>
      <c r="F82" s="5" t="str">
        <f>TEXT(D82, " m/d/yyyy ")&amp; TEXT(E82, "hh:mm")</f>
        <v xml:space="preserve"> 2/25/2018 10:00</v>
      </c>
      <c r="G82" s="6">
        <v>2502.6040000000003</v>
      </c>
      <c r="H82">
        <v>117.3</v>
      </c>
      <c r="J82">
        <v>182.89999999999998</v>
      </c>
      <c r="K82">
        <v>34.1</v>
      </c>
      <c r="N82">
        <f>H82*G82</f>
        <v>293555.44920000003</v>
      </c>
      <c r="O82">
        <f>I82*G82</f>
        <v>0</v>
      </c>
      <c r="P82">
        <f>J82*G82</f>
        <v>457726.27159999998</v>
      </c>
      <c r="Q82">
        <f>N82*60*60/1000/1000/1000*3</f>
        <v>3.1703988513600008</v>
      </c>
      <c r="R82">
        <f>O82*60*60/1000/1000/1000*3</f>
        <v>0</v>
      </c>
      <c r="S82">
        <f>P82*60*60/1000/1000/1000*3</f>
        <v>4.9434437332799996</v>
      </c>
    </row>
    <row r="83" spans="1:19" x14ac:dyDescent="0.25">
      <c r="A83" t="s">
        <v>6</v>
      </c>
      <c r="B83" t="s">
        <v>5</v>
      </c>
      <c r="C83">
        <v>82</v>
      </c>
      <c r="D83" s="3">
        <v>43156</v>
      </c>
      <c r="E83" s="5">
        <v>0.54166666666666696</v>
      </c>
      <c r="F83" s="5" t="str">
        <f>TEXT(D83, " m/d/yyyy ")&amp; TEXT(E83, "hh:mm")</f>
        <v xml:space="preserve"> 2/25/2018 13:00</v>
      </c>
      <c r="G83" s="6">
        <v>2499.7729999999997</v>
      </c>
      <c r="H83">
        <v>99.79</v>
      </c>
      <c r="J83">
        <v>186.4</v>
      </c>
      <c r="K83">
        <v>34</v>
      </c>
      <c r="N83">
        <f>H83*G83</f>
        <v>249452.34766999999</v>
      </c>
      <c r="O83">
        <f>I83*G83</f>
        <v>0</v>
      </c>
      <c r="P83">
        <f>J83*G83</f>
        <v>465957.68719999993</v>
      </c>
      <c r="Q83">
        <f>N83*60*60/1000/1000/1000*3</f>
        <v>2.694085354836</v>
      </c>
      <c r="R83">
        <f>O83*60*60/1000/1000/1000*3</f>
        <v>0</v>
      </c>
      <c r="S83">
        <f>P83*60*60/1000/1000/1000*3</f>
        <v>5.0323430217599991</v>
      </c>
    </row>
    <row r="84" spans="1:19" x14ac:dyDescent="0.25">
      <c r="A84" t="s">
        <v>6</v>
      </c>
      <c r="B84" t="s">
        <v>5</v>
      </c>
      <c r="C84">
        <v>83</v>
      </c>
      <c r="D84" s="3">
        <v>43156</v>
      </c>
      <c r="E84" s="5">
        <v>0.66666666666666696</v>
      </c>
      <c r="F84" s="5" t="str">
        <f>TEXT(D84, " m/d/yyyy ")&amp; TEXT(E84, "hh:mm")</f>
        <v xml:space="preserve"> 2/25/2018 16:00</v>
      </c>
      <c r="G84" s="6">
        <v>2457.308</v>
      </c>
      <c r="H84">
        <v>122</v>
      </c>
      <c r="I84">
        <v>146.54324130000001</v>
      </c>
      <c r="J84">
        <v>205.6</v>
      </c>
      <c r="K84">
        <v>30.4</v>
      </c>
      <c r="L84">
        <f>H84/I84</f>
        <v>0.83251877683150433</v>
      </c>
      <c r="M84">
        <f>I84/J84</f>
        <v>0.7127589557392997</v>
      </c>
      <c r="N84">
        <f>H84*G84</f>
        <v>299791.576</v>
      </c>
      <c r="O84">
        <f>I84*G84</f>
        <v>360101.8791924204</v>
      </c>
      <c r="P84">
        <f>J84*G84</f>
        <v>505222.52479999996</v>
      </c>
      <c r="Q84">
        <f>N84*60*60/1000/1000/1000*3</f>
        <v>3.2377490207999999</v>
      </c>
      <c r="R84">
        <f>O84*60*60/1000/1000/1000*4</f>
        <v>5.1854670603708524</v>
      </c>
      <c r="S84">
        <f>P84*60*60/1000/1000/1000*3</f>
        <v>5.4564032678399998</v>
      </c>
    </row>
    <row r="85" spans="1:19" x14ac:dyDescent="0.25">
      <c r="A85" t="s">
        <v>6</v>
      </c>
      <c r="B85" t="s">
        <v>5</v>
      </c>
      <c r="C85">
        <v>84</v>
      </c>
      <c r="D85" s="3">
        <v>43156</v>
      </c>
      <c r="E85" s="5">
        <v>0.79166666666666696</v>
      </c>
      <c r="F85" s="5" t="str">
        <f>TEXT(D85, " m/d/yyyy ")&amp; TEXT(E85, "hh:mm")</f>
        <v xml:space="preserve"> 2/25/2018 19:00</v>
      </c>
      <c r="G85" s="6">
        <v>2426.1669999999999</v>
      </c>
      <c r="H85">
        <v>116.5</v>
      </c>
      <c r="J85">
        <v>201.6</v>
      </c>
      <c r="K85">
        <v>34.9</v>
      </c>
      <c r="N85">
        <f>H85*G85</f>
        <v>282648.45549999998</v>
      </c>
      <c r="O85">
        <f>I85*G85</f>
        <v>0</v>
      </c>
      <c r="P85">
        <f>J85*G85</f>
        <v>489115.26719999994</v>
      </c>
      <c r="Q85">
        <f>N85*60*60/1000/1000/1000*3</f>
        <v>3.0526033193999997</v>
      </c>
      <c r="R85">
        <f>O85*60*60/1000/1000/1000*3</f>
        <v>0</v>
      </c>
      <c r="S85">
        <f>P85*60*60/1000/1000/1000*3</f>
        <v>5.2824448857599995</v>
      </c>
    </row>
    <row r="86" spans="1:19" x14ac:dyDescent="0.25">
      <c r="A86" t="s">
        <v>6</v>
      </c>
      <c r="B86" t="s">
        <v>5</v>
      </c>
      <c r="C86">
        <v>85</v>
      </c>
      <c r="D86" s="3">
        <v>43156</v>
      </c>
      <c r="E86" s="5">
        <v>0.91666666666666696</v>
      </c>
      <c r="F86" s="5" t="str">
        <f>TEXT(D86, " m/d/yyyy ")&amp; TEXT(E86, "hh:mm")</f>
        <v xml:space="preserve"> 2/25/2018 22:00</v>
      </c>
      <c r="G86" s="6">
        <v>2383.7019999999998</v>
      </c>
      <c r="H86">
        <v>94.17</v>
      </c>
      <c r="I86">
        <v>129.59756666666667</v>
      </c>
      <c r="J86">
        <v>172.04999999999998</v>
      </c>
      <c r="K86">
        <v>30.3</v>
      </c>
      <c r="L86">
        <f>H86/I86</f>
        <v>0.72663401344726897</v>
      </c>
      <c r="M86">
        <f>I86/J86</f>
        <v>0.75325525525525527</v>
      </c>
      <c r="N86">
        <f>H86*G86</f>
        <v>224473.21733999997</v>
      </c>
      <c r="O86">
        <f>I86*G86</f>
        <v>308921.97885846661</v>
      </c>
      <c r="P86">
        <f>J86*G86</f>
        <v>410115.92909999989</v>
      </c>
      <c r="Q86">
        <f>N86*60*60/1000/1000/1000*2</f>
        <v>1.6162071648479999</v>
      </c>
      <c r="R86">
        <f>O86*60*60/1000/1000/1000*3</f>
        <v>3.336357371671439</v>
      </c>
      <c r="S86">
        <f>P86*60*60/1000/1000/1000*2</f>
        <v>2.9528346895199995</v>
      </c>
    </row>
    <row r="87" spans="1:19" x14ac:dyDescent="0.25">
      <c r="A87" t="s">
        <v>6</v>
      </c>
      <c r="B87" t="s">
        <v>5</v>
      </c>
      <c r="C87">
        <v>86</v>
      </c>
      <c r="D87" s="3">
        <v>43157</v>
      </c>
      <c r="E87" s="5">
        <v>4.1666666666666997E-2</v>
      </c>
      <c r="F87" s="5" t="str">
        <f>TEXT(D87, " m/d/yyyy ")&amp; TEXT(E87, "hh:mm")</f>
        <v xml:space="preserve"> 2/26/2018 01:00</v>
      </c>
      <c r="G87">
        <v>2341.2370000000001</v>
      </c>
      <c r="H87">
        <v>114</v>
      </c>
      <c r="J87">
        <v>178.85000000000002</v>
      </c>
      <c r="K87">
        <v>36.9</v>
      </c>
      <c r="N87">
        <f>H87*G87</f>
        <v>266901.01799999998</v>
      </c>
      <c r="O87">
        <f>I87*G87</f>
        <v>0</v>
      </c>
      <c r="P87">
        <f>J87*G87</f>
        <v>418730.23745000007</v>
      </c>
      <c r="Q87">
        <f>N87*60*60/1000/1000/1000</f>
        <v>0.96084366479999994</v>
      </c>
      <c r="R87">
        <f>O87*60*60/1000/1000/1000</f>
        <v>0</v>
      </c>
      <c r="S87">
        <f>P87*60*60/1000/1000/1000</f>
        <v>1.5074288548200003</v>
      </c>
    </row>
    <row r="88" spans="1:19" x14ac:dyDescent="0.25">
      <c r="A88" t="s">
        <v>1</v>
      </c>
      <c r="B88" t="s">
        <v>4</v>
      </c>
      <c r="C88" s="4">
        <v>1</v>
      </c>
      <c r="D88" s="3">
        <v>42947</v>
      </c>
      <c r="E88" s="2">
        <v>0.38194444444444442</v>
      </c>
      <c r="F88" s="1">
        <f>D88+E88</f>
        <v>42947.381944444445</v>
      </c>
      <c r="G88">
        <v>198.45309999999998</v>
      </c>
      <c r="H88">
        <v>12.78</v>
      </c>
      <c r="I88">
        <v>173.38444670000001</v>
      </c>
      <c r="J88">
        <v>140.88</v>
      </c>
      <c r="K88">
        <v>18.3</v>
      </c>
      <c r="L88">
        <f>H88/I88</f>
        <v>7.3709033556583703E-2</v>
      </c>
      <c r="M88">
        <f>I88/J88</f>
        <v>1.2307243519307214</v>
      </c>
      <c r="N88">
        <f>H88*G88</f>
        <v>2536.2306179999996</v>
      </c>
      <c r="O88">
        <f>I88*G88</f>
        <v>34408.680939399768</v>
      </c>
      <c r="P88">
        <f>J88*G88</f>
        <v>27958.072727999996</v>
      </c>
      <c r="Q88">
        <f>N88*60*20/1000/1000/1000</f>
        <v>3.0434767415999995E-3</v>
      </c>
      <c r="R88">
        <f>O88*60*20/1000/1000/1000*2</f>
        <v>8.2580834254559449E-2</v>
      </c>
      <c r="S88">
        <f>P88*60*20/1000/1000/1000</f>
        <v>3.3549687273599992E-2</v>
      </c>
    </row>
    <row r="89" spans="1:19" x14ac:dyDescent="0.25">
      <c r="A89" t="s">
        <v>1</v>
      </c>
      <c r="B89" t="s">
        <v>4</v>
      </c>
      <c r="C89" s="4">
        <v>2</v>
      </c>
      <c r="D89" s="3">
        <v>42947</v>
      </c>
      <c r="E89" s="2">
        <v>0.39583333333333331</v>
      </c>
      <c r="F89" s="1">
        <f>D89+E89</f>
        <v>42947.395833333336</v>
      </c>
      <c r="G89">
        <v>202.98269999999999</v>
      </c>
      <c r="H89">
        <v>16.61</v>
      </c>
      <c r="J89">
        <v>169.68</v>
      </c>
      <c r="K89">
        <v>37.9</v>
      </c>
      <c r="N89">
        <f>H89*G89</f>
        <v>3371.5426469999998</v>
      </c>
      <c r="O89">
        <f>I89*G89</f>
        <v>0</v>
      </c>
      <c r="P89">
        <f>J89*G89</f>
        <v>34442.104535999999</v>
      </c>
      <c r="Q89">
        <f>N89*60*20/1000/1000/1000</f>
        <v>4.0458511763999993E-3</v>
      </c>
      <c r="R89">
        <f>O89*60*60/1000/1000/1000</f>
        <v>0</v>
      </c>
      <c r="S89">
        <f>P89*60*20/1000/1000/1000</f>
        <v>4.1330525443200004E-2</v>
      </c>
    </row>
    <row r="90" spans="1:19" x14ac:dyDescent="0.25">
      <c r="A90" t="s">
        <v>1</v>
      </c>
      <c r="B90" t="s">
        <v>4</v>
      </c>
      <c r="C90" s="4">
        <v>3</v>
      </c>
      <c r="D90" s="3">
        <v>42947</v>
      </c>
      <c r="E90" s="2">
        <v>0.40972222222222227</v>
      </c>
      <c r="F90" s="1">
        <f>D90+E90</f>
        <v>42947.409722222219</v>
      </c>
      <c r="G90">
        <v>198.45309999999998</v>
      </c>
      <c r="H90">
        <v>12.35</v>
      </c>
      <c r="I90">
        <v>114.69938</v>
      </c>
      <c r="J90">
        <v>142.24</v>
      </c>
      <c r="K90">
        <v>31.1</v>
      </c>
      <c r="L90">
        <f>H90/I90</f>
        <v>0.10767277033232436</v>
      </c>
      <c r="M90">
        <f>I90/J90</f>
        <v>0.80637921822272218</v>
      </c>
      <c r="N90">
        <f>H90*G90</f>
        <v>2450.8957849999997</v>
      </c>
      <c r="O90">
        <f>I90*G90</f>
        <v>22762.447529077999</v>
      </c>
      <c r="P90">
        <f>J90*G90</f>
        <v>28227.968944</v>
      </c>
      <c r="Q90">
        <f>N90*60*20/1000/1000/1000</f>
        <v>2.9410749419999998E-3</v>
      </c>
      <c r="R90">
        <f>O90*60*20/1000/1000/1000*2</f>
        <v>5.4629874069787199E-2</v>
      </c>
      <c r="S90">
        <f>P90*60*20/1000/1000/1000</f>
        <v>3.3873562732799997E-2</v>
      </c>
    </row>
    <row r="91" spans="1:19" x14ac:dyDescent="0.25">
      <c r="A91" t="s">
        <v>1</v>
      </c>
      <c r="B91" t="s">
        <v>4</v>
      </c>
      <c r="C91" s="4">
        <v>4</v>
      </c>
      <c r="D91" s="3">
        <v>42947</v>
      </c>
      <c r="E91" s="2">
        <v>0.4236111111111111</v>
      </c>
      <c r="F91" s="1">
        <f>D91+E91</f>
        <v>42947.423611111109</v>
      </c>
      <c r="G91">
        <v>208</v>
      </c>
      <c r="H91">
        <v>12.39</v>
      </c>
      <c r="J91">
        <v>142.07999999999998</v>
      </c>
      <c r="K91">
        <v>30.7</v>
      </c>
      <c r="N91">
        <f>H91*G91</f>
        <v>2577.12</v>
      </c>
      <c r="O91">
        <f>I91*G91</f>
        <v>0</v>
      </c>
      <c r="P91">
        <f>J91*G91</f>
        <v>29552.639999999996</v>
      </c>
      <c r="Q91">
        <f>N91*60*20/1000/1000/1000</f>
        <v>3.0925439999999992E-3</v>
      </c>
      <c r="R91">
        <f>O91*60*60/1000/1000/1000</f>
        <v>0</v>
      </c>
      <c r="S91">
        <f>P91*60*20/1000/1000/1000</f>
        <v>3.5463167999999989E-2</v>
      </c>
    </row>
    <row r="92" spans="1:19" x14ac:dyDescent="0.25">
      <c r="A92" t="s">
        <v>1</v>
      </c>
      <c r="B92" t="s">
        <v>4</v>
      </c>
      <c r="C92" s="4">
        <v>5</v>
      </c>
      <c r="D92" s="3">
        <v>42947</v>
      </c>
      <c r="E92" s="2">
        <v>0.4375</v>
      </c>
      <c r="F92" s="1">
        <f>D92+E92</f>
        <v>42947.4375</v>
      </c>
      <c r="G92">
        <v>203</v>
      </c>
      <c r="H92">
        <v>16.29</v>
      </c>
      <c r="I92">
        <v>27.03856167</v>
      </c>
      <c r="J92">
        <v>124</v>
      </c>
      <c r="K92">
        <v>24.5</v>
      </c>
      <c r="L92">
        <f>H92/I92</f>
        <v>0.6024728755477472</v>
      </c>
      <c r="M92">
        <f>I92/J92</f>
        <v>0.2180529166935484</v>
      </c>
      <c r="N92">
        <f>H92*G92</f>
        <v>3306.87</v>
      </c>
      <c r="O92">
        <f>I92*G92</f>
        <v>5488.8280190100004</v>
      </c>
      <c r="P92">
        <f>J92*G92</f>
        <v>25172</v>
      </c>
      <c r="Q92">
        <f>N92*60*20/1000/1000/1000</f>
        <v>3.9682440000000001E-3</v>
      </c>
      <c r="R92">
        <f>O92*60*20/1000/1000/1000*3</f>
        <v>1.9759780868436001E-2</v>
      </c>
      <c r="S92">
        <f>P92*60*20/1000/1000/1000</f>
        <v>3.0206400000000001E-2</v>
      </c>
    </row>
    <row r="93" spans="1:19" x14ac:dyDescent="0.25">
      <c r="A93" t="s">
        <v>1</v>
      </c>
      <c r="B93" t="s">
        <v>4</v>
      </c>
      <c r="C93" s="4">
        <v>6</v>
      </c>
      <c r="D93" s="3">
        <v>42947</v>
      </c>
      <c r="E93" s="2">
        <v>0.4513888888888889</v>
      </c>
      <c r="F93" s="1">
        <f>D93+E93</f>
        <v>42947.451388888891</v>
      </c>
      <c r="G93">
        <v>208</v>
      </c>
      <c r="H93">
        <v>26.17</v>
      </c>
      <c r="J93">
        <v>144.72</v>
      </c>
      <c r="K93">
        <v>16.399999999999999</v>
      </c>
      <c r="N93">
        <f>H93*G93</f>
        <v>5443.3600000000006</v>
      </c>
      <c r="O93">
        <f>I93*G93</f>
        <v>0</v>
      </c>
      <c r="P93">
        <f>J93*G93</f>
        <v>30101.759999999998</v>
      </c>
      <c r="Q93">
        <f>N93*60*20/1000/1000/1000</f>
        <v>6.532032000000001E-3</v>
      </c>
      <c r="R93">
        <f>O93*60*60/1000/1000/1000</f>
        <v>0</v>
      </c>
      <c r="S93">
        <f>P93*60*20/1000/1000/1000*2</f>
        <v>7.2244223999999996E-2</v>
      </c>
    </row>
    <row r="94" spans="1:19" x14ac:dyDescent="0.25">
      <c r="A94" t="s">
        <v>1</v>
      </c>
      <c r="B94" t="s">
        <v>4</v>
      </c>
      <c r="C94" s="4">
        <v>7</v>
      </c>
      <c r="D94" s="3">
        <v>42947</v>
      </c>
      <c r="E94" s="2">
        <v>0.46527777777777773</v>
      </c>
      <c r="F94" s="1">
        <f>D94+E94</f>
        <v>42947.465277777781</v>
      </c>
      <c r="G94">
        <v>208</v>
      </c>
      <c r="H94">
        <v>21.3</v>
      </c>
      <c r="K94">
        <v>19.100000000000001</v>
      </c>
      <c r="N94">
        <f>H94*G94</f>
        <v>4430.4000000000005</v>
      </c>
      <c r="O94">
        <f>I94*G94</f>
        <v>0</v>
      </c>
      <c r="P94">
        <f>J94*G94</f>
        <v>0</v>
      </c>
      <c r="Q94">
        <f>N94*60*20/1000/1000/1000</f>
        <v>5.316480000000001E-3</v>
      </c>
      <c r="R94">
        <f>O94*60*60/1000/1000/1000</f>
        <v>0</v>
      </c>
      <c r="S94">
        <f>P94*60*60/1000/1000/1000</f>
        <v>0</v>
      </c>
    </row>
    <row r="95" spans="1:19" x14ac:dyDescent="0.25">
      <c r="A95" t="s">
        <v>1</v>
      </c>
      <c r="B95" t="s">
        <v>4</v>
      </c>
      <c r="C95" s="4">
        <v>9</v>
      </c>
      <c r="D95" s="3">
        <v>42947</v>
      </c>
      <c r="E95" s="2">
        <v>0.5</v>
      </c>
      <c r="F95" s="1">
        <f>D95+E95</f>
        <v>42947.5</v>
      </c>
      <c r="G95">
        <v>208</v>
      </c>
      <c r="H95">
        <v>12.67</v>
      </c>
      <c r="I95">
        <v>13.031366670000001</v>
      </c>
      <c r="J95">
        <v>89.039999999999992</v>
      </c>
      <c r="K95">
        <v>61.3</v>
      </c>
      <c r="L95">
        <f>H95/I95</f>
        <v>0.97226947263851327</v>
      </c>
      <c r="M95">
        <f>I95/J95</f>
        <v>0.14635407311320756</v>
      </c>
      <c r="N95">
        <f>H95*G95</f>
        <v>2635.36</v>
      </c>
      <c r="O95">
        <f>I95*G95</f>
        <v>2710.5242673600001</v>
      </c>
      <c r="P95">
        <f>J95*G95</f>
        <v>18520.32</v>
      </c>
      <c r="Q95">
        <f>N95*60*20/1000/1000/1000</f>
        <v>3.1624319999999997E-3</v>
      </c>
      <c r="R95">
        <f>O95*60*20/1000/1000/1000*3</f>
        <v>9.7578873624959983E-3</v>
      </c>
      <c r="S95">
        <f>P95*60*20/1000/1000/1000</f>
        <v>2.2224383999999996E-2</v>
      </c>
    </row>
    <row r="96" spans="1:19" x14ac:dyDescent="0.25">
      <c r="A96" t="s">
        <v>1</v>
      </c>
      <c r="B96" t="s">
        <v>4</v>
      </c>
      <c r="C96" s="4">
        <v>10</v>
      </c>
      <c r="D96" s="3">
        <v>42947</v>
      </c>
      <c r="E96" s="2">
        <v>0.51388888888888895</v>
      </c>
      <c r="F96" s="1">
        <f>D96+E96</f>
        <v>42947.513888888891</v>
      </c>
      <c r="G96">
        <v>208</v>
      </c>
      <c r="H96">
        <v>12.6</v>
      </c>
      <c r="J96">
        <v>84.8</v>
      </c>
      <c r="K96">
        <v>59.1</v>
      </c>
      <c r="N96">
        <f>H96*G96</f>
        <v>2620.7999999999997</v>
      </c>
      <c r="O96">
        <f>I96*G96</f>
        <v>0</v>
      </c>
      <c r="P96">
        <f>J96*G96</f>
        <v>17638.399999999998</v>
      </c>
      <c r="Q96">
        <f>N96*60*20/1000/1000/1000</f>
        <v>3.1449599999999996E-3</v>
      </c>
      <c r="R96">
        <f>O96*60*60/1000/1000/1000</f>
        <v>0</v>
      </c>
      <c r="S96">
        <f>P96*60*20/1000/1000/1000</f>
        <v>2.1166079999999993E-2</v>
      </c>
    </row>
    <row r="97" spans="1:19" x14ac:dyDescent="0.25">
      <c r="A97" t="s">
        <v>1</v>
      </c>
      <c r="B97" t="s">
        <v>4</v>
      </c>
      <c r="C97" s="4">
        <v>11</v>
      </c>
      <c r="D97" s="3">
        <v>42947</v>
      </c>
      <c r="E97" s="2">
        <v>0.52777777777777779</v>
      </c>
      <c r="F97" s="1">
        <f>D97+E97</f>
        <v>42947.527777777781</v>
      </c>
      <c r="G97">
        <v>208</v>
      </c>
      <c r="H97">
        <v>11.37</v>
      </c>
      <c r="J97">
        <v>76.647999999999996</v>
      </c>
      <c r="K97">
        <v>53.8</v>
      </c>
      <c r="N97">
        <f>H97*G97</f>
        <v>2364.96</v>
      </c>
      <c r="O97">
        <f>I97*G97</f>
        <v>0</v>
      </c>
      <c r="P97">
        <f>J97*G97</f>
        <v>15942.784</v>
      </c>
      <c r="Q97">
        <f>N97*60*20/1000/1000/1000</f>
        <v>2.8379519999999999E-3</v>
      </c>
      <c r="R97">
        <f>O97*60*60/1000/1000/1000</f>
        <v>0</v>
      </c>
      <c r="S97">
        <f>P97*60*20/1000/1000/1000</f>
        <v>1.91313408E-2</v>
      </c>
    </row>
    <row r="98" spans="1:19" x14ac:dyDescent="0.25">
      <c r="A98" t="s">
        <v>1</v>
      </c>
      <c r="B98" t="s">
        <v>4</v>
      </c>
      <c r="C98" s="4">
        <v>12</v>
      </c>
      <c r="D98" s="3">
        <v>42947</v>
      </c>
      <c r="E98" s="2">
        <v>0.54166666666666663</v>
      </c>
      <c r="F98" s="1">
        <f>D98+E98</f>
        <v>42947.541666666664</v>
      </c>
      <c r="G98">
        <v>198</v>
      </c>
      <c r="H98">
        <v>14.36</v>
      </c>
      <c r="I98">
        <v>15.965619999999999</v>
      </c>
      <c r="J98">
        <v>66.72</v>
      </c>
      <c r="K98">
        <v>55.1</v>
      </c>
      <c r="L98">
        <f>H98/I98</f>
        <v>0.8994326559194068</v>
      </c>
      <c r="M98">
        <f>I98/J98</f>
        <v>0.23929286570743405</v>
      </c>
      <c r="N98">
        <f>H98*G98</f>
        <v>2843.2799999999997</v>
      </c>
      <c r="O98">
        <f>I98*G98</f>
        <v>3161.1927599999999</v>
      </c>
      <c r="P98">
        <f>J98*G98</f>
        <v>13210.56</v>
      </c>
      <c r="Q98">
        <f>N98*60*20/1000/1000/1000</f>
        <v>3.4119360000000004E-3</v>
      </c>
      <c r="R98">
        <f>O98*60*20/1000/1000/1000*2</f>
        <v>7.586862623999999E-3</v>
      </c>
      <c r="S98">
        <f>P98*60*20/1000/1000/1000</f>
        <v>1.5852672000000002E-2</v>
      </c>
    </row>
    <row r="99" spans="1:19" x14ac:dyDescent="0.25">
      <c r="A99" t="s">
        <v>1</v>
      </c>
      <c r="B99" t="s">
        <v>4</v>
      </c>
      <c r="C99" s="4">
        <v>13</v>
      </c>
      <c r="D99" s="3">
        <v>42947</v>
      </c>
      <c r="E99" s="2">
        <v>0.55555555555555558</v>
      </c>
      <c r="F99" s="1">
        <f>D99+E99</f>
        <v>42947.555555555555</v>
      </c>
      <c r="G99">
        <v>198</v>
      </c>
      <c r="H99">
        <v>12.67</v>
      </c>
      <c r="J99">
        <v>87.039999999999992</v>
      </c>
      <c r="K99">
        <v>53</v>
      </c>
      <c r="N99">
        <f>H99*G99</f>
        <v>2508.66</v>
      </c>
      <c r="O99">
        <f>I99*G99</f>
        <v>0</v>
      </c>
      <c r="P99">
        <f>J99*G99</f>
        <v>17233.919999999998</v>
      </c>
      <c r="Q99">
        <f>N99*60*20/1000/1000/1000</f>
        <v>3.0103919999999993E-3</v>
      </c>
      <c r="R99">
        <f>O99*60*60/1000/1000/1000</f>
        <v>0</v>
      </c>
      <c r="S99">
        <f>P99*60*20/1000/1000/1000</f>
        <v>2.0680704000000001E-2</v>
      </c>
    </row>
    <row r="100" spans="1:19" x14ac:dyDescent="0.25">
      <c r="A100" t="s">
        <v>1</v>
      </c>
      <c r="B100" t="s">
        <v>4</v>
      </c>
      <c r="C100" s="4">
        <v>14</v>
      </c>
      <c r="D100" s="3">
        <v>42947</v>
      </c>
      <c r="E100" s="2">
        <v>0.56944444444444442</v>
      </c>
      <c r="F100" s="1">
        <f>D100+E100</f>
        <v>42947.569444444445</v>
      </c>
      <c r="G100">
        <v>203</v>
      </c>
      <c r="H100">
        <v>21.62</v>
      </c>
      <c r="I100">
        <v>32.104013330000001</v>
      </c>
      <c r="J100">
        <v>67.623999999999995</v>
      </c>
      <c r="K100">
        <v>55.5</v>
      </c>
      <c r="L100">
        <f>H100/I100</f>
        <v>0.67343605230181358</v>
      </c>
      <c r="M100">
        <f>I100/J100</f>
        <v>0.47474289202058445</v>
      </c>
      <c r="N100">
        <f>H100*G100</f>
        <v>4388.8600000000006</v>
      </c>
      <c r="O100">
        <f>I100*G100</f>
        <v>6517.1147059900004</v>
      </c>
      <c r="P100">
        <f>J100*G100</f>
        <v>13727.671999999999</v>
      </c>
      <c r="Q100">
        <f>N100*60*20/1000/1000/1000</f>
        <v>5.2666320000000003E-3</v>
      </c>
      <c r="R100">
        <f>O100*60*20/1000/1000/1000*3</f>
        <v>2.3461612941564E-2</v>
      </c>
      <c r="S100">
        <f>P100*60*20/1000/1000/1000</f>
        <v>1.6473206399999999E-2</v>
      </c>
    </row>
    <row r="101" spans="1:19" x14ac:dyDescent="0.25">
      <c r="A101" t="s">
        <v>1</v>
      </c>
      <c r="B101" t="s">
        <v>4</v>
      </c>
      <c r="C101" s="4">
        <v>15</v>
      </c>
      <c r="D101" s="3">
        <v>42947</v>
      </c>
      <c r="E101" s="2">
        <v>0.58333333333333337</v>
      </c>
      <c r="F101" s="1">
        <f>D101+E101</f>
        <v>42947.583333333336</v>
      </c>
      <c r="G101">
        <v>198</v>
      </c>
      <c r="H101">
        <v>14.87</v>
      </c>
      <c r="J101">
        <v>83.92</v>
      </c>
      <c r="K101">
        <v>44.8</v>
      </c>
      <c r="N101">
        <f>H101*G101</f>
        <v>2944.2599999999998</v>
      </c>
      <c r="O101">
        <f>I101*G101</f>
        <v>0</v>
      </c>
      <c r="P101">
        <f>J101*G101</f>
        <v>16616.16</v>
      </c>
      <c r="Q101">
        <f>N101*60*20/1000/1000/1000</f>
        <v>3.5331119999999997E-3</v>
      </c>
      <c r="R101">
        <f>O101*60*60/1000/1000/1000</f>
        <v>0</v>
      </c>
      <c r="S101">
        <f>P101*60*20/1000/1000/1000</f>
        <v>1.9939392E-2</v>
      </c>
    </row>
    <row r="102" spans="1:19" x14ac:dyDescent="0.25">
      <c r="A102" t="s">
        <v>1</v>
      </c>
      <c r="B102" t="s">
        <v>4</v>
      </c>
      <c r="C102" s="4">
        <v>16</v>
      </c>
      <c r="D102" s="3">
        <v>42947</v>
      </c>
      <c r="E102" s="2">
        <v>0.59722222222222221</v>
      </c>
      <c r="F102" s="1">
        <f>D102+E102</f>
        <v>42947.597222222219</v>
      </c>
      <c r="G102">
        <v>198</v>
      </c>
      <c r="H102">
        <v>25</v>
      </c>
      <c r="J102">
        <v>84.56</v>
      </c>
      <c r="K102">
        <v>38.700000000000003</v>
      </c>
      <c r="N102">
        <f>H102*G102</f>
        <v>4950</v>
      </c>
      <c r="O102">
        <f>I102*G102</f>
        <v>0</v>
      </c>
      <c r="P102">
        <f>J102*G102</f>
        <v>16742.88</v>
      </c>
      <c r="Q102">
        <f>N102*60*20/1000/1000/1000</f>
        <v>5.94E-3</v>
      </c>
      <c r="R102">
        <f>O102*60*60/1000/1000/1000</f>
        <v>0</v>
      </c>
      <c r="S102">
        <f>P102*60*20/1000/1000/1000</f>
        <v>2.0091455999999997E-2</v>
      </c>
    </row>
    <row r="103" spans="1:19" x14ac:dyDescent="0.25">
      <c r="A103" t="s">
        <v>1</v>
      </c>
      <c r="B103" t="s">
        <v>4</v>
      </c>
      <c r="C103" s="4">
        <v>17</v>
      </c>
      <c r="D103" s="3">
        <v>42947</v>
      </c>
      <c r="E103" s="2">
        <v>0.61111111111111105</v>
      </c>
      <c r="F103" s="1">
        <f>D103+E103</f>
        <v>42947.611111111109</v>
      </c>
      <c r="G103">
        <v>198</v>
      </c>
      <c r="H103">
        <v>19.899999999999999</v>
      </c>
      <c r="I103">
        <v>106.19391</v>
      </c>
      <c r="J103">
        <v>86</v>
      </c>
      <c r="K103">
        <v>33.700000000000003</v>
      </c>
      <c r="L103">
        <f>H103/I103</f>
        <v>0.18739304353705405</v>
      </c>
      <c r="M103">
        <f>I103/J103</f>
        <v>1.2348129069767442</v>
      </c>
      <c r="N103">
        <f>H103*G103</f>
        <v>3940.2</v>
      </c>
      <c r="O103">
        <f>I103*G103</f>
        <v>21026.394179999999</v>
      </c>
      <c r="P103">
        <f>J103*G103</f>
        <v>17028</v>
      </c>
      <c r="Q103">
        <f>N103*60*20/1000/1000/1000</f>
        <v>4.7282399999999999E-3</v>
      </c>
      <c r="R103">
        <f>O103*60*20/1000/1000/1000*2</f>
        <v>5.0463346032000006E-2</v>
      </c>
      <c r="S103">
        <f>P103*60*20/1000/1000/1000</f>
        <v>2.04336E-2</v>
      </c>
    </row>
    <row r="104" spans="1:19" x14ac:dyDescent="0.25">
      <c r="A104" t="s">
        <v>1</v>
      </c>
      <c r="B104" t="s">
        <v>4</v>
      </c>
      <c r="C104" s="4">
        <v>18</v>
      </c>
      <c r="D104" s="3">
        <v>42947</v>
      </c>
      <c r="E104" s="2">
        <v>0.625</v>
      </c>
      <c r="F104" s="1">
        <f>D104+E104</f>
        <v>42947.625</v>
      </c>
      <c r="G104">
        <v>198</v>
      </c>
      <c r="H104">
        <v>12.79</v>
      </c>
      <c r="J104">
        <v>76.99199999999999</v>
      </c>
      <c r="K104">
        <v>31.9</v>
      </c>
      <c r="N104">
        <f>H104*G104</f>
        <v>2532.4199999999996</v>
      </c>
      <c r="O104">
        <f>I104*G104</f>
        <v>0</v>
      </c>
      <c r="P104">
        <f>J104*G104</f>
        <v>15244.415999999997</v>
      </c>
      <c r="Q104">
        <f>N104*60*20/1000/1000/1000</f>
        <v>3.0389039999999994E-3</v>
      </c>
      <c r="R104">
        <f>O104*60*60/1000/1000/1000</f>
        <v>0</v>
      </c>
      <c r="S104">
        <f>P104*60*20/1000/1000/1000</f>
        <v>1.8293299199999991E-2</v>
      </c>
    </row>
    <row r="105" spans="1:19" x14ac:dyDescent="0.25">
      <c r="A105" t="s">
        <v>1</v>
      </c>
      <c r="B105" t="s">
        <v>4</v>
      </c>
      <c r="C105" s="4">
        <v>19</v>
      </c>
      <c r="D105" s="3">
        <v>42947</v>
      </c>
      <c r="E105" s="2">
        <v>0.63888888888888895</v>
      </c>
      <c r="F105" s="1">
        <f>D105+E105</f>
        <v>42947.638888888891</v>
      </c>
      <c r="G105">
        <v>198</v>
      </c>
      <c r="H105">
        <v>16.23</v>
      </c>
      <c r="I105">
        <v>131.86862669999999</v>
      </c>
      <c r="J105">
        <v>102.72</v>
      </c>
      <c r="K105">
        <v>123</v>
      </c>
      <c r="L105">
        <f>H105/I105</f>
        <v>0.12307703815649125</v>
      </c>
      <c r="M105">
        <f>I105/J105</f>
        <v>1.2837677832943926</v>
      </c>
      <c r="N105">
        <f>H105*G105</f>
        <v>3213.54</v>
      </c>
      <c r="O105">
        <f>I105*G105</f>
        <v>26109.988086599998</v>
      </c>
      <c r="P105">
        <f>J105*G105</f>
        <v>20338.560000000001</v>
      </c>
      <c r="Q105">
        <f>N105*60*20/1000/1000/1000</f>
        <v>3.8562480000000001E-3</v>
      </c>
      <c r="R105">
        <f>O105*60*20/1000/1000/1000*3</f>
        <v>9.3995957111759995E-2</v>
      </c>
      <c r="S105">
        <f>P105*60*20/1000/1000/1000</f>
        <v>2.4406272E-2</v>
      </c>
    </row>
    <row r="106" spans="1:19" x14ac:dyDescent="0.25">
      <c r="A106" t="s">
        <v>1</v>
      </c>
      <c r="B106" t="s">
        <v>4</v>
      </c>
      <c r="C106" s="4">
        <v>20</v>
      </c>
      <c r="D106" s="3">
        <v>42947</v>
      </c>
      <c r="E106" s="2">
        <v>0.65277777777777779</v>
      </c>
      <c r="F106" s="1">
        <f>D106+E106</f>
        <v>42947.652777777781</v>
      </c>
      <c r="G106">
        <v>198</v>
      </c>
      <c r="H106">
        <v>18.2</v>
      </c>
      <c r="J106">
        <v>100.72</v>
      </c>
      <c r="K106">
        <v>216</v>
      </c>
      <c r="N106">
        <f>H106*G106</f>
        <v>3603.6</v>
      </c>
      <c r="O106">
        <f>I106*G106</f>
        <v>0</v>
      </c>
      <c r="P106">
        <f>J106*G106</f>
        <v>19942.560000000001</v>
      </c>
      <c r="Q106">
        <f>N106*60*20/1000/1000/1000</f>
        <v>4.3243199999999996E-3</v>
      </c>
      <c r="R106">
        <f>O106*60*60/1000/1000/1000</f>
        <v>0</v>
      </c>
      <c r="S106">
        <f>P106*60*20/1000/1000/1000</f>
        <v>2.3931072000000001E-2</v>
      </c>
    </row>
    <row r="107" spans="1:19" x14ac:dyDescent="0.25">
      <c r="A107" t="s">
        <v>1</v>
      </c>
      <c r="B107" t="s">
        <v>4</v>
      </c>
      <c r="C107" s="4">
        <v>21</v>
      </c>
      <c r="D107" s="3">
        <v>42947</v>
      </c>
      <c r="E107" s="2">
        <v>0.66666666666666663</v>
      </c>
      <c r="F107" s="1">
        <f>D107+E107</f>
        <v>42947.666666666664</v>
      </c>
      <c r="G107">
        <v>198</v>
      </c>
      <c r="H107">
        <v>13.13</v>
      </c>
      <c r="J107">
        <v>98.320000000000007</v>
      </c>
      <c r="K107">
        <v>73</v>
      </c>
      <c r="N107">
        <f>H107*G107</f>
        <v>2599.7400000000002</v>
      </c>
      <c r="O107">
        <f>I107*G107</f>
        <v>0</v>
      </c>
      <c r="P107">
        <f>J107*G107</f>
        <v>19467.36</v>
      </c>
      <c r="Q107">
        <f>N107*60*20/1000/1000/1000</f>
        <v>3.1196880000000007E-3</v>
      </c>
      <c r="R107">
        <f>O107*60*60/1000/1000/1000</f>
        <v>0</v>
      </c>
      <c r="S107">
        <f>P107*60*20/1000/1000/1000</f>
        <v>2.3360831999999998E-2</v>
      </c>
    </row>
    <row r="108" spans="1:19" x14ac:dyDescent="0.25">
      <c r="A108" t="s">
        <v>1</v>
      </c>
      <c r="B108" t="s">
        <v>4</v>
      </c>
      <c r="C108" s="4">
        <v>22</v>
      </c>
      <c r="D108" s="3">
        <v>42947</v>
      </c>
      <c r="E108" s="2">
        <v>0.68055555555555547</v>
      </c>
      <c r="F108" s="1">
        <f>D108+E108</f>
        <v>42947.680555555555</v>
      </c>
      <c r="G108">
        <v>198</v>
      </c>
      <c r="H108">
        <v>107.6</v>
      </c>
      <c r="I108">
        <v>154.60909000000001</v>
      </c>
      <c r="J108">
        <v>189.84</v>
      </c>
      <c r="K108">
        <v>36.5</v>
      </c>
      <c r="L108">
        <f>H108/I108</f>
        <v>0.69594873108689781</v>
      </c>
      <c r="M108">
        <f>I108/J108</f>
        <v>0.81441787821323219</v>
      </c>
      <c r="N108">
        <f>H108*G108</f>
        <v>21304.799999999999</v>
      </c>
      <c r="O108">
        <f>I108*G108</f>
        <v>30612.599820000003</v>
      </c>
      <c r="P108">
        <f>J108*G108</f>
        <v>37588.32</v>
      </c>
      <c r="Q108">
        <f>N108*60*20/1000/1000/1000</f>
        <v>2.5565759999999996E-2</v>
      </c>
      <c r="R108">
        <f>O108*60*20/1000/1000/1000*2</f>
        <v>7.3470239568000015E-2</v>
      </c>
      <c r="S108">
        <f>P108*60*20/1000/1000/1000</f>
        <v>4.5105984000000002E-2</v>
      </c>
    </row>
    <row r="109" spans="1:19" x14ac:dyDescent="0.25">
      <c r="A109" t="s">
        <v>1</v>
      </c>
      <c r="B109" t="s">
        <v>4</v>
      </c>
      <c r="C109" s="4">
        <v>23</v>
      </c>
      <c r="D109" s="3">
        <v>42947</v>
      </c>
      <c r="E109" s="2">
        <v>0.69444444444444453</v>
      </c>
      <c r="F109" s="1">
        <f>D109+E109</f>
        <v>42947.694444444445</v>
      </c>
      <c r="G109">
        <v>198</v>
      </c>
      <c r="H109">
        <v>57.29</v>
      </c>
      <c r="J109">
        <v>112.64000000000001</v>
      </c>
      <c r="K109">
        <v>38.6</v>
      </c>
      <c r="N109">
        <f>H109*G109</f>
        <v>11343.42</v>
      </c>
      <c r="O109">
        <f>I109*G109</f>
        <v>0</v>
      </c>
      <c r="P109">
        <f>J109*G109</f>
        <v>22302.720000000001</v>
      </c>
      <c r="Q109">
        <f>N109*60*20/1000/1000/1000*2</f>
        <v>2.7224207999999996E-2</v>
      </c>
      <c r="R109">
        <f>O109*60*60/1000/1000/1000</f>
        <v>0</v>
      </c>
      <c r="S109">
        <f>P109*60*20/1000/1000/1000</f>
        <v>2.6763264000000002E-2</v>
      </c>
    </row>
    <row r="110" spans="1:19" x14ac:dyDescent="0.25">
      <c r="A110" t="s">
        <v>1</v>
      </c>
      <c r="B110" t="s">
        <v>4</v>
      </c>
      <c r="C110" s="4">
        <v>24</v>
      </c>
      <c r="D110" s="3">
        <v>42947</v>
      </c>
      <c r="E110" s="2">
        <v>0.70833333333333337</v>
      </c>
      <c r="F110" s="1">
        <f>D110+E110</f>
        <v>42947.708333333336</v>
      </c>
      <c r="G110">
        <v>198</v>
      </c>
      <c r="I110">
        <v>153.14196329999999</v>
      </c>
      <c r="J110">
        <v>106.08</v>
      </c>
      <c r="K110">
        <v>56.8</v>
      </c>
      <c r="M110">
        <f>I110/J110</f>
        <v>1.4436459587104071</v>
      </c>
      <c r="N110">
        <f>H110*G110</f>
        <v>0</v>
      </c>
      <c r="O110">
        <f>I110*G110</f>
        <v>30322.108733399997</v>
      </c>
      <c r="P110">
        <f>J110*G110</f>
        <v>21003.84</v>
      </c>
      <c r="R110">
        <f>O110*60*20/1000/1000/1000*3</f>
        <v>0.10915959144023997</v>
      </c>
      <c r="S110">
        <f>P110*60*20/1000/1000/1000</f>
        <v>2.5204608E-2</v>
      </c>
    </row>
    <row r="111" spans="1:19" x14ac:dyDescent="0.25">
      <c r="A111" t="s">
        <v>1</v>
      </c>
      <c r="B111" t="s">
        <v>4</v>
      </c>
      <c r="C111" s="4">
        <v>25</v>
      </c>
      <c r="D111" s="3">
        <v>42947</v>
      </c>
      <c r="E111" s="2">
        <v>0.72222222222222221</v>
      </c>
      <c r="F111" s="1">
        <f>D111+E111</f>
        <v>42947.722222222219</v>
      </c>
      <c r="G111">
        <v>198</v>
      </c>
      <c r="H111">
        <v>30.83</v>
      </c>
      <c r="J111">
        <v>98.16</v>
      </c>
      <c r="K111">
        <v>40.799999999999997</v>
      </c>
      <c r="N111">
        <f>H111*G111</f>
        <v>6104.3399999999992</v>
      </c>
      <c r="O111">
        <f>I111*G111</f>
        <v>0</v>
      </c>
      <c r="P111">
        <f>J111*G111</f>
        <v>19435.68</v>
      </c>
      <c r="Q111">
        <f>N111*60*20/1000/1000/1000</f>
        <v>7.3252079999999989E-3</v>
      </c>
      <c r="R111">
        <f>O111*60*60/1000/1000/1000</f>
        <v>0</v>
      </c>
      <c r="S111">
        <f>P111*60*20/1000/1000/1000</f>
        <v>2.3322816E-2</v>
      </c>
    </row>
    <row r="112" spans="1:19" x14ac:dyDescent="0.25">
      <c r="A112" t="s">
        <v>1</v>
      </c>
      <c r="B112" t="s">
        <v>4</v>
      </c>
      <c r="C112" s="4">
        <v>26</v>
      </c>
      <c r="D112" s="3">
        <v>42947</v>
      </c>
      <c r="E112" s="2">
        <v>0.73611111111111116</v>
      </c>
      <c r="F112" s="1">
        <f>D112+E112</f>
        <v>42947.736111111109</v>
      </c>
      <c r="G112">
        <v>198</v>
      </c>
      <c r="H112">
        <v>44.43</v>
      </c>
      <c r="J112">
        <v>96.8</v>
      </c>
      <c r="K112">
        <v>34.299999999999997</v>
      </c>
      <c r="N112">
        <f>H112*G112</f>
        <v>8797.14</v>
      </c>
      <c r="O112">
        <f>I112*G112</f>
        <v>0</v>
      </c>
      <c r="P112">
        <f>J112*G112</f>
        <v>19166.399999999998</v>
      </c>
      <c r="Q112">
        <f>N112*60*20/1000/1000/1000</f>
        <v>1.0556567999999997E-2</v>
      </c>
      <c r="R112">
        <f>O112*60*60/1000/1000/1000</f>
        <v>0</v>
      </c>
      <c r="S112">
        <f>P112*60*20/1000/1000/1000</f>
        <v>2.2999679999999998E-2</v>
      </c>
    </row>
    <row r="113" spans="1:19" x14ac:dyDescent="0.25">
      <c r="A113" t="s">
        <v>1</v>
      </c>
      <c r="B113" t="s">
        <v>3</v>
      </c>
      <c r="C113" s="4">
        <v>27</v>
      </c>
      <c r="D113" s="3">
        <v>42948</v>
      </c>
      <c r="E113" s="2">
        <v>0.375</v>
      </c>
      <c r="F113" s="1">
        <f>D113+E113</f>
        <v>42948.375</v>
      </c>
      <c r="G113">
        <v>170</v>
      </c>
      <c r="H113">
        <v>16.920000000000002</v>
      </c>
      <c r="I113">
        <v>62.722672000000017</v>
      </c>
      <c r="J113">
        <v>67.832000000000008</v>
      </c>
      <c r="K113">
        <v>13.5</v>
      </c>
      <c r="L113">
        <f>H113/I113</f>
        <v>0.26975891588292022</v>
      </c>
      <c r="M113">
        <f>I113/J113</f>
        <v>0.92467673074655043</v>
      </c>
      <c r="N113">
        <f>H113*G113</f>
        <v>2876.4</v>
      </c>
      <c r="O113">
        <f>I113*G113</f>
        <v>10662.854240000002</v>
      </c>
      <c r="P113">
        <f>J113*G113</f>
        <v>11531.44</v>
      </c>
      <c r="Q113">
        <f>N113*60*20/1000/1000/1000</f>
        <v>3.4516799999999995E-3</v>
      </c>
      <c r="R113">
        <f>O113*60*20/1000/1000/1000*3</f>
        <v>3.8386275264000007E-2</v>
      </c>
      <c r="S113">
        <f>P113*60*20/1000/1000/1000</f>
        <v>1.3837727999999999E-2</v>
      </c>
    </row>
    <row r="114" spans="1:19" x14ac:dyDescent="0.25">
      <c r="A114" t="s">
        <v>1</v>
      </c>
      <c r="B114" t="s">
        <v>3</v>
      </c>
      <c r="C114" s="4">
        <v>28</v>
      </c>
      <c r="D114" s="3">
        <v>42948</v>
      </c>
      <c r="E114" s="2">
        <v>0.3888888888888889</v>
      </c>
      <c r="F114" s="1">
        <f>D114+E114</f>
        <v>42948.388888888891</v>
      </c>
      <c r="G114">
        <v>170</v>
      </c>
      <c r="H114">
        <v>24.53</v>
      </c>
      <c r="J114">
        <v>69.92</v>
      </c>
      <c r="K114">
        <v>13.5</v>
      </c>
      <c r="N114">
        <f>H114*G114</f>
        <v>4170.1000000000004</v>
      </c>
      <c r="O114">
        <f>I114*G114</f>
        <v>0</v>
      </c>
      <c r="P114">
        <f>J114*G114</f>
        <v>11886.4</v>
      </c>
      <c r="Q114">
        <f>N114*60*20/1000/1000/1000</f>
        <v>5.0041200000000017E-3</v>
      </c>
      <c r="R114">
        <f>O114*60*60/1000/1000/1000</f>
        <v>0</v>
      </c>
      <c r="S114">
        <f>P114*60*20/1000/1000/1000</f>
        <v>1.4263680000000001E-2</v>
      </c>
    </row>
    <row r="115" spans="1:19" x14ac:dyDescent="0.25">
      <c r="A115" t="s">
        <v>1</v>
      </c>
      <c r="B115" t="s">
        <v>3</v>
      </c>
      <c r="C115" s="4">
        <v>29</v>
      </c>
      <c r="D115" s="3">
        <v>42948</v>
      </c>
      <c r="E115" s="2">
        <v>0.40277777777777773</v>
      </c>
      <c r="F115" s="1">
        <f>D115+E115</f>
        <v>42948.402777777781</v>
      </c>
      <c r="G115">
        <v>170</v>
      </c>
      <c r="H115">
        <v>19.96</v>
      </c>
      <c r="J115">
        <v>82.4</v>
      </c>
      <c r="K115">
        <v>12.4</v>
      </c>
      <c r="N115">
        <f>H115*G115</f>
        <v>3393.2000000000003</v>
      </c>
      <c r="O115">
        <f>I115*G115</f>
        <v>0</v>
      </c>
      <c r="P115">
        <f>J115*G115</f>
        <v>14008.000000000002</v>
      </c>
      <c r="Q115">
        <f>N115*60*20/1000/1000/1000</f>
        <v>4.071840000000001E-3</v>
      </c>
      <c r="R115">
        <f>O115*60*60/1000/1000/1000</f>
        <v>0</v>
      </c>
      <c r="S115">
        <f>P115*60*20/1000/1000/1000</f>
        <v>1.6809600000000004E-2</v>
      </c>
    </row>
    <row r="116" spans="1:19" x14ac:dyDescent="0.25">
      <c r="A116" t="s">
        <v>1</v>
      </c>
      <c r="B116" t="s">
        <v>3</v>
      </c>
      <c r="C116" s="4">
        <v>30</v>
      </c>
      <c r="D116" s="3">
        <v>42948</v>
      </c>
      <c r="E116" s="2">
        <v>0.41666666666666669</v>
      </c>
      <c r="F116" s="1">
        <f>D116+E116</f>
        <v>42948.416666666664</v>
      </c>
      <c r="G116">
        <v>170</v>
      </c>
      <c r="H116">
        <v>19.86</v>
      </c>
      <c r="I116">
        <v>97.521825333333354</v>
      </c>
      <c r="J116">
        <v>84.08</v>
      </c>
      <c r="K116">
        <v>14.8</v>
      </c>
      <c r="L116">
        <f>H116/I116</f>
        <v>0.20364672146073717</v>
      </c>
      <c r="M116">
        <f>I116/J116</f>
        <v>1.1598694735172854</v>
      </c>
      <c r="N116">
        <f>H116*G116</f>
        <v>3376.2</v>
      </c>
      <c r="O116">
        <f>I116*G116</f>
        <v>16578.710306666671</v>
      </c>
      <c r="P116">
        <f>J116*G116</f>
        <v>14293.6</v>
      </c>
      <c r="Q116">
        <f>N116*60*20/1000/1000/1000</f>
        <v>4.0514400000000008E-3</v>
      </c>
      <c r="R116">
        <f>O116*60*20/1000/1000/1000*2</f>
        <v>3.9788904736000011E-2</v>
      </c>
      <c r="S116">
        <f>P116*60*20/1000/1000/1000</f>
        <v>1.7152319999999999E-2</v>
      </c>
    </row>
    <row r="117" spans="1:19" x14ac:dyDescent="0.25">
      <c r="A117" t="s">
        <v>1</v>
      </c>
      <c r="B117" t="s">
        <v>3</v>
      </c>
      <c r="C117" s="4">
        <v>31</v>
      </c>
      <c r="D117" s="3">
        <v>42948</v>
      </c>
      <c r="E117" s="2">
        <v>0.43055555555555558</v>
      </c>
      <c r="F117" s="1">
        <f>D117+E117</f>
        <v>42948.430555555555</v>
      </c>
      <c r="G117">
        <v>170</v>
      </c>
      <c r="H117">
        <v>25.6</v>
      </c>
      <c r="J117">
        <v>85.44</v>
      </c>
      <c r="K117">
        <v>13.7</v>
      </c>
      <c r="N117">
        <f>H117*G117</f>
        <v>4352</v>
      </c>
      <c r="O117">
        <f>I117*G117</f>
        <v>0</v>
      </c>
      <c r="P117">
        <f>J117*G117</f>
        <v>14524.8</v>
      </c>
      <c r="Q117">
        <f>N117*60*20/1000/1000/1000</f>
        <v>5.2223999999999994E-3</v>
      </c>
      <c r="R117">
        <f>O117*60*60/1000/1000/1000</f>
        <v>0</v>
      </c>
      <c r="S117">
        <f>P117*60*20/1000/1000/1000</f>
        <v>1.7429759999999999E-2</v>
      </c>
    </row>
    <row r="118" spans="1:19" x14ac:dyDescent="0.25">
      <c r="A118" t="s">
        <v>1</v>
      </c>
      <c r="B118" t="s">
        <v>3</v>
      </c>
      <c r="C118" s="4">
        <v>32</v>
      </c>
      <c r="D118" s="3">
        <v>42948</v>
      </c>
      <c r="E118" s="2">
        <v>0.44444444444444442</v>
      </c>
      <c r="F118" s="1">
        <f>D118+E118</f>
        <v>42948.444444444445</v>
      </c>
      <c r="G118">
        <v>170</v>
      </c>
      <c r="H118">
        <v>16.62</v>
      </c>
      <c r="I118">
        <v>84.812569333333343</v>
      </c>
      <c r="J118">
        <v>94</v>
      </c>
      <c r="K118">
        <v>15.5</v>
      </c>
      <c r="L118">
        <f>H118/I118</f>
        <v>0.1959615199803639</v>
      </c>
      <c r="M118">
        <f>I118/J118</f>
        <v>0.90226137588652489</v>
      </c>
      <c r="N118">
        <f>H118*G118</f>
        <v>2825.4</v>
      </c>
      <c r="O118">
        <f>I118*G118</f>
        <v>14418.136786666668</v>
      </c>
      <c r="P118">
        <f>J118*G118</f>
        <v>15980</v>
      </c>
      <c r="Q118">
        <f>N118*60*20/1000/1000/1000</f>
        <v>3.39048E-3</v>
      </c>
      <c r="R118">
        <f>O118*60*60/1000/1000/1000</f>
        <v>5.1905292432000004E-2</v>
      </c>
      <c r="S118">
        <f>P118*60*20/1000/1000/1000</f>
        <v>1.9175999999999999E-2</v>
      </c>
    </row>
    <row r="119" spans="1:19" x14ac:dyDescent="0.25">
      <c r="A119" t="s">
        <v>1</v>
      </c>
      <c r="B119" t="s">
        <v>3</v>
      </c>
      <c r="C119" s="4">
        <v>33</v>
      </c>
      <c r="D119" s="3">
        <v>42948</v>
      </c>
      <c r="E119" s="2">
        <v>0.45833333333333331</v>
      </c>
      <c r="F119" s="1">
        <f>D119+E119</f>
        <v>42948.458333333336</v>
      </c>
      <c r="G119">
        <v>170</v>
      </c>
      <c r="H119">
        <v>21.69</v>
      </c>
      <c r="I119">
        <v>48.97</v>
      </c>
      <c r="J119">
        <v>86</v>
      </c>
      <c r="K119">
        <v>14.1</v>
      </c>
      <c r="L119">
        <f>H119/I119</f>
        <v>0.4429242393302022</v>
      </c>
      <c r="M119">
        <f>I119/J119</f>
        <v>0.56941860465116279</v>
      </c>
      <c r="N119">
        <f>H119*G119</f>
        <v>3687.3</v>
      </c>
      <c r="O119">
        <f>I119*G119</f>
        <v>8324.9</v>
      </c>
      <c r="P119">
        <f>J119*G119</f>
        <v>14620</v>
      </c>
      <c r="Q119">
        <f>N119*60*20/1000/1000/1000</f>
        <v>4.4247599999999998E-3</v>
      </c>
      <c r="R119">
        <f>O119*60*60/1000/1000/1000</f>
        <v>2.9969639999999999E-2</v>
      </c>
      <c r="S119">
        <f>P119*60*20/1000/1000/1000</f>
        <v>1.7544000000000001E-2</v>
      </c>
    </row>
    <row r="120" spans="1:19" x14ac:dyDescent="0.25">
      <c r="A120" t="s">
        <v>1</v>
      </c>
      <c r="B120" t="s">
        <v>3</v>
      </c>
      <c r="C120" s="4">
        <v>34</v>
      </c>
      <c r="D120" s="3">
        <v>42948</v>
      </c>
      <c r="E120" s="2">
        <v>0.47222222222222227</v>
      </c>
      <c r="F120" s="1">
        <f>D120+E120</f>
        <v>42948.472222222219</v>
      </c>
      <c r="G120">
        <v>170</v>
      </c>
      <c r="H120">
        <v>18.850000000000001</v>
      </c>
      <c r="I120">
        <v>55.157638666666685</v>
      </c>
      <c r="J120">
        <v>78.048000000000002</v>
      </c>
      <c r="K120">
        <v>18.100000000000001</v>
      </c>
      <c r="L120">
        <f>H120/I120</f>
        <v>0.34174776976795396</v>
      </c>
      <c r="M120">
        <f>I120/J120</f>
        <v>0.70671431255979245</v>
      </c>
      <c r="N120">
        <f>H120*G120</f>
        <v>3204.5000000000005</v>
      </c>
      <c r="O120">
        <f>I120*G120</f>
        <v>9376.7985733333371</v>
      </c>
      <c r="P120">
        <f>J120*G120</f>
        <v>13268.16</v>
      </c>
      <c r="Q120">
        <f>N120*60*20/1000/1000/1000</f>
        <v>3.8454000000000006E-3</v>
      </c>
      <c r="R120">
        <f>O120*60*20/1000/1000/1000*2</f>
        <v>2.2504316576000008E-2</v>
      </c>
      <c r="S120">
        <f>P120*60*20/1000/1000/1000</f>
        <v>1.5921792000000001E-2</v>
      </c>
    </row>
    <row r="121" spans="1:19" x14ac:dyDescent="0.25">
      <c r="A121" t="s">
        <v>1</v>
      </c>
      <c r="B121" t="s">
        <v>3</v>
      </c>
      <c r="C121" s="4">
        <v>35</v>
      </c>
      <c r="D121" s="3">
        <v>42948</v>
      </c>
      <c r="E121" s="2">
        <v>0.4861111111111111</v>
      </c>
      <c r="F121" s="1">
        <f>D121+E121</f>
        <v>42948.486111111109</v>
      </c>
      <c r="G121">
        <v>170</v>
      </c>
      <c r="H121">
        <v>35.68</v>
      </c>
      <c r="J121">
        <v>74.376000000000005</v>
      </c>
      <c r="K121">
        <v>35.700000000000003</v>
      </c>
      <c r="N121">
        <f>H121*G121</f>
        <v>6065.6</v>
      </c>
      <c r="O121">
        <f>I121*G121</f>
        <v>0</v>
      </c>
      <c r="P121">
        <f>J121*G121</f>
        <v>12643.92</v>
      </c>
      <c r="Q121">
        <f>N121*60*20/1000/1000/1000</f>
        <v>7.2787199999999998E-3</v>
      </c>
      <c r="R121">
        <f>O121*60*60/1000/1000/1000</f>
        <v>0</v>
      </c>
      <c r="S121">
        <f>P121*60*20/1000/1000/1000</f>
        <v>1.5172703999999999E-2</v>
      </c>
    </row>
    <row r="122" spans="1:19" x14ac:dyDescent="0.25">
      <c r="A122" t="s">
        <v>1</v>
      </c>
      <c r="B122" t="s">
        <v>3</v>
      </c>
      <c r="C122" s="4">
        <v>36</v>
      </c>
      <c r="D122" s="3">
        <v>42948</v>
      </c>
      <c r="E122" s="2">
        <v>0.5</v>
      </c>
      <c r="F122" s="1">
        <f>D122+E122</f>
        <v>42948.5</v>
      </c>
      <c r="G122">
        <v>170</v>
      </c>
      <c r="H122">
        <v>33.799999999999997</v>
      </c>
      <c r="I122">
        <v>78.76054266666668</v>
      </c>
      <c r="J122">
        <v>44.688000000000002</v>
      </c>
      <c r="K122">
        <v>145</v>
      </c>
      <c r="L122">
        <f>H122/I122</f>
        <v>0.42914889684101876</v>
      </c>
      <c r="M122">
        <f>I122/J122</f>
        <v>1.7624539622866693</v>
      </c>
      <c r="N122">
        <f>H122*G122</f>
        <v>5745.9999999999991</v>
      </c>
      <c r="O122">
        <f>I122*G122</f>
        <v>13389.292253333335</v>
      </c>
      <c r="P122">
        <f>J122*G122</f>
        <v>7596.96</v>
      </c>
      <c r="Q122">
        <f>N122*60*20/1000/1000/1000</f>
        <v>6.8951999999999989E-3</v>
      </c>
      <c r="R122">
        <f>O122*60*20/1000/1000/1000*4</f>
        <v>6.4268602815999998E-2</v>
      </c>
      <c r="S122">
        <f>P122*60*20/1000/1000/1000</f>
        <v>9.1163520000000012E-3</v>
      </c>
    </row>
    <row r="123" spans="1:19" x14ac:dyDescent="0.25">
      <c r="A123" t="s">
        <v>1</v>
      </c>
      <c r="B123" t="s">
        <v>3</v>
      </c>
      <c r="C123" s="4">
        <v>37</v>
      </c>
      <c r="D123" s="3">
        <v>42948</v>
      </c>
      <c r="E123" s="2">
        <v>0.51388888888888895</v>
      </c>
      <c r="F123" s="1">
        <f>D123+E123</f>
        <v>42948.513888888891</v>
      </c>
      <c r="G123">
        <v>170</v>
      </c>
      <c r="H123">
        <v>13.3</v>
      </c>
      <c r="J123">
        <v>85.6</v>
      </c>
      <c r="K123">
        <v>63.6</v>
      </c>
      <c r="N123">
        <f>H123*G123</f>
        <v>2261</v>
      </c>
      <c r="O123">
        <f>I123*G123</f>
        <v>0</v>
      </c>
      <c r="P123">
        <f>J123*G123</f>
        <v>14551.999999999998</v>
      </c>
      <c r="Q123">
        <f>N123*60*20/1000/1000/1000</f>
        <v>2.7131999999999998E-3</v>
      </c>
      <c r="R123">
        <f>O123*60*60/1000/1000/1000</f>
        <v>0</v>
      </c>
      <c r="S123">
        <f>P123*60*20/1000/1000/1000</f>
        <v>1.7462399999999999E-2</v>
      </c>
    </row>
    <row r="124" spans="1:19" x14ac:dyDescent="0.25">
      <c r="A124" t="s">
        <v>1</v>
      </c>
      <c r="B124" t="s">
        <v>3</v>
      </c>
      <c r="C124" s="4">
        <v>38</v>
      </c>
      <c r="D124" s="3">
        <v>42948</v>
      </c>
      <c r="E124" s="2">
        <v>0.52777777777777779</v>
      </c>
      <c r="F124" s="1">
        <f>D124+E124</f>
        <v>42948.527777777781</v>
      </c>
      <c r="G124">
        <v>170</v>
      </c>
      <c r="H124">
        <v>18.329999999999998</v>
      </c>
      <c r="J124">
        <v>76.872</v>
      </c>
      <c r="K124">
        <v>26</v>
      </c>
      <c r="N124">
        <f>H124*G124</f>
        <v>3116.1</v>
      </c>
      <c r="O124">
        <f>I124*G124</f>
        <v>0</v>
      </c>
      <c r="P124">
        <f>J124*G124</f>
        <v>13068.24</v>
      </c>
      <c r="Q124">
        <f>N124*60*20/1000/1000/1000</f>
        <v>3.7393200000000004E-3</v>
      </c>
      <c r="R124">
        <f>O124*60*60/1000/1000/1000</f>
        <v>0</v>
      </c>
      <c r="S124">
        <f>P124*60*20/1000/1000/1000</f>
        <v>1.5681888000000001E-2</v>
      </c>
    </row>
    <row r="125" spans="1:19" x14ac:dyDescent="0.25">
      <c r="A125" t="s">
        <v>1</v>
      </c>
      <c r="B125" t="s">
        <v>3</v>
      </c>
      <c r="C125" s="4">
        <v>39</v>
      </c>
      <c r="D125" s="3">
        <v>42948</v>
      </c>
      <c r="E125" s="2">
        <v>0.54166666666666663</v>
      </c>
      <c r="F125" s="1">
        <f>D125+E125</f>
        <v>42948.541666666664</v>
      </c>
      <c r="G125">
        <v>170</v>
      </c>
      <c r="H125">
        <v>14.47</v>
      </c>
      <c r="J125">
        <v>82.08</v>
      </c>
      <c r="K125">
        <v>41.9</v>
      </c>
      <c r="N125">
        <f>H125*G125</f>
        <v>2459.9</v>
      </c>
      <c r="O125">
        <f>I125*G125</f>
        <v>0</v>
      </c>
      <c r="P125">
        <f>J125*G125</f>
        <v>13953.6</v>
      </c>
      <c r="Q125">
        <f>N125*60*20/1000/1000/1000</f>
        <v>2.95188E-3</v>
      </c>
      <c r="R125">
        <f>O125*60*60/1000/1000/1000</f>
        <v>0</v>
      </c>
      <c r="S125">
        <f>P125*60*20/1000/1000/1000</f>
        <v>1.674432E-2</v>
      </c>
    </row>
    <row r="126" spans="1:19" x14ac:dyDescent="0.25">
      <c r="A126" t="s">
        <v>1</v>
      </c>
      <c r="B126" t="s">
        <v>3</v>
      </c>
      <c r="C126" s="4">
        <v>40</v>
      </c>
      <c r="D126" s="3">
        <v>42948</v>
      </c>
      <c r="E126" s="2">
        <v>0.55555555555555558</v>
      </c>
      <c r="F126" s="1">
        <f>D126+E126</f>
        <v>42948.555555555555</v>
      </c>
      <c r="G126">
        <v>170</v>
      </c>
      <c r="H126">
        <v>20.77</v>
      </c>
      <c r="I126">
        <v>116.28310799999994</v>
      </c>
      <c r="J126">
        <v>103.04</v>
      </c>
      <c r="K126">
        <v>103</v>
      </c>
      <c r="L126">
        <f>H126/I126</f>
        <v>0.17861579688771312</v>
      </c>
      <c r="M126">
        <f>I126/J126</f>
        <v>1.1285239518633534</v>
      </c>
      <c r="N126">
        <f>H126*G126</f>
        <v>3530.9</v>
      </c>
      <c r="O126">
        <f>I126*G126</f>
        <v>19768.128359999992</v>
      </c>
      <c r="P126">
        <f>J126*G126</f>
        <v>17516.8</v>
      </c>
      <c r="Q126">
        <f>N126*60*20/1000/1000/1000</f>
        <v>4.2370799999999998E-3</v>
      </c>
      <c r="R126">
        <f>O126*60*20/1000/1000/1000*4</f>
        <v>9.4887016127999962E-2</v>
      </c>
      <c r="S126">
        <f>P126*60*20/1000/1000/1000</f>
        <v>2.102016E-2</v>
      </c>
    </row>
    <row r="127" spans="1:19" x14ac:dyDescent="0.25">
      <c r="A127" t="s">
        <v>1</v>
      </c>
      <c r="B127" t="s">
        <v>3</v>
      </c>
      <c r="C127" s="4">
        <v>41</v>
      </c>
      <c r="D127" s="3">
        <v>42948</v>
      </c>
      <c r="E127" s="2">
        <v>0.56944444444444442</v>
      </c>
      <c r="F127" s="1">
        <f>D127+E127</f>
        <v>42948.569444444445</v>
      </c>
      <c r="G127">
        <v>170</v>
      </c>
      <c r="H127">
        <v>14.43</v>
      </c>
      <c r="J127">
        <v>102.24</v>
      </c>
      <c r="K127">
        <v>179</v>
      </c>
      <c r="N127">
        <f>H127*G127</f>
        <v>2453.1</v>
      </c>
      <c r="O127">
        <f>I127*G127</f>
        <v>0</v>
      </c>
      <c r="P127">
        <f>J127*G127</f>
        <v>17380.8</v>
      </c>
      <c r="Q127">
        <f>N127*60*20/1000/1000/1000</f>
        <v>2.9437199999999999E-3</v>
      </c>
      <c r="R127">
        <f>O127*60*60/1000/1000/1000</f>
        <v>0</v>
      </c>
      <c r="S127">
        <f>P127*60*20/1000/1000/1000</f>
        <v>2.0856960000000001E-2</v>
      </c>
    </row>
    <row r="128" spans="1:19" x14ac:dyDescent="0.25">
      <c r="A128" t="s">
        <v>1</v>
      </c>
      <c r="B128" t="s">
        <v>3</v>
      </c>
      <c r="C128" s="4">
        <v>42</v>
      </c>
      <c r="D128" s="3">
        <v>42948</v>
      </c>
      <c r="E128" s="2">
        <v>0.58333333333333337</v>
      </c>
      <c r="F128" s="1">
        <f>D128+E128</f>
        <v>42948.583333333336</v>
      </c>
      <c r="G128">
        <v>170</v>
      </c>
      <c r="H128">
        <v>13.6</v>
      </c>
      <c r="J128">
        <v>110.16</v>
      </c>
      <c r="K128">
        <v>135</v>
      </c>
      <c r="N128">
        <f>H128*G128</f>
        <v>2312</v>
      </c>
      <c r="O128">
        <f>I128*G128</f>
        <v>0</v>
      </c>
      <c r="P128">
        <f>J128*G128</f>
        <v>18727.2</v>
      </c>
      <c r="Q128">
        <f>N128*60*20/1000/1000/1000</f>
        <v>2.7743999999999998E-3</v>
      </c>
      <c r="R128">
        <f>O128*60*60/1000/1000/1000</f>
        <v>0</v>
      </c>
      <c r="S128">
        <f>P128*60*20/1000/1000/1000</f>
        <v>2.2472639999999999E-2</v>
      </c>
    </row>
    <row r="129" spans="1:19" x14ac:dyDescent="0.25">
      <c r="A129" t="s">
        <v>1</v>
      </c>
      <c r="B129" t="s">
        <v>3</v>
      </c>
      <c r="C129" s="4">
        <v>43</v>
      </c>
      <c r="D129" s="3">
        <v>42948</v>
      </c>
      <c r="E129" s="2">
        <v>0.59722222222222221</v>
      </c>
      <c r="F129" s="1">
        <f>D129+E129</f>
        <v>42948.597222222219</v>
      </c>
      <c r="G129">
        <v>170</v>
      </c>
      <c r="H129">
        <v>9.93</v>
      </c>
      <c r="J129">
        <v>146.47999999999999</v>
      </c>
      <c r="K129">
        <v>255</v>
      </c>
      <c r="N129">
        <f>H129*G129</f>
        <v>1688.1</v>
      </c>
      <c r="O129">
        <f>I129*G129</f>
        <v>0</v>
      </c>
      <c r="P129">
        <f>J129*G129</f>
        <v>24901.599999999999</v>
      </c>
      <c r="Q129">
        <f>N129*60*20/1000/1000/1000</f>
        <v>2.0257200000000004E-3</v>
      </c>
      <c r="R129">
        <f>O129*60*60/1000/1000/1000</f>
        <v>0</v>
      </c>
      <c r="S129">
        <f>P129*60*20/1000/1000/1000</f>
        <v>2.9881919999999996E-2</v>
      </c>
    </row>
    <row r="130" spans="1:19" x14ac:dyDescent="0.25">
      <c r="A130" t="s">
        <v>1</v>
      </c>
      <c r="B130" t="s">
        <v>3</v>
      </c>
      <c r="C130" s="4">
        <v>44</v>
      </c>
      <c r="D130" s="3">
        <v>42948</v>
      </c>
      <c r="E130" s="2">
        <v>0.61111111111111105</v>
      </c>
      <c r="F130" s="1">
        <f>D130+E130</f>
        <v>42948.611111111109</v>
      </c>
      <c r="G130">
        <v>170</v>
      </c>
      <c r="H130">
        <v>10.17</v>
      </c>
      <c r="I130">
        <v>193.74904933333335</v>
      </c>
      <c r="J130">
        <v>105.12</v>
      </c>
      <c r="K130">
        <v>256</v>
      </c>
      <c r="L130">
        <f>H130/I130</f>
        <v>5.2490580134425015E-2</v>
      </c>
      <c r="M130">
        <f>I130/J130</f>
        <v>1.8431226154236429</v>
      </c>
      <c r="N130">
        <f>H130*G130</f>
        <v>1728.9</v>
      </c>
      <c r="O130">
        <f>I130*G130</f>
        <v>32937.33838666667</v>
      </c>
      <c r="P130">
        <f>J130*G130</f>
        <v>17870.400000000001</v>
      </c>
      <c r="Q130">
        <f>N130*60*20/1000/1000/1000</f>
        <v>2.0746799999999998E-3</v>
      </c>
      <c r="R130">
        <f>O130*60*20/1000/1000/1000*2</f>
        <v>7.9049612128000005E-2</v>
      </c>
      <c r="S130">
        <f>P130*60*20/1000/1000/1000</f>
        <v>2.1444479999999998E-2</v>
      </c>
    </row>
    <row r="131" spans="1:19" x14ac:dyDescent="0.25">
      <c r="A131" t="s">
        <v>1</v>
      </c>
      <c r="B131" t="s">
        <v>3</v>
      </c>
      <c r="C131" s="4">
        <v>45</v>
      </c>
      <c r="D131" s="3">
        <v>42948</v>
      </c>
      <c r="E131" s="2">
        <v>0.625</v>
      </c>
      <c r="F131" s="1">
        <f>D131+E131</f>
        <v>42948.625</v>
      </c>
      <c r="G131">
        <v>170</v>
      </c>
      <c r="H131">
        <v>12.8</v>
      </c>
      <c r="J131">
        <v>144.07999999999998</v>
      </c>
      <c r="K131">
        <v>300</v>
      </c>
      <c r="N131">
        <f>H131*G131</f>
        <v>2176</v>
      </c>
      <c r="O131">
        <f>I131*G131</f>
        <v>0</v>
      </c>
      <c r="P131">
        <f>J131*G131</f>
        <v>24493.599999999999</v>
      </c>
      <c r="Q131">
        <f>N131*60*20/1000/1000/1000</f>
        <v>2.6111999999999997E-3</v>
      </c>
      <c r="R131">
        <f>O131*60*60/1000/1000/1000</f>
        <v>0</v>
      </c>
      <c r="S131">
        <f>P131*60*20/1000/1000/1000</f>
        <v>2.939232E-2</v>
      </c>
    </row>
    <row r="132" spans="1:19" x14ac:dyDescent="0.25">
      <c r="A132" t="s">
        <v>1</v>
      </c>
      <c r="B132" t="s">
        <v>3</v>
      </c>
      <c r="C132" s="4">
        <v>46</v>
      </c>
      <c r="D132" s="3">
        <v>42948</v>
      </c>
      <c r="E132" s="2">
        <v>0.63888888888888895</v>
      </c>
      <c r="F132" s="1">
        <f>D132+E132</f>
        <v>42948.638888888891</v>
      </c>
      <c r="G132">
        <v>170</v>
      </c>
      <c r="H132">
        <v>16.98</v>
      </c>
      <c r="I132">
        <v>153.80567333333332</v>
      </c>
      <c r="J132">
        <v>123.44000000000001</v>
      </c>
      <c r="K132">
        <v>243</v>
      </c>
      <c r="L132">
        <f>H132/I132</f>
        <v>0.11039904856565544</v>
      </c>
      <c r="M132">
        <f>I132/J132</f>
        <v>1.2459954093756749</v>
      </c>
      <c r="N132">
        <f>H132*G132</f>
        <v>2886.6</v>
      </c>
      <c r="O132">
        <f>I132*G132</f>
        <v>26146.964466666665</v>
      </c>
      <c r="P132">
        <f>J132*G132</f>
        <v>20984.800000000003</v>
      </c>
      <c r="Q132">
        <f>N132*60*20/1000/1000/1000</f>
        <v>3.4639199999999997E-3</v>
      </c>
      <c r="R132">
        <f>O132*60*20/1000/1000/1000*5</f>
        <v>0.15688178679999998</v>
      </c>
      <c r="S132">
        <f>P132*60*20/1000/1000/1000*5</f>
        <v>0.12590880000000002</v>
      </c>
    </row>
    <row r="133" spans="1:19" x14ac:dyDescent="0.25">
      <c r="A133" t="s">
        <v>1</v>
      </c>
      <c r="B133" t="s">
        <v>3</v>
      </c>
      <c r="C133" s="4">
        <v>47</v>
      </c>
      <c r="D133" s="3">
        <v>42948</v>
      </c>
      <c r="E133" s="2">
        <v>0.65277777777777779</v>
      </c>
      <c r="F133" s="1">
        <f>D133+E133</f>
        <v>42948.652777777781</v>
      </c>
      <c r="G133">
        <v>170</v>
      </c>
      <c r="H133">
        <v>9.7789999999999999</v>
      </c>
      <c r="K133">
        <v>321</v>
      </c>
      <c r="N133">
        <f>H133*G133</f>
        <v>1662.43</v>
      </c>
      <c r="O133">
        <f>I133*G133</f>
        <v>0</v>
      </c>
      <c r="P133">
        <f>J133*G133</f>
        <v>0</v>
      </c>
      <c r="Q133">
        <f>N133*60*20/1000/1000/1000</f>
        <v>1.9949159999999998E-3</v>
      </c>
      <c r="R133">
        <f>O133*60*60/1000/1000/1000</f>
        <v>0</v>
      </c>
      <c r="S133">
        <f>P133*60*60/1000/1000/1000</f>
        <v>0</v>
      </c>
    </row>
    <row r="134" spans="1:19" x14ac:dyDescent="0.25">
      <c r="A134" t="s">
        <v>1</v>
      </c>
      <c r="B134" t="s">
        <v>3</v>
      </c>
      <c r="C134" s="4">
        <v>48</v>
      </c>
      <c r="D134" s="3">
        <v>42948</v>
      </c>
      <c r="E134" s="2">
        <v>0.66666666666666663</v>
      </c>
      <c r="F134" s="1">
        <f>D134+E134</f>
        <v>42948.666666666664</v>
      </c>
      <c r="G134">
        <v>170</v>
      </c>
      <c r="H134">
        <v>13.93</v>
      </c>
      <c r="K134">
        <v>173</v>
      </c>
      <c r="N134">
        <f>H134*G134</f>
        <v>2368.1</v>
      </c>
      <c r="O134">
        <f>I134*G134</f>
        <v>0</v>
      </c>
      <c r="P134">
        <f>J134*G134</f>
        <v>0</v>
      </c>
      <c r="Q134">
        <f>N134*60*20/1000/1000/1000*3</f>
        <v>8.5251599999999986E-3</v>
      </c>
      <c r="R134">
        <f>O134*60*60/1000/1000/1000</f>
        <v>0</v>
      </c>
      <c r="S134">
        <f>P134*60*60/1000/1000/1000</f>
        <v>0</v>
      </c>
    </row>
    <row r="135" spans="1:19" x14ac:dyDescent="0.25">
      <c r="A135" t="s">
        <v>1</v>
      </c>
      <c r="B135" t="s">
        <v>3</v>
      </c>
      <c r="C135" s="4">
        <v>49</v>
      </c>
      <c r="D135" s="3">
        <v>42948</v>
      </c>
      <c r="E135" s="2">
        <v>0.68055555555555547</v>
      </c>
      <c r="F135" s="1">
        <f>D135+E135</f>
        <v>42948.680555555555</v>
      </c>
      <c r="G135">
        <v>170</v>
      </c>
      <c r="K135">
        <v>290</v>
      </c>
      <c r="N135">
        <f>H135*G135</f>
        <v>0</v>
      </c>
      <c r="O135">
        <f>I135*G135</f>
        <v>0</v>
      </c>
      <c r="P135">
        <f>J135*G135</f>
        <v>0</v>
      </c>
      <c r="R135">
        <f>O135*60*60/1000/1000/1000</f>
        <v>0</v>
      </c>
      <c r="S135">
        <f>P135*60*60/1000/1000/1000</f>
        <v>0</v>
      </c>
    </row>
    <row r="136" spans="1:19" x14ac:dyDescent="0.25">
      <c r="A136" t="s">
        <v>1</v>
      </c>
      <c r="B136" t="s">
        <v>3</v>
      </c>
      <c r="C136" s="4">
        <v>50</v>
      </c>
      <c r="D136" s="3">
        <v>42948</v>
      </c>
      <c r="E136" s="2">
        <v>0.69444444444444453</v>
      </c>
      <c r="F136" s="1">
        <f>D136+E136</f>
        <v>42948.694444444445</v>
      </c>
      <c r="G136">
        <v>170</v>
      </c>
      <c r="K136">
        <v>178</v>
      </c>
      <c r="N136">
        <f>H136*G136</f>
        <v>0</v>
      </c>
      <c r="O136">
        <f>I136*G136</f>
        <v>0</v>
      </c>
      <c r="P136">
        <f>J136*G136</f>
        <v>0</v>
      </c>
      <c r="R136">
        <f>O136*60*60/1000/1000/1000</f>
        <v>0</v>
      </c>
      <c r="S136">
        <f>P136*60*60/1000/1000/1000</f>
        <v>0</v>
      </c>
    </row>
    <row r="137" spans="1:19" x14ac:dyDescent="0.25">
      <c r="A137" t="s">
        <v>1</v>
      </c>
      <c r="B137" t="s">
        <v>2</v>
      </c>
      <c r="C137" s="4">
        <v>51</v>
      </c>
      <c r="D137" s="3">
        <v>42949</v>
      </c>
      <c r="E137" s="2">
        <v>0.375</v>
      </c>
      <c r="F137" s="1">
        <f>D137+E137</f>
        <v>42949.375</v>
      </c>
      <c r="G137">
        <v>160</v>
      </c>
      <c r="H137">
        <v>17.91</v>
      </c>
      <c r="I137">
        <v>114.4675</v>
      </c>
      <c r="J137">
        <v>15.168000000000001</v>
      </c>
      <c r="K137">
        <v>26.5</v>
      </c>
      <c r="L137">
        <f>H137/I137</f>
        <v>0.15646362504641056</v>
      </c>
      <c r="M137">
        <f>I137/J137</f>
        <v>7.5466442510548521</v>
      </c>
      <c r="N137">
        <f>H137*G137</f>
        <v>2865.6</v>
      </c>
      <c r="O137">
        <f>I137*G137</f>
        <v>18314.8</v>
      </c>
      <c r="P137">
        <f>J137*G137</f>
        <v>2426.88</v>
      </c>
      <c r="Q137">
        <f>N137*60*20/1000/1000/1000</f>
        <v>3.4387200000000001E-3</v>
      </c>
      <c r="R137">
        <f>O137*60*20/1000/1000/1000*2</f>
        <v>4.3955519999999998E-2</v>
      </c>
      <c r="S137">
        <f>P137*60*60/1000/1000/1000</f>
        <v>8.7367680000000007E-3</v>
      </c>
    </row>
    <row r="138" spans="1:19" x14ac:dyDescent="0.25">
      <c r="A138" t="s">
        <v>1</v>
      </c>
      <c r="B138" t="s">
        <v>2</v>
      </c>
      <c r="C138" s="4">
        <v>52</v>
      </c>
      <c r="D138" s="3">
        <v>42949</v>
      </c>
      <c r="E138" s="2">
        <v>0.3888888888888889</v>
      </c>
      <c r="F138" s="1">
        <f>D138+E138</f>
        <v>42949.388888888891</v>
      </c>
      <c r="G138">
        <v>160</v>
      </c>
      <c r="H138">
        <v>10.93</v>
      </c>
      <c r="J138">
        <v>17.544</v>
      </c>
      <c r="K138">
        <v>22.2</v>
      </c>
      <c r="N138">
        <f>H138*G138</f>
        <v>1748.8</v>
      </c>
      <c r="O138">
        <f>I138*G138</f>
        <v>0</v>
      </c>
      <c r="P138">
        <f>J138*G138</f>
        <v>2807.04</v>
      </c>
      <c r="Q138">
        <f>N138*60*20/1000/1000/1000</f>
        <v>2.0985600000000002E-3</v>
      </c>
      <c r="R138">
        <f>O138*60*60/1000/1000/1000</f>
        <v>0</v>
      </c>
      <c r="S138">
        <f>P138*60*60/1000/1000/1000</f>
        <v>1.0105343999999999E-2</v>
      </c>
    </row>
    <row r="139" spans="1:19" x14ac:dyDescent="0.25">
      <c r="A139" t="s">
        <v>1</v>
      </c>
      <c r="B139" t="s">
        <v>2</v>
      </c>
      <c r="C139" s="4">
        <v>53</v>
      </c>
      <c r="D139" s="3">
        <v>42949</v>
      </c>
      <c r="E139" s="2">
        <v>0.40277777777777801</v>
      </c>
      <c r="F139" s="1">
        <f>D139+E139</f>
        <v>42949.402777777781</v>
      </c>
      <c r="G139">
        <v>160</v>
      </c>
      <c r="H139">
        <v>10.28</v>
      </c>
      <c r="I139">
        <v>100.24523733333335</v>
      </c>
      <c r="J139">
        <v>24.783999999999999</v>
      </c>
      <c r="K139">
        <v>26.8</v>
      </c>
      <c r="L139">
        <f>H139/I139</f>
        <v>0.10254851276192962</v>
      </c>
      <c r="M139">
        <f>I139/J139</f>
        <v>4.0447561867871755</v>
      </c>
      <c r="N139">
        <f>H139*G139</f>
        <v>1644.8</v>
      </c>
      <c r="O139">
        <f>I139*G139</f>
        <v>16039.237973333336</v>
      </c>
      <c r="P139">
        <f>J139*G139</f>
        <v>3965.4399999999996</v>
      </c>
      <c r="Q139">
        <f>N139*60*20/1000/1000/1000</f>
        <v>1.9737599999999998E-3</v>
      </c>
      <c r="R139">
        <f>O139*60*60/1000/1000/1000</f>
        <v>5.7741256704000016E-2</v>
      </c>
      <c r="S139">
        <f>P139*60*60/1000/1000/1000</f>
        <v>1.4275583999999999E-2</v>
      </c>
    </row>
    <row r="140" spans="1:19" x14ac:dyDescent="0.25">
      <c r="A140" t="s">
        <v>1</v>
      </c>
      <c r="B140" t="s">
        <v>2</v>
      </c>
      <c r="C140" s="4">
        <v>54</v>
      </c>
      <c r="D140" s="3">
        <v>42949</v>
      </c>
      <c r="E140" s="2">
        <v>0.41666666666666702</v>
      </c>
      <c r="F140" s="1">
        <f>D140+E140</f>
        <v>42949.416666666664</v>
      </c>
      <c r="G140">
        <v>160</v>
      </c>
      <c r="H140">
        <v>7.0640000000000001</v>
      </c>
      <c r="I140">
        <v>163.4</v>
      </c>
      <c r="J140">
        <v>67.88</v>
      </c>
      <c r="K140">
        <v>167</v>
      </c>
      <c r="L140">
        <f>H140/I140</f>
        <v>4.3231334149326804E-2</v>
      </c>
      <c r="M140">
        <f>I140/J140</f>
        <v>2.4071891573364765</v>
      </c>
      <c r="N140">
        <f>H140*G140</f>
        <v>1130.24</v>
      </c>
      <c r="O140">
        <f>I140*G140</f>
        <v>26144</v>
      </c>
      <c r="P140">
        <f>J140*G140</f>
        <v>10860.8</v>
      </c>
      <c r="Q140">
        <f>N140*60*20/1000/1000/1000</f>
        <v>1.356288E-3</v>
      </c>
      <c r="R140">
        <f>O140*60*20/1000/1000/1000*3</f>
        <v>9.4118399999999991E-2</v>
      </c>
      <c r="S140">
        <f>P140*60*60/1000/1000/1000</f>
        <v>3.9098879999999996E-2</v>
      </c>
    </row>
    <row r="141" spans="1:19" x14ac:dyDescent="0.25">
      <c r="A141" t="s">
        <v>1</v>
      </c>
      <c r="B141" t="s">
        <v>2</v>
      </c>
      <c r="C141" s="4">
        <v>55</v>
      </c>
      <c r="D141" s="3">
        <v>42949</v>
      </c>
      <c r="E141" s="2">
        <v>0.43055555555555602</v>
      </c>
      <c r="F141" s="1">
        <f>D141+E141</f>
        <v>42949.430555555555</v>
      </c>
      <c r="G141">
        <v>160</v>
      </c>
      <c r="H141">
        <v>7.4779999999999998</v>
      </c>
      <c r="J141">
        <v>33.519999999999996</v>
      </c>
      <c r="K141">
        <v>180</v>
      </c>
      <c r="N141">
        <f>H141*G141</f>
        <v>1196.48</v>
      </c>
      <c r="O141">
        <f>I141*G141</f>
        <v>0</v>
      </c>
      <c r="P141">
        <f>J141*G141</f>
        <v>5363.1999999999989</v>
      </c>
      <c r="Q141">
        <f>N141*60*20/1000/1000/1000</f>
        <v>1.4357760000000002E-3</v>
      </c>
      <c r="R141">
        <f>O141*60*60/1000/1000/1000</f>
        <v>0</v>
      </c>
      <c r="S141">
        <f>P141*60*60/1000/1000/1000</f>
        <v>1.9307519999999998E-2</v>
      </c>
    </row>
    <row r="142" spans="1:19" x14ac:dyDescent="0.25">
      <c r="A142" t="s">
        <v>1</v>
      </c>
      <c r="B142" t="s">
        <v>2</v>
      </c>
      <c r="C142" s="4">
        <v>56</v>
      </c>
      <c r="D142" s="3">
        <v>42949</v>
      </c>
      <c r="E142" s="2">
        <v>0.44444444444444497</v>
      </c>
      <c r="F142" s="1">
        <f>D142+E142</f>
        <v>42949.444444444445</v>
      </c>
      <c r="G142">
        <v>160</v>
      </c>
      <c r="H142">
        <v>6.5869999999999997</v>
      </c>
      <c r="J142">
        <v>26.312000000000001</v>
      </c>
      <c r="K142">
        <v>203</v>
      </c>
      <c r="N142">
        <f>H142*G142</f>
        <v>1053.92</v>
      </c>
      <c r="O142">
        <f>I142*G142</f>
        <v>0</v>
      </c>
      <c r="P142">
        <f>J142*G142</f>
        <v>4209.92</v>
      </c>
      <c r="Q142">
        <f>N142*60*20/1000/1000/1000</f>
        <v>1.264704E-3</v>
      </c>
      <c r="R142">
        <f>O142*60*60/1000/1000/1000</f>
        <v>0</v>
      </c>
      <c r="S142">
        <f>P142*60*60/1000/1000/1000</f>
        <v>1.5155712E-2</v>
      </c>
    </row>
    <row r="143" spans="1:19" x14ac:dyDescent="0.25">
      <c r="A143" t="s">
        <v>1</v>
      </c>
      <c r="B143" t="s">
        <v>2</v>
      </c>
      <c r="C143" s="4">
        <v>57</v>
      </c>
      <c r="D143" s="3">
        <v>42949</v>
      </c>
      <c r="E143" s="2">
        <v>0.45833333333333298</v>
      </c>
      <c r="F143" s="1">
        <f>D143+E143</f>
        <v>42949.458333333336</v>
      </c>
      <c r="G143">
        <v>160</v>
      </c>
      <c r="H143">
        <v>6.57</v>
      </c>
      <c r="I143">
        <v>250.63810000000001</v>
      </c>
      <c r="J143">
        <v>62.512</v>
      </c>
      <c r="K143">
        <v>161</v>
      </c>
      <c r="L143">
        <f>H143/I143</f>
        <v>2.6213093699641036E-2</v>
      </c>
      <c r="M143">
        <f>I143/J143</f>
        <v>4.0094397875607886</v>
      </c>
      <c r="N143">
        <f>H143*G143</f>
        <v>1051.2</v>
      </c>
      <c r="O143">
        <f>I143*G143</f>
        <v>40102.096000000005</v>
      </c>
      <c r="P143">
        <f>J143*G143</f>
        <v>10001.92</v>
      </c>
      <c r="Q143">
        <f>N143*60*20/1000/1000/1000</f>
        <v>1.2614400000000002E-3</v>
      </c>
      <c r="R143">
        <f>O143*60*20/1000/1000/1000*3</f>
        <v>0.14436754560000001</v>
      </c>
      <c r="S143">
        <f>P143*60*60/1000/1000/1000</f>
        <v>3.6006912000000002E-2</v>
      </c>
    </row>
    <row r="144" spans="1:19" x14ac:dyDescent="0.25">
      <c r="A144" t="s">
        <v>1</v>
      </c>
      <c r="B144" t="s">
        <v>2</v>
      </c>
      <c r="C144" s="4">
        <v>58</v>
      </c>
      <c r="D144" s="3">
        <v>42949</v>
      </c>
      <c r="E144" s="2">
        <v>0.47222222222222199</v>
      </c>
      <c r="F144" s="1">
        <f>D144+E144</f>
        <v>42949.472222222219</v>
      </c>
      <c r="G144">
        <v>160</v>
      </c>
      <c r="H144">
        <v>6.8</v>
      </c>
      <c r="J144">
        <v>82.08</v>
      </c>
      <c r="K144">
        <v>156</v>
      </c>
      <c r="N144">
        <f>H144*G144</f>
        <v>1088</v>
      </c>
      <c r="O144">
        <f>I144*G144</f>
        <v>0</v>
      </c>
      <c r="P144">
        <f>J144*G144</f>
        <v>13132.8</v>
      </c>
      <c r="Q144">
        <f>N144*60*20/1000/1000/1000</f>
        <v>1.3055999999999999E-3</v>
      </c>
      <c r="R144">
        <f>O144*60*60/1000/1000/1000</f>
        <v>0</v>
      </c>
      <c r="S144">
        <f>P144*60*60/1000/1000/1000</f>
        <v>4.727808E-2</v>
      </c>
    </row>
    <row r="145" spans="1:19" x14ac:dyDescent="0.25">
      <c r="A145" t="s">
        <v>1</v>
      </c>
      <c r="B145" t="s">
        <v>2</v>
      </c>
      <c r="C145" s="4">
        <v>59</v>
      </c>
      <c r="D145" s="3">
        <v>42949</v>
      </c>
      <c r="E145" s="2">
        <v>0.48611111111111099</v>
      </c>
      <c r="F145" s="1">
        <f>D145+E145</f>
        <v>42949.486111111109</v>
      </c>
      <c r="G145">
        <v>160</v>
      </c>
      <c r="H145">
        <v>5.6580000000000004</v>
      </c>
      <c r="J145">
        <v>102.4</v>
      </c>
      <c r="K145">
        <v>191</v>
      </c>
      <c r="N145">
        <f>H145*G145</f>
        <v>905.28000000000009</v>
      </c>
      <c r="O145">
        <f>I145*G145</f>
        <v>0</v>
      </c>
      <c r="P145">
        <f>J145*G145</f>
        <v>16384</v>
      </c>
      <c r="Q145">
        <f>N145*60*20/1000/1000/1000</f>
        <v>1.086336E-3</v>
      </c>
      <c r="R145">
        <f>O145*60*60/1000/1000/1000</f>
        <v>0</v>
      </c>
      <c r="S145">
        <f>P145*60*60/1000/1000/1000</f>
        <v>5.8982399999999997E-2</v>
      </c>
    </row>
    <row r="146" spans="1:19" x14ac:dyDescent="0.25">
      <c r="A146" t="s">
        <v>1</v>
      </c>
      <c r="B146" t="s">
        <v>2</v>
      </c>
      <c r="C146" s="4">
        <v>60</v>
      </c>
      <c r="D146" s="3">
        <v>42949</v>
      </c>
      <c r="E146" s="2">
        <v>0.5</v>
      </c>
      <c r="F146" s="1">
        <f>D146+E146</f>
        <v>42949.5</v>
      </c>
      <c r="G146">
        <v>160</v>
      </c>
      <c r="H146">
        <v>4.6890000000000001</v>
      </c>
      <c r="I146">
        <v>233.69242533333335</v>
      </c>
      <c r="J146">
        <v>65.024000000000001</v>
      </c>
      <c r="K146">
        <v>165</v>
      </c>
      <c r="L146">
        <f>H146/I146</f>
        <v>2.0064835192290555E-2</v>
      </c>
      <c r="M146">
        <f>I146/J146</f>
        <v>3.5939410884186351</v>
      </c>
      <c r="N146">
        <f>H146*G146</f>
        <v>750.24</v>
      </c>
      <c r="O146">
        <f>I146*G146</f>
        <v>37390.788053333337</v>
      </c>
      <c r="P146">
        <f>J146*G146</f>
        <v>10403.84</v>
      </c>
      <c r="Q146">
        <f>N146*60*20/1000/1000/1000</f>
        <v>9.0028799999999996E-4</v>
      </c>
      <c r="R146">
        <f>O146*60*20/1000/1000/1000*3</f>
        <v>0.13460683699200002</v>
      </c>
      <c r="S146">
        <f>P146*60*60/1000/1000/1000</f>
        <v>3.7453823999999997E-2</v>
      </c>
    </row>
    <row r="147" spans="1:19" x14ac:dyDescent="0.25">
      <c r="A147" t="s">
        <v>1</v>
      </c>
      <c r="B147" t="s">
        <v>2</v>
      </c>
      <c r="C147" s="4">
        <v>61</v>
      </c>
      <c r="D147" s="3">
        <v>42949</v>
      </c>
      <c r="E147" s="2">
        <v>0.51388888888888895</v>
      </c>
      <c r="F147" s="1">
        <f>D147+E147</f>
        <v>42949.513888888891</v>
      </c>
      <c r="G147">
        <v>160</v>
      </c>
      <c r="H147">
        <v>6.4560000000000004</v>
      </c>
      <c r="J147">
        <v>28.183999999999997</v>
      </c>
      <c r="K147">
        <v>105</v>
      </c>
      <c r="N147">
        <f>H147*G147</f>
        <v>1032.96</v>
      </c>
      <c r="O147">
        <f>I147*G147</f>
        <v>0</v>
      </c>
      <c r="P147">
        <f>J147*G147</f>
        <v>4509.4399999999996</v>
      </c>
      <c r="Q147">
        <f>N147*60*20/1000/1000/1000</f>
        <v>1.2395519999999999E-3</v>
      </c>
      <c r="R147">
        <f>O147*60*60/1000/1000/1000</f>
        <v>0</v>
      </c>
      <c r="S147">
        <f>P147*60*60/1000/1000/1000</f>
        <v>1.6233984E-2</v>
      </c>
    </row>
    <row r="148" spans="1:19" x14ac:dyDescent="0.25">
      <c r="A148" t="s">
        <v>1</v>
      </c>
      <c r="B148" t="s">
        <v>2</v>
      </c>
      <c r="C148" s="4">
        <v>62</v>
      </c>
      <c r="D148" s="3">
        <v>42949</v>
      </c>
      <c r="E148" s="2">
        <v>0.52777777777777801</v>
      </c>
      <c r="F148" s="1">
        <f>D148+E148</f>
        <v>42949.527777777781</v>
      </c>
      <c r="G148">
        <v>160</v>
      </c>
      <c r="H148">
        <v>7.3970000000000002</v>
      </c>
      <c r="J148">
        <v>43.896000000000001</v>
      </c>
      <c r="K148">
        <v>89.6</v>
      </c>
      <c r="N148">
        <f>H148*G148</f>
        <v>1183.52</v>
      </c>
      <c r="O148">
        <f>I148*G148</f>
        <v>0</v>
      </c>
      <c r="P148">
        <f>J148*G148</f>
        <v>7023.3600000000006</v>
      </c>
      <c r="Q148">
        <f>N148*60*20/1000/1000/1000</f>
        <v>1.4202239999999999E-3</v>
      </c>
      <c r="R148">
        <f>O148*60*60/1000/1000/1000</f>
        <v>0</v>
      </c>
      <c r="S148">
        <f>P148*60*60/1000/1000/1000</f>
        <v>2.5284096000000006E-2</v>
      </c>
    </row>
    <row r="149" spans="1:19" x14ac:dyDescent="0.25">
      <c r="A149" t="s">
        <v>1</v>
      </c>
      <c r="B149" t="s">
        <v>2</v>
      </c>
      <c r="C149" s="4">
        <v>63</v>
      </c>
      <c r="D149" s="3">
        <v>42949</v>
      </c>
      <c r="E149" s="2">
        <v>0.54166666666666696</v>
      </c>
      <c r="F149" s="1">
        <f>D149+E149</f>
        <v>42949.541666666664</v>
      </c>
      <c r="G149">
        <v>160</v>
      </c>
      <c r="H149">
        <v>5.6689999999999996</v>
      </c>
      <c r="I149">
        <v>118.6</v>
      </c>
      <c r="J149">
        <v>63.152000000000001</v>
      </c>
      <c r="K149">
        <v>80.400000000000006</v>
      </c>
      <c r="L149">
        <f>H149/I149</f>
        <v>4.7799325463743672E-2</v>
      </c>
      <c r="M149">
        <f>I149/J149</f>
        <v>1.8780086141373193</v>
      </c>
      <c r="N149">
        <f>H149*G149</f>
        <v>907.04</v>
      </c>
      <c r="O149">
        <f>I149*G149</f>
        <v>18976</v>
      </c>
      <c r="P149">
        <f>J149*G149</f>
        <v>10104.32</v>
      </c>
      <c r="Q149">
        <f>N149*60*20/1000/1000/1000</f>
        <v>1.0884480000000001E-3</v>
      </c>
      <c r="R149">
        <f>O149*60*20/1000/1000/1000*8</f>
        <v>0.18216960000000001</v>
      </c>
      <c r="S149">
        <f>P149*60*60/1000/1000/1000</f>
        <v>3.6375552000000005E-2</v>
      </c>
    </row>
    <row r="150" spans="1:19" x14ac:dyDescent="0.25">
      <c r="A150" t="s">
        <v>1</v>
      </c>
      <c r="B150" t="s">
        <v>2</v>
      </c>
      <c r="C150" s="4">
        <v>64</v>
      </c>
      <c r="D150" s="3">
        <v>42949</v>
      </c>
      <c r="E150" s="2">
        <v>0.55555555555555602</v>
      </c>
      <c r="F150" s="1">
        <f>D150+E150</f>
        <v>42949.555555555555</v>
      </c>
      <c r="G150">
        <v>160</v>
      </c>
      <c r="H150">
        <v>7.7270000000000003</v>
      </c>
      <c r="J150">
        <v>68.84</v>
      </c>
      <c r="K150">
        <v>85.6</v>
      </c>
      <c r="N150">
        <f>H150*G150</f>
        <v>1236.3200000000002</v>
      </c>
      <c r="O150">
        <f>I150*G150</f>
        <v>0</v>
      </c>
      <c r="P150">
        <f>J150*G150</f>
        <v>11014.400000000001</v>
      </c>
      <c r="Q150">
        <f>N150*60*20/1000/1000/1000</f>
        <v>1.4835840000000002E-3</v>
      </c>
      <c r="R150">
        <f>O150*60*60/1000/1000/1000</f>
        <v>0</v>
      </c>
      <c r="S150">
        <f>P150*60*60/1000/1000/1000</f>
        <v>3.9651840000000015E-2</v>
      </c>
    </row>
    <row r="151" spans="1:19" x14ac:dyDescent="0.25">
      <c r="A151" t="s">
        <v>1</v>
      </c>
      <c r="B151" t="s">
        <v>2</v>
      </c>
      <c r="C151" s="4">
        <v>65</v>
      </c>
      <c r="D151" s="3">
        <v>42949</v>
      </c>
      <c r="E151" s="2">
        <v>0.56944444444444497</v>
      </c>
      <c r="F151" s="1">
        <f>D151+E151</f>
        <v>42949.569444444445</v>
      </c>
      <c r="G151">
        <v>160</v>
      </c>
      <c r="H151">
        <v>16.71</v>
      </c>
      <c r="J151">
        <v>68.287999999999997</v>
      </c>
      <c r="K151">
        <v>143</v>
      </c>
      <c r="N151">
        <v>89.3947</v>
      </c>
      <c r="O151">
        <f>I151*G151</f>
        <v>0</v>
      </c>
      <c r="P151">
        <f>J151*G151</f>
        <v>10926.08</v>
      </c>
      <c r="Q151">
        <f>N151*60*20/1000/1000/1000</f>
        <v>1.0727364000000001E-4</v>
      </c>
      <c r="R151">
        <f>O151*60*60/1000/1000/1000</f>
        <v>0</v>
      </c>
      <c r="S151">
        <f>P151*60*60/1000/1000/1000</f>
        <v>3.9333888000000004E-2</v>
      </c>
    </row>
    <row r="152" spans="1:19" x14ac:dyDescent="0.25">
      <c r="A152" t="s">
        <v>1</v>
      </c>
      <c r="B152" t="s">
        <v>2</v>
      </c>
      <c r="C152" s="4">
        <v>66</v>
      </c>
      <c r="D152" s="3">
        <v>42949</v>
      </c>
      <c r="E152" s="2">
        <v>0.58333333333333304</v>
      </c>
      <c r="F152" s="1">
        <f>D152+E152</f>
        <v>42949.583333333336</v>
      </c>
      <c r="G152">
        <v>160</v>
      </c>
      <c r="H152">
        <v>5.0910000000000002</v>
      </c>
      <c r="J152">
        <v>43.432000000000002</v>
      </c>
      <c r="K152">
        <v>179</v>
      </c>
      <c r="N152">
        <v>67.597008666666696</v>
      </c>
      <c r="O152">
        <f>I152*G152</f>
        <v>0</v>
      </c>
      <c r="P152">
        <f>J152*G152</f>
        <v>6949.1200000000008</v>
      </c>
      <c r="Q152">
        <f>N152*60*20/1000/1000/1000</f>
        <v>8.1116410400000036E-5</v>
      </c>
      <c r="R152">
        <f>O152*60*60/1000/1000/1000</f>
        <v>0</v>
      </c>
      <c r="S152">
        <f>P152*60*60/1000/1000/1000</f>
        <v>2.5016831999999999E-2</v>
      </c>
    </row>
    <row r="153" spans="1:19" x14ac:dyDescent="0.25">
      <c r="A153" t="s">
        <v>1</v>
      </c>
      <c r="B153" t="s">
        <v>2</v>
      </c>
      <c r="C153" s="4">
        <v>67</v>
      </c>
      <c r="D153" s="3">
        <v>42949</v>
      </c>
      <c r="E153" s="2">
        <v>0.59722222222222199</v>
      </c>
      <c r="F153" s="1">
        <f>D153+E153</f>
        <v>42949.597222222219</v>
      </c>
      <c r="G153">
        <v>160</v>
      </c>
      <c r="H153">
        <v>5.431</v>
      </c>
      <c r="J153">
        <v>70.239999999999995</v>
      </c>
      <c r="K153">
        <v>162</v>
      </c>
      <c r="N153">
        <v>298.09600000000012</v>
      </c>
      <c r="O153">
        <f>I153*G153</f>
        <v>0</v>
      </c>
      <c r="P153">
        <f>J153*G153</f>
        <v>11238.4</v>
      </c>
      <c r="Q153">
        <f>N153*60*20/1000/1000/1000</f>
        <v>3.5771520000000016E-4</v>
      </c>
      <c r="R153">
        <f>O153*60*60/1000/1000/1000</f>
        <v>0</v>
      </c>
      <c r="S153">
        <f>P153*60*60/1000/1000/1000</f>
        <v>4.0458239999999999E-2</v>
      </c>
    </row>
    <row r="154" spans="1:19" x14ac:dyDescent="0.25">
      <c r="A154" t="s">
        <v>1</v>
      </c>
      <c r="B154" t="s">
        <v>2</v>
      </c>
      <c r="C154" s="4">
        <v>68</v>
      </c>
      <c r="D154" s="3">
        <v>42949</v>
      </c>
      <c r="E154" s="2">
        <v>0.61111111111111105</v>
      </c>
      <c r="F154" s="1">
        <f>D154+E154</f>
        <v>42949.611111111109</v>
      </c>
      <c r="G154">
        <v>160</v>
      </c>
      <c r="H154">
        <v>7.0949999999999998</v>
      </c>
      <c r="J154">
        <v>80.400000000000006</v>
      </c>
      <c r="K154">
        <v>106</v>
      </c>
      <c r="N154">
        <v>272.12428266666672</v>
      </c>
      <c r="O154">
        <f>I154*G154</f>
        <v>0</v>
      </c>
      <c r="P154">
        <f>J154*G154</f>
        <v>12864</v>
      </c>
      <c r="Q154">
        <f>N154*60*20/1000/1000/1000</f>
        <v>3.2654913920000009E-4</v>
      </c>
      <c r="R154">
        <f>O154*60*60/1000/1000/1000</f>
        <v>0</v>
      </c>
      <c r="S154">
        <f>P154*60*60/1000/1000/1000</f>
        <v>4.6310400000000002E-2</v>
      </c>
    </row>
    <row r="155" spans="1:19" x14ac:dyDescent="0.25">
      <c r="A155" t="s">
        <v>1</v>
      </c>
      <c r="B155" t="s">
        <v>2</v>
      </c>
      <c r="C155" s="4">
        <v>69</v>
      </c>
      <c r="D155" s="3">
        <v>42949</v>
      </c>
      <c r="E155" s="2">
        <v>0.625</v>
      </c>
      <c r="F155" s="1">
        <f>D155+E155</f>
        <v>42949.625</v>
      </c>
      <c r="G155">
        <v>160</v>
      </c>
      <c r="H155">
        <v>7.1180000000000003</v>
      </c>
      <c r="J155">
        <v>76.183999999999997</v>
      </c>
      <c r="K155">
        <v>98.5</v>
      </c>
      <c r="N155">
        <v>1053.1309253333332</v>
      </c>
      <c r="O155">
        <f>I155*G155</f>
        <v>0</v>
      </c>
      <c r="P155">
        <f>J155*G155</f>
        <v>12189.439999999999</v>
      </c>
      <c r="Q155">
        <f>N155*60*20/1000/1000/1000</f>
        <v>1.2637571103999998E-3</v>
      </c>
      <c r="R155">
        <f>O155*60*60/1000/1000/1000</f>
        <v>0</v>
      </c>
      <c r="S155">
        <f>P155*60*60/1000/1000/1000</f>
        <v>4.3881983999999992E-2</v>
      </c>
    </row>
    <row r="156" spans="1:19" x14ac:dyDescent="0.25">
      <c r="A156" t="s">
        <v>1</v>
      </c>
      <c r="B156" t="s">
        <v>2</v>
      </c>
      <c r="C156" s="4">
        <v>70</v>
      </c>
      <c r="D156" s="3">
        <v>42949</v>
      </c>
      <c r="E156" s="2">
        <v>0.63888888888888895</v>
      </c>
      <c r="F156" s="1">
        <f>D156+E156</f>
        <v>42949.638888888891</v>
      </c>
      <c r="G156">
        <v>160</v>
      </c>
      <c r="H156">
        <v>8.7270000000000003</v>
      </c>
      <c r="J156">
        <v>65.760000000000005</v>
      </c>
      <c r="K156">
        <v>94.9</v>
      </c>
      <c r="N156">
        <v>301.34246466666661</v>
      </c>
      <c r="O156">
        <f>I156*G156</f>
        <v>0</v>
      </c>
      <c r="P156">
        <f>J156*G156</f>
        <v>10521.6</v>
      </c>
      <c r="Q156">
        <f>N156*60*20/1000/1000/1000</f>
        <v>3.6161095759999995E-4</v>
      </c>
      <c r="R156">
        <f>O156*60*60/1000/1000/1000</f>
        <v>0</v>
      </c>
      <c r="S156">
        <f>P156*60*60/1000/1000/1000</f>
        <v>3.7877760000000003E-2</v>
      </c>
    </row>
    <row r="157" spans="1:19" x14ac:dyDescent="0.25">
      <c r="A157" t="s">
        <v>1</v>
      </c>
      <c r="B157" t="s">
        <v>2</v>
      </c>
      <c r="C157" s="4">
        <v>71</v>
      </c>
      <c r="D157" s="3">
        <v>42949</v>
      </c>
      <c r="E157" s="2">
        <v>0.65277777777777801</v>
      </c>
      <c r="F157" s="1">
        <f>D157+E157</f>
        <v>42949.652777777781</v>
      </c>
      <c r="G157">
        <v>160</v>
      </c>
      <c r="H157">
        <v>5.1890000000000001</v>
      </c>
      <c r="I157">
        <v>252.75630933333329</v>
      </c>
      <c r="J157">
        <v>108.64000000000001</v>
      </c>
      <c r="K157">
        <v>208</v>
      </c>
      <c r="L157">
        <f>H157/I157</f>
        <v>2.0529655673824476E-2</v>
      </c>
      <c r="M157">
        <f>I157/J157</f>
        <v>2.3265492390770732</v>
      </c>
      <c r="O157">
        <f>I157*G157</f>
        <v>40441.009493333324</v>
      </c>
      <c r="P157">
        <f>J157*G157</f>
        <v>17382.400000000001</v>
      </c>
      <c r="Q157">
        <f>N157*60*20/1000/1000/1000</f>
        <v>0</v>
      </c>
      <c r="R157">
        <f>O157*60*20/1000/1000/1000*2</f>
        <v>9.7058422783999981E-2</v>
      </c>
      <c r="S157">
        <f>P157*60*60/1000/1000/1000</f>
        <v>6.2576640000000003E-2</v>
      </c>
    </row>
    <row r="158" spans="1:19" x14ac:dyDescent="0.25">
      <c r="A158" t="s">
        <v>1</v>
      </c>
      <c r="B158" t="s">
        <v>2</v>
      </c>
      <c r="C158" s="4">
        <v>72</v>
      </c>
      <c r="D158" s="3">
        <v>42949</v>
      </c>
      <c r="E158" s="2">
        <v>0.66666666666666696</v>
      </c>
      <c r="F158" s="1">
        <f>D158+E158</f>
        <v>42949.666666666664</v>
      </c>
      <c r="G158">
        <v>160</v>
      </c>
      <c r="H158">
        <v>5.952</v>
      </c>
      <c r="J158">
        <v>45.911999999999999</v>
      </c>
      <c r="K158">
        <v>210</v>
      </c>
      <c r="O158">
        <f>I158*G158</f>
        <v>0</v>
      </c>
      <c r="P158">
        <f>J158*G158</f>
        <v>7345.92</v>
      </c>
      <c r="Q158">
        <f>N158*60*20/1000/1000/1000</f>
        <v>0</v>
      </c>
      <c r="R158">
        <f>O158*60*60/1000/1000/1000</f>
        <v>0</v>
      </c>
      <c r="S158">
        <f>P158*60*60/1000/1000/1000</f>
        <v>2.6445312000000002E-2</v>
      </c>
    </row>
    <row r="159" spans="1:19" x14ac:dyDescent="0.25">
      <c r="A159" t="s">
        <v>1</v>
      </c>
      <c r="B159" t="s">
        <v>2</v>
      </c>
      <c r="C159" s="4">
        <v>73</v>
      </c>
      <c r="D159" s="3">
        <v>42949</v>
      </c>
      <c r="E159" s="2">
        <v>0.68055555555555602</v>
      </c>
      <c r="F159" s="1">
        <f>D159+E159</f>
        <v>42949.680555555555</v>
      </c>
      <c r="G159">
        <v>160</v>
      </c>
      <c r="H159">
        <v>8.1389999999999993</v>
      </c>
      <c r="I159">
        <v>177.3</v>
      </c>
      <c r="J159">
        <v>78.408000000000001</v>
      </c>
      <c r="K159">
        <v>146</v>
      </c>
      <c r="L159">
        <f>H159/I159</f>
        <v>4.5905245346869704E-2</v>
      </c>
      <c r="M159">
        <f>I159/J159</f>
        <v>2.261248852157943</v>
      </c>
      <c r="O159">
        <f>I159*G159</f>
        <v>28368</v>
      </c>
      <c r="P159">
        <f>J159*G159</f>
        <v>12545.28</v>
      </c>
      <c r="Q159">
        <f>N159*60*20/1000/1000/1000</f>
        <v>0</v>
      </c>
      <c r="R159">
        <f>O159*60*60/1000/1000/1000</f>
        <v>0.1021248</v>
      </c>
      <c r="S159">
        <f>P159*60*60/1000/1000/1000</f>
        <v>4.5163008000000004E-2</v>
      </c>
    </row>
    <row r="160" spans="1:19" x14ac:dyDescent="0.25">
      <c r="A160" t="s">
        <v>1</v>
      </c>
      <c r="B160" t="s">
        <v>2</v>
      </c>
      <c r="C160" s="4">
        <v>74</v>
      </c>
      <c r="D160" s="3">
        <v>42949</v>
      </c>
      <c r="E160" s="2">
        <v>0.69444444444444497</v>
      </c>
      <c r="F160" s="1">
        <f>D160+E160</f>
        <v>42949.694444444445</v>
      </c>
      <c r="G160">
        <v>160</v>
      </c>
      <c r="K160">
        <v>119</v>
      </c>
    </row>
    <row r="161" spans="1:11" x14ac:dyDescent="0.25">
      <c r="A161" t="s">
        <v>1</v>
      </c>
      <c r="B161" t="s">
        <v>0</v>
      </c>
      <c r="C161" s="4">
        <v>75</v>
      </c>
      <c r="D161" s="3">
        <v>42950</v>
      </c>
      <c r="E161" s="2">
        <v>0.45833333333333331</v>
      </c>
      <c r="F161" s="1">
        <f>D161+E161</f>
        <v>42950.458333333336</v>
      </c>
      <c r="G161">
        <v>150</v>
      </c>
      <c r="K161">
        <v>55.8</v>
      </c>
    </row>
    <row r="162" spans="1:11" x14ac:dyDescent="0.25">
      <c r="A162" t="s">
        <v>1</v>
      </c>
      <c r="B162" t="s">
        <v>0</v>
      </c>
      <c r="C162" s="4">
        <v>76</v>
      </c>
      <c r="D162" s="3">
        <v>42950</v>
      </c>
      <c r="E162" s="2">
        <v>0.5</v>
      </c>
      <c r="F162" s="1">
        <f>D162+E162</f>
        <v>42950.5</v>
      </c>
      <c r="G162">
        <v>150</v>
      </c>
      <c r="K162">
        <v>51.1</v>
      </c>
    </row>
    <row r="163" spans="1:11" x14ac:dyDescent="0.25">
      <c r="A163" t="s">
        <v>1</v>
      </c>
      <c r="B163" t="s">
        <v>0</v>
      </c>
      <c r="C163" s="4">
        <v>77</v>
      </c>
      <c r="D163" s="3">
        <v>42950</v>
      </c>
      <c r="E163" s="2">
        <v>0.54166666666666663</v>
      </c>
      <c r="F163" s="1">
        <f>D163+E163</f>
        <v>42950.541666666664</v>
      </c>
      <c r="G163">
        <v>150</v>
      </c>
      <c r="K163">
        <v>49.4</v>
      </c>
    </row>
    <row r="164" spans="1:11" x14ac:dyDescent="0.25">
      <c r="A164" t="s">
        <v>1</v>
      </c>
      <c r="B164" t="s">
        <v>0</v>
      </c>
      <c r="C164" s="4">
        <v>78</v>
      </c>
      <c r="D164" s="3">
        <v>42950</v>
      </c>
      <c r="E164" s="2">
        <v>0.58333333333333337</v>
      </c>
      <c r="F164" s="1">
        <f>D164+E164</f>
        <v>42950.583333333336</v>
      </c>
      <c r="G164">
        <v>150</v>
      </c>
      <c r="K164">
        <v>59.9</v>
      </c>
    </row>
    <row r="165" spans="1:11" x14ac:dyDescent="0.25">
      <c r="A165" t="s">
        <v>1</v>
      </c>
      <c r="B165" t="s">
        <v>0</v>
      </c>
      <c r="C165" s="4">
        <v>79</v>
      </c>
      <c r="D165" s="3">
        <v>42950</v>
      </c>
      <c r="E165" s="2">
        <v>0.625</v>
      </c>
      <c r="F165" s="1">
        <f>D165+E165</f>
        <v>42950.625</v>
      </c>
      <c r="G165">
        <v>150</v>
      </c>
      <c r="K165">
        <v>56.3</v>
      </c>
    </row>
    <row r="166" spans="1:11" x14ac:dyDescent="0.25">
      <c r="A166" t="s">
        <v>1</v>
      </c>
      <c r="B166" t="s">
        <v>0</v>
      </c>
      <c r="C166" s="4">
        <v>80</v>
      </c>
      <c r="D166" s="3">
        <v>42950</v>
      </c>
      <c r="E166" s="2">
        <v>0.66666666666666663</v>
      </c>
      <c r="F166" s="1">
        <f>D166+E166</f>
        <v>42950.666666666664</v>
      </c>
      <c r="G166">
        <v>150</v>
      </c>
      <c r="K166">
        <v>210</v>
      </c>
    </row>
    <row r="167" spans="1:11" x14ac:dyDescent="0.25">
      <c r="A167" t="s">
        <v>1</v>
      </c>
      <c r="B167" t="s">
        <v>0</v>
      </c>
      <c r="C167" s="4">
        <v>81</v>
      </c>
      <c r="D167" s="3">
        <v>42950</v>
      </c>
      <c r="E167" s="2">
        <v>0.70833333333333337</v>
      </c>
      <c r="F167" s="1">
        <f>D167+E167</f>
        <v>42950.708333333336</v>
      </c>
      <c r="G167">
        <v>150</v>
      </c>
      <c r="K167">
        <v>266</v>
      </c>
    </row>
    <row r="168" spans="1:11" x14ac:dyDescent="0.25">
      <c r="A168" t="s">
        <v>1</v>
      </c>
      <c r="B168" t="s">
        <v>0</v>
      </c>
      <c r="C168" s="4">
        <v>82</v>
      </c>
      <c r="D168" s="3">
        <v>42950</v>
      </c>
      <c r="E168" s="2">
        <v>0.75</v>
      </c>
      <c r="F168" s="1">
        <f>D168+E168</f>
        <v>42950.75</v>
      </c>
      <c r="G168">
        <v>150</v>
      </c>
      <c r="K168">
        <v>76</v>
      </c>
    </row>
    <row r="169" spans="1:11" x14ac:dyDescent="0.25">
      <c r="A169" t="s">
        <v>1</v>
      </c>
      <c r="B169" t="s">
        <v>0</v>
      </c>
      <c r="C169" s="4">
        <v>83</v>
      </c>
      <c r="D169" s="3">
        <v>42950</v>
      </c>
      <c r="E169" s="2">
        <v>0.79166666666666663</v>
      </c>
      <c r="F169" s="1">
        <f>D169+E169</f>
        <v>42950.791666666664</v>
      </c>
      <c r="G169">
        <v>150</v>
      </c>
      <c r="K169">
        <v>73.400000000000006</v>
      </c>
    </row>
    <row r="170" spans="1:11" x14ac:dyDescent="0.25">
      <c r="A170" t="s">
        <v>1</v>
      </c>
      <c r="B170" t="s">
        <v>0</v>
      </c>
      <c r="C170" s="4">
        <v>84</v>
      </c>
      <c r="D170" s="3">
        <v>42950</v>
      </c>
      <c r="E170" s="2">
        <v>0.83333333333333337</v>
      </c>
      <c r="F170" s="1">
        <f>D170+E170</f>
        <v>42950.833333333336</v>
      </c>
      <c r="G170">
        <v>150</v>
      </c>
      <c r="K170">
        <v>63.3</v>
      </c>
    </row>
    <row r="171" spans="1:11" x14ac:dyDescent="0.25">
      <c r="A171" t="s">
        <v>1</v>
      </c>
      <c r="B171" t="s">
        <v>0</v>
      </c>
      <c r="C171" s="4">
        <v>85</v>
      </c>
      <c r="D171" s="3">
        <v>42951</v>
      </c>
      <c r="E171" s="2">
        <v>0.45833333333333331</v>
      </c>
      <c r="F171" s="1">
        <f>D171+E171</f>
        <v>42951.458333333336</v>
      </c>
      <c r="G171">
        <v>150</v>
      </c>
      <c r="K171">
        <v>38.299999999999997</v>
      </c>
    </row>
    <row r="172" spans="1:11" x14ac:dyDescent="0.25">
      <c r="A172" t="s">
        <v>1</v>
      </c>
      <c r="B172" t="s">
        <v>0</v>
      </c>
      <c r="C172" s="4">
        <v>86</v>
      </c>
      <c r="D172" s="3">
        <v>42951</v>
      </c>
      <c r="E172" s="2">
        <v>0.5</v>
      </c>
      <c r="F172" s="1">
        <f>D172+E172</f>
        <v>42951.5</v>
      </c>
      <c r="G172">
        <v>150</v>
      </c>
      <c r="K172">
        <v>28.1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mtrentman</dc:creator>
  <cp:lastModifiedBy>mtrentman</cp:lastModifiedBy>
  <dcterms:created xsi:type="dcterms:W3CDTF">2021-05-12T20:30:41Z</dcterms:created>
  <dcterms:modified xsi:type="dcterms:W3CDTF">2021-05-12T20:31:19Z</dcterms:modified>
</cp:coreProperties>
</file>