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hojnacki\Kurzyk\"/>
    </mc:Choice>
  </mc:AlternateContent>
  <bookViews>
    <workbookView xWindow="480" yWindow="435" windowWidth="14880" windowHeight="7335" activeTab="4"/>
  </bookViews>
  <sheets>
    <sheet name="6.1" sheetId="1" r:id="rId1"/>
    <sheet name="6.2" sheetId="2" r:id="rId2"/>
    <sheet name="6.3" sheetId="5" r:id="rId3"/>
    <sheet name="Arkusz1" sheetId="8" r:id="rId4"/>
    <sheet name="6.4" sheetId="4" r:id="rId5"/>
    <sheet name="6.5" sheetId="3" r:id="rId6"/>
    <sheet name="6.6" sheetId="6" r:id="rId7"/>
    <sheet name="6.7" sheetId="7" r:id="rId8"/>
  </sheets>
  <calcPr calcId="152511"/>
</workbook>
</file>

<file path=xl/calcChain.xml><?xml version="1.0" encoding="utf-8"?>
<calcChain xmlns="http://schemas.openxmlformats.org/spreadsheetml/2006/main">
  <c r="C40" i="4" l="1"/>
  <c r="A40" i="4"/>
  <c r="B38" i="4"/>
  <c r="B36" i="4"/>
  <c r="B35" i="4"/>
  <c r="B34" i="4"/>
  <c r="B31" i="4"/>
  <c r="C29" i="4"/>
  <c r="C28" i="4"/>
  <c r="B26" i="4"/>
  <c r="B24" i="4"/>
  <c r="B23" i="4"/>
  <c r="C13" i="4"/>
  <c r="B22" i="4"/>
  <c r="C20" i="4"/>
  <c r="B20" i="4"/>
  <c r="A20" i="4"/>
  <c r="B17" i="4"/>
  <c r="D4" i="4"/>
  <c r="D5" i="4"/>
  <c r="D6" i="4"/>
  <c r="D7" i="4"/>
  <c r="D8" i="4"/>
  <c r="D9" i="4"/>
  <c r="D3" i="4"/>
  <c r="C4" i="4"/>
  <c r="C5" i="4"/>
  <c r="C6" i="4"/>
  <c r="C7" i="4"/>
  <c r="C8" i="4"/>
  <c r="C9" i="4"/>
  <c r="C10" i="4"/>
  <c r="C11" i="4"/>
  <c r="C12" i="4"/>
  <c r="C3" i="4"/>
  <c r="B31" i="2"/>
  <c r="B29" i="2"/>
  <c r="B30" i="2" s="1"/>
  <c r="B19" i="2"/>
  <c r="B18" i="2"/>
  <c r="B17" i="2"/>
  <c r="B12" i="2"/>
  <c r="M2" i="2"/>
  <c r="B11" i="2"/>
  <c r="B10" i="2"/>
  <c r="C24" i="1"/>
  <c r="C17" i="1"/>
  <c r="C16" i="1"/>
  <c r="B14" i="1"/>
  <c r="B13" i="1"/>
  <c r="C7" i="1"/>
  <c r="B7" i="1"/>
  <c r="C6" i="1"/>
  <c r="B6" i="1"/>
  <c r="E6" i="1"/>
  <c r="E7" i="1"/>
</calcChain>
</file>

<file path=xl/sharedStrings.xml><?xml version="1.0" encoding="utf-8"?>
<sst xmlns="http://schemas.openxmlformats.org/spreadsheetml/2006/main" count="126" uniqueCount="97">
  <si>
    <t>Zadanie 6.1 Test F-Fishera</t>
  </si>
  <si>
    <t>X1</t>
  </si>
  <si>
    <t>X2</t>
  </si>
  <si>
    <t>Zadanie 6.2 Test Student</t>
  </si>
  <si>
    <t>Grupa A</t>
  </si>
  <si>
    <t>Grupa B</t>
  </si>
  <si>
    <t>Grupa C</t>
  </si>
  <si>
    <t>Zadanie 6.5 Test ANOVA</t>
  </si>
  <si>
    <r>
      <t>Zadanie 6.7  Test zgodności χ</t>
    </r>
    <r>
      <rPr>
        <b/>
        <vertAlign val="superscript"/>
        <sz val="12"/>
        <color theme="1"/>
        <rFont val="Times New Roman"/>
        <family val="1"/>
        <charset val="238"/>
      </rPr>
      <t>2</t>
    </r>
    <r>
      <rPr>
        <b/>
        <sz val="12"/>
        <color theme="1"/>
        <rFont val="Times New Roman"/>
        <family val="1"/>
        <charset val="238"/>
      </rPr>
      <t xml:space="preserve"> Pearsona</t>
    </r>
  </si>
  <si>
    <t>Próba losowa</t>
  </si>
  <si>
    <r>
      <t xml:space="preserve">Zadanie 6.8  Test zgodności </t>
    </r>
    <r>
      <rPr>
        <b/>
        <sz val="12"/>
        <color theme="1"/>
        <rFont val="Calibri"/>
        <family val="2"/>
        <charset val="238"/>
      </rPr>
      <t>λ</t>
    </r>
    <r>
      <rPr>
        <b/>
        <sz val="12"/>
        <color theme="1"/>
        <rFont val="Times New Roman"/>
        <family val="1"/>
        <charset val="238"/>
      </rPr>
      <t xml:space="preserve"> Kołmogorova-Smirnova</t>
    </r>
  </si>
  <si>
    <r>
      <t>k</t>
    </r>
    <r>
      <rPr>
        <sz val="10"/>
        <color theme="1"/>
        <rFont val="Times New Roman"/>
        <family val="1"/>
        <charset val="238"/>
      </rPr>
      <t xml:space="preserve"> – liczba par e-p na zdjęciu</t>
    </r>
  </si>
  <si>
    <r>
      <t xml:space="preserve"> – liczba zdjęć zawierających </t>
    </r>
    <r>
      <rPr>
        <i/>
        <sz val="10"/>
        <color theme="1"/>
        <rFont val="Times New Roman"/>
        <family val="1"/>
        <charset val="238"/>
      </rPr>
      <t>k</t>
    </r>
    <r>
      <rPr>
        <sz val="10"/>
        <color theme="1"/>
        <rFont val="Times New Roman"/>
        <family val="1"/>
        <charset val="238"/>
      </rPr>
      <t xml:space="preserve"> par</t>
    </r>
  </si>
  <si>
    <t xml:space="preserve"> – wartość oczekiwana liczby </t>
  </si>
  <si>
    <t xml:space="preserve"> par e-p zgodnia z rozkładem Poissona</t>
  </si>
  <si>
    <t>Zadanie 6.4 Test ANOVA</t>
  </si>
  <si>
    <t>Grupa X</t>
  </si>
  <si>
    <t>Grupa Y</t>
  </si>
  <si>
    <r>
      <rPr>
        <b/>
        <sz val="12"/>
        <color theme="1"/>
        <rFont val="Times New Roman"/>
        <family val="1"/>
        <charset val="238"/>
      </rPr>
      <t>Zadanie 6.3</t>
    </r>
    <r>
      <rPr>
        <sz val="12"/>
        <color theme="1"/>
        <rFont val="Times New Roman"/>
        <family val="1"/>
        <charset val="238"/>
      </rPr>
      <t xml:space="preserve"> Test Studenta hipotezy o równości wartości średnich dwóch serii pomiarów</t>
    </r>
  </si>
  <si>
    <t>x1</t>
  </si>
  <si>
    <t>x2</t>
  </si>
  <si>
    <t>Sx</t>
  </si>
  <si>
    <t>Sx^2</t>
  </si>
  <si>
    <t>l.pomiarów</t>
  </si>
  <si>
    <t>l. st.swobody</t>
  </si>
  <si>
    <t>F=</t>
  </si>
  <si>
    <t>alfa=</t>
  </si>
  <si>
    <t>alfa/2=</t>
  </si>
  <si>
    <t>1-alfa/2=</t>
  </si>
  <si>
    <t>F0,5(8,6)</t>
  </si>
  <si>
    <t>H1:var(x1)&lt;&gt;var(x2)</t>
  </si>
  <si>
    <t>F0,95(8,6)</t>
  </si>
  <si>
    <t>0,279&lt;2,659&lt;4,14</t>
  </si>
  <si>
    <t>H1:var(x1)&gt;var(x2)</t>
  </si>
  <si>
    <t>F0,1(8,6)</t>
  </si>
  <si>
    <t>(powinno być 2,659)</t>
  </si>
  <si>
    <t>2,659&lt;2,983</t>
  </si>
  <si>
    <t>Na poziomie istotności 0,1 nie możemy odrzucić hipotezy zerowej. Zakładamy, ze wariancje sa rowne.</t>
  </si>
  <si>
    <t>H0:E(x)=25,5</t>
  </si>
  <si>
    <t>t=(xsr-25,5)/S(xsr)</t>
  </si>
  <si>
    <t>xsr</t>
  </si>
  <si>
    <t>S(x)</t>
  </si>
  <si>
    <t>S(xsr)</t>
  </si>
  <si>
    <t>t</t>
  </si>
  <si>
    <t>l.pomiarow</t>
  </si>
  <si>
    <t>l.st.swobody</t>
  </si>
  <si>
    <t>ZLE</t>
  </si>
  <si>
    <t>H1:E(x)&lt;&gt;25,5</t>
  </si>
  <si>
    <t>t 29, 0,95</t>
  </si>
  <si>
    <t>alfa</t>
  </si>
  <si>
    <t>alfa/2</t>
  </si>
  <si>
    <t>1-alfa/2</t>
  </si>
  <si>
    <t>na skrypcie tez zle</t>
  </si>
  <si>
    <t>niesk</t>
  </si>
  <si>
    <t>na pozimie istotnosci 0,1 nie możemy odrzucic hipotezy zerowej. Możemy zalozyc, ze prawdą jest, ze E(x)=25,5</t>
  </si>
  <si>
    <t>H1:E(x)&lt;25,5</t>
  </si>
  <si>
    <t>t 29, 0,1</t>
  </si>
  <si>
    <t>od -niesk do  -1,3114</t>
  </si>
  <si>
    <t>F&lt;-1,31</t>
  </si>
  <si>
    <t>na pozimie istotnosci 0,1musimy odrzucic hipotezę zerową i zalozyc, ze E(x)&lt;25,5</t>
  </si>
  <si>
    <t>PRZESLEDZILISMY</t>
  </si>
  <si>
    <t>X1^2</t>
  </si>
  <si>
    <t>x2^2</t>
  </si>
  <si>
    <t>n1</t>
  </si>
  <si>
    <t>n2</t>
  </si>
  <si>
    <t>N</t>
  </si>
  <si>
    <t>x1sr</t>
  </si>
  <si>
    <t>x2sr</t>
  </si>
  <si>
    <t>Qb</t>
  </si>
  <si>
    <t>Qw</t>
  </si>
  <si>
    <t>suma xij^2</t>
  </si>
  <si>
    <t>Q</t>
  </si>
  <si>
    <t>Qb+Qw</t>
  </si>
  <si>
    <t>Sb^2=Qb/(k-1)</t>
  </si>
  <si>
    <t>Sw^2=Qw/(N-k)</t>
  </si>
  <si>
    <t>1-alfa</t>
  </si>
  <si>
    <t>F0,95 (1,15)</t>
  </si>
  <si>
    <t>&lt;</t>
  </si>
  <si>
    <t>Na poziomie istotności 0,05 nie możemy odrzucic hipotezy zerowej. Musimy zalozyc rownosc wartosci oczekiwanych, czyli badany czynnik nie ma wplywu na zmienna losowa.</t>
  </si>
  <si>
    <t>Analiza wariancji: jednoczynnikowa</t>
  </si>
  <si>
    <t>PODSUMOWANIE</t>
  </si>
  <si>
    <t>Grupy</t>
  </si>
  <si>
    <t>Licznik</t>
  </si>
  <si>
    <t>Suma</t>
  </si>
  <si>
    <t>Średnia</t>
  </si>
  <si>
    <t>Wariancja</t>
  </si>
  <si>
    <t>ANALIZA WARIANCJI</t>
  </si>
  <si>
    <t>Źródło wariancji</t>
  </si>
  <si>
    <t>SS</t>
  </si>
  <si>
    <t>df</t>
  </si>
  <si>
    <t>MS</t>
  </si>
  <si>
    <t>F</t>
  </si>
  <si>
    <t>Wartość-p</t>
  </si>
  <si>
    <t>Test F</t>
  </si>
  <si>
    <t>Pomiędzy grupami</t>
  </si>
  <si>
    <t>W obrębie grup</t>
  </si>
  <si>
    <t>Razem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</si>
</sst>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z val="12"/>
      <color theme="1"/>
      <name val="Times New Roman"/>
      <family val="1"/>
      <charset val="238"/>
    </font>
    <font>
      <sz val="10"/>
      <color rgb="FF000000"/>
      <name val="Arial"/>
      <family val="2"/>
      <charset val="238"/>
    </font>
    <font>
      <b/>
      <sz val="12"/>
      <color theme="1"/>
      <name val="Times New Roman"/>
      <family val="1"/>
      <charset val="238"/>
    </font>
    <font>
      <b/>
      <vertAlign val="superscript"/>
      <sz val="12"/>
      <color theme="1"/>
      <name val="Times New Roman"/>
      <family val="1"/>
      <charset val="238"/>
    </font>
    <font>
      <b/>
      <sz val="12"/>
      <color theme="1"/>
      <name val="Calibri"/>
      <family val="2"/>
      <charset val="238"/>
    </font>
    <font>
      <i/>
      <sz val="10"/>
      <color theme="1"/>
      <name val="Times New Roman"/>
      <family val="1"/>
      <charset val="238"/>
    </font>
    <font>
      <sz val="10"/>
      <color theme="1"/>
      <name val="Times New Roman"/>
      <family val="1"/>
      <charset val="238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2" fillId="0" borderId="1" xfId="1" applyBorder="1" applyAlignment="1">
      <alignment horizontal="center"/>
    </xf>
    <xf numFmtId="0" fontId="2" fillId="0" borderId="1" xfId="1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2" fillId="0" borderId="0" xfId="1"/>
    <xf numFmtId="164" fontId="2" fillId="0" borderId="0" xfId="1" applyNumberFormat="1"/>
    <xf numFmtId="0" fontId="5" fillId="0" borderId="0" xfId="0" applyFont="1"/>
    <xf numFmtId="0" fontId="3" fillId="0" borderId="0" xfId="0" applyFont="1"/>
    <xf numFmtId="0" fontId="4" fillId="0" borderId="5" xfId="0" applyFont="1" applyBorder="1" applyAlignment="1">
      <alignment horizontal="left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justify" vertical="center" wrapText="1"/>
    </xf>
    <xf numFmtId="0" fontId="9" fillId="0" borderId="5" xfId="0" applyFont="1" applyBorder="1" applyAlignment="1">
      <alignment vertical="center" wrapText="1"/>
    </xf>
    <xf numFmtId="0" fontId="2" fillId="0" borderId="8" xfId="1" applyFill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6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0" fillId="0" borderId="0" xfId="0" applyFill="1" applyBorder="1" applyAlignment="1"/>
    <xf numFmtId="0" fontId="0" fillId="0" borderId="9" xfId="0" applyFill="1" applyBorder="1" applyAlignment="1"/>
    <xf numFmtId="0" fontId="10" fillId="0" borderId="10" xfId="0" applyFont="1" applyFill="1" applyBorder="1" applyAlignment="1">
      <alignment horizontal="center"/>
    </xf>
  </cellXfs>
  <cellStyles count="2">
    <cellStyle name="Normalny" xfId="0" builtinId="0"/>
    <cellStyle name="Normalny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</xdr:row>
      <xdr:rowOff>419100</xdr:rowOff>
    </xdr:from>
    <xdr:to>
      <xdr:col>1</xdr:col>
      <xdr:colOff>314325</xdr:colOff>
      <xdr:row>2</xdr:row>
      <xdr:rowOff>85725</xdr:rowOff>
    </xdr:to>
    <xdr:pic>
      <xdr:nvPicPr>
        <xdr:cNvPr id="2" name="Obraz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619125"/>
          <a:ext cx="1333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952500</xdr:colOff>
      <xdr:row>1</xdr:row>
      <xdr:rowOff>0</xdr:rowOff>
    </xdr:from>
    <xdr:to>
      <xdr:col>2</xdr:col>
      <xdr:colOff>1152525</xdr:colOff>
      <xdr:row>1</xdr:row>
      <xdr:rowOff>152400</xdr:rowOff>
    </xdr:to>
    <xdr:pic>
      <xdr:nvPicPr>
        <xdr:cNvPr id="3" name="Obraz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200025"/>
          <a:ext cx="2000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914400</xdr:colOff>
      <xdr:row>2</xdr:row>
      <xdr:rowOff>104775</xdr:rowOff>
    </xdr:from>
    <xdr:to>
      <xdr:col>2</xdr:col>
      <xdr:colOff>990600</xdr:colOff>
      <xdr:row>2</xdr:row>
      <xdr:rowOff>257175</xdr:rowOff>
    </xdr:to>
    <xdr:pic>
      <xdr:nvPicPr>
        <xdr:cNvPr id="4" name="Obraz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90575"/>
          <a:ext cx="76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76201</xdr:colOff>
      <xdr:row>1</xdr:row>
      <xdr:rowOff>371475</xdr:rowOff>
    </xdr:from>
    <xdr:to>
      <xdr:col>3</xdr:col>
      <xdr:colOff>876301</xdr:colOff>
      <xdr:row>2</xdr:row>
      <xdr:rowOff>219075</xdr:rowOff>
    </xdr:to>
    <xdr:pic>
      <xdr:nvPicPr>
        <xdr:cNvPr id="5" name="Obraz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8626" y="571500"/>
          <a:ext cx="80010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12</xdr:row>
      <xdr:rowOff>0</xdr:rowOff>
    </xdr:from>
    <xdr:to>
      <xdr:col>1</xdr:col>
      <xdr:colOff>209550</xdr:colOff>
      <xdr:row>12</xdr:row>
      <xdr:rowOff>152400</xdr:rowOff>
    </xdr:to>
    <xdr:pic>
      <xdr:nvPicPr>
        <xdr:cNvPr id="6" name="Obraz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4325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3</xdr:col>
      <xdr:colOff>276225</xdr:colOff>
      <xdr:row>12</xdr:row>
      <xdr:rowOff>152400</xdr:rowOff>
    </xdr:to>
    <xdr:pic>
      <xdr:nvPicPr>
        <xdr:cNvPr id="7" name="Obraz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143250"/>
          <a:ext cx="2762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8"/>
  <sheetViews>
    <sheetView workbookViewId="0">
      <selection activeCell="C24" sqref="C24"/>
    </sheetView>
  </sheetViews>
  <sheetFormatPr defaultRowHeight="15" x14ac:dyDescent="0.25"/>
  <cols>
    <col min="2" max="2" width="9.85546875" bestFit="1" customWidth="1"/>
  </cols>
  <sheetData>
    <row r="1" spans="1:10" x14ac:dyDescent="0.25">
      <c r="A1" s="4" t="s">
        <v>0</v>
      </c>
    </row>
    <row r="2" spans="1:10" x14ac:dyDescent="0.25">
      <c r="A2" s="1" t="s">
        <v>1</v>
      </c>
      <c r="B2" s="2">
        <v>18</v>
      </c>
      <c r="C2" s="2">
        <v>18</v>
      </c>
      <c r="D2" s="2">
        <v>15</v>
      </c>
      <c r="E2" s="2">
        <v>27</v>
      </c>
      <c r="F2" s="2">
        <v>26</v>
      </c>
      <c r="G2" s="2">
        <v>22</v>
      </c>
      <c r="H2" s="2">
        <v>21</v>
      </c>
      <c r="I2" s="2">
        <v>19</v>
      </c>
      <c r="J2" s="2">
        <v>21</v>
      </c>
    </row>
    <row r="3" spans="1:10" x14ac:dyDescent="0.25">
      <c r="A3" s="3" t="s">
        <v>2</v>
      </c>
      <c r="B3" s="2">
        <v>16</v>
      </c>
      <c r="C3" s="2">
        <v>23</v>
      </c>
      <c r="D3" s="2">
        <v>22</v>
      </c>
      <c r="E3" s="2">
        <v>19</v>
      </c>
      <c r="F3" s="2">
        <v>21</v>
      </c>
      <c r="G3" s="2">
        <v>22</v>
      </c>
      <c r="H3" s="2">
        <v>20</v>
      </c>
      <c r="I3" s="2"/>
      <c r="J3" s="2"/>
    </row>
    <row r="5" spans="1:10" x14ac:dyDescent="0.25">
      <c r="B5" t="s">
        <v>21</v>
      </c>
      <c r="C5" t="s">
        <v>22</v>
      </c>
      <c r="D5" t="s">
        <v>23</v>
      </c>
      <c r="E5" t="s">
        <v>24</v>
      </c>
    </row>
    <row r="6" spans="1:10" x14ac:dyDescent="0.25">
      <c r="A6" t="s">
        <v>19</v>
      </c>
      <c r="B6">
        <f>_xlfn.STDEV.S(B2:J2)</f>
        <v>3.8658045015810689</v>
      </c>
      <c r="C6">
        <f>B6^2</f>
        <v>14.944444444444457</v>
      </c>
      <c r="D6">
        <v>9</v>
      </c>
      <c r="E6">
        <f>D6-1</f>
        <v>8</v>
      </c>
    </row>
    <row r="7" spans="1:10" x14ac:dyDescent="0.25">
      <c r="A7" t="s">
        <v>20</v>
      </c>
      <c r="B7">
        <f>_xlfn.STDEV.S(B3:J3)</f>
        <v>2.3704530408864106</v>
      </c>
      <c r="C7">
        <f>B7^2</f>
        <v>5.6190476190476311</v>
      </c>
      <c r="D7">
        <v>7</v>
      </c>
      <c r="E7">
        <f>D7-1</f>
        <v>6</v>
      </c>
    </row>
    <row r="9" spans="1:10" x14ac:dyDescent="0.25">
      <c r="A9" t="s">
        <v>25</v>
      </c>
      <c r="C9" t="s">
        <v>35</v>
      </c>
    </row>
    <row r="10" spans="1:10" x14ac:dyDescent="0.25">
      <c r="A10" t="s">
        <v>30</v>
      </c>
      <c r="D10" t="s">
        <v>37</v>
      </c>
    </row>
    <row r="12" spans="1:10" x14ac:dyDescent="0.25">
      <c r="A12" t="s">
        <v>26</v>
      </c>
      <c r="B12">
        <v>0.1</v>
      </c>
    </row>
    <row r="13" spans="1:10" x14ac:dyDescent="0.25">
      <c r="A13" t="s">
        <v>27</v>
      </c>
      <c r="B13">
        <f>B12/2</f>
        <v>0.05</v>
      </c>
    </row>
    <row r="14" spans="1:10" x14ac:dyDescent="0.25">
      <c r="A14" t="s">
        <v>28</v>
      </c>
      <c r="B14">
        <f>1-B13</f>
        <v>0.95</v>
      </c>
    </row>
    <row r="16" spans="1:10" x14ac:dyDescent="0.25">
      <c r="A16" t="s">
        <v>29</v>
      </c>
      <c r="C16">
        <f>_xlfn.F.INV(B13,E6,E7)</f>
        <v>0.27928433681013476</v>
      </c>
    </row>
    <row r="17" spans="1:4" x14ac:dyDescent="0.25">
      <c r="A17" t="s">
        <v>31</v>
      </c>
      <c r="C17">
        <f>_xlfn.F.INV(B14,E6,E7)</f>
        <v>4.1468041622765348</v>
      </c>
    </row>
    <row r="19" spans="1:4" x14ac:dyDescent="0.25">
      <c r="A19" t="s">
        <v>32</v>
      </c>
    </row>
    <row r="22" spans="1:4" x14ac:dyDescent="0.25">
      <c r="A22" t="s">
        <v>33</v>
      </c>
      <c r="D22" t="s">
        <v>37</v>
      </c>
    </row>
    <row r="24" spans="1:4" x14ac:dyDescent="0.25">
      <c r="A24" t="s">
        <v>34</v>
      </c>
      <c r="C24">
        <f>_xlfn.F.INV(1-0.1,E6,E7)</f>
        <v>2.9830356142904995</v>
      </c>
    </row>
    <row r="26" spans="1:4" x14ac:dyDescent="0.25">
      <c r="A26" t="s">
        <v>36</v>
      </c>
    </row>
    <row r="46" spans="1:1" ht="15.75" x14ac:dyDescent="0.25">
      <c r="A46" s="11" t="s">
        <v>10</v>
      </c>
    </row>
    <row r="47" spans="1:1" x14ac:dyDescent="0.25">
      <c r="A47" s="21" t="s">
        <v>9</v>
      </c>
    </row>
    <row r="48" spans="1:1" x14ac:dyDescent="0.25">
      <c r="A48" s="21"/>
    </row>
    <row r="49" spans="1:1" x14ac:dyDescent="0.25">
      <c r="A49" s="9">
        <v>193.19900000000001</v>
      </c>
    </row>
    <row r="50" spans="1:1" x14ac:dyDescent="0.25">
      <c r="A50" s="9">
        <v>196.596</v>
      </c>
    </row>
    <row r="51" spans="1:1" x14ac:dyDescent="0.25">
      <c r="A51" s="9">
        <v>197.392</v>
      </c>
    </row>
    <row r="52" spans="1:1" x14ac:dyDescent="0.25">
      <c r="A52" s="10">
        <v>199.07</v>
      </c>
    </row>
    <row r="53" spans="1:1" x14ac:dyDescent="0.25">
      <c r="A53" s="9">
        <v>199.572</v>
      </c>
    </row>
    <row r="54" spans="1:1" x14ac:dyDescent="0.25">
      <c r="A54" s="10">
        <v>200.16</v>
      </c>
    </row>
    <row r="55" spans="1:1" x14ac:dyDescent="0.25">
      <c r="A55" s="9">
        <v>200.74600000000001</v>
      </c>
    </row>
    <row r="56" spans="1:1" x14ac:dyDescent="0.25">
      <c r="A56" s="10">
        <v>200.99799999999999</v>
      </c>
    </row>
    <row r="57" spans="1:1" x14ac:dyDescent="0.25">
      <c r="A57" s="9">
        <v>201.375</v>
      </c>
    </row>
    <row r="58" spans="1:1" x14ac:dyDescent="0.25">
      <c r="A58" s="10">
        <v>201.87799999999999</v>
      </c>
    </row>
    <row r="59" spans="1:1" x14ac:dyDescent="0.25">
      <c r="A59" s="9">
        <v>202.172</v>
      </c>
    </row>
    <row r="60" spans="1:1" x14ac:dyDescent="0.25">
      <c r="A60" s="10">
        <v>202.50700000000001</v>
      </c>
    </row>
    <row r="61" spans="1:1" x14ac:dyDescent="0.25">
      <c r="A61" s="9">
        <v>203.05099999999999</v>
      </c>
    </row>
    <row r="62" spans="1:1" x14ac:dyDescent="0.25">
      <c r="A62" s="10">
        <v>203.178</v>
      </c>
    </row>
    <row r="63" spans="1:1" x14ac:dyDescent="0.25">
      <c r="A63" s="10">
        <v>203.89</v>
      </c>
    </row>
    <row r="64" spans="1:1" x14ac:dyDescent="0.25">
      <c r="A64" s="10">
        <v>204.352</v>
      </c>
    </row>
    <row r="65" spans="1:1" x14ac:dyDescent="0.25">
      <c r="A65" s="10">
        <v>205.357</v>
      </c>
    </row>
    <row r="66" spans="1:1" x14ac:dyDescent="0.25">
      <c r="A66" s="10">
        <v>206.154</v>
      </c>
    </row>
    <row r="67" spans="1:1" x14ac:dyDescent="0.25">
      <c r="A67" s="10">
        <v>207.24299999999999</v>
      </c>
    </row>
    <row r="68" spans="1:1" x14ac:dyDescent="0.25">
      <c r="A68" s="10">
        <v>208.62799999999999</v>
      </c>
    </row>
    <row r="69" spans="1:1" x14ac:dyDescent="0.25">
      <c r="A69" s="9">
        <v>195.673</v>
      </c>
    </row>
    <row r="70" spans="1:1" x14ac:dyDescent="0.25">
      <c r="A70" s="9">
        <v>196.679</v>
      </c>
    </row>
    <row r="71" spans="1:1" x14ac:dyDescent="0.25">
      <c r="A71" s="9">
        <v>197.477</v>
      </c>
    </row>
    <row r="72" spans="1:1" x14ac:dyDescent="0.25">
      <c r="A72" s="9">
        <v>199.11099999999999</v>
      </c>
    </row>
    <row r="73" spans="1:1" x14ac:dyDescent="0.25">
      <c r="A73" s="9">
        <v>199.614</v>
      </c>
    </row>
    <row r="74" spans="1:1" x14ac:dyDescent="0.25">
      <c r="A74" s="9">
        <v>200.23400000000001</v>
      </c>
    </row>
    <row r="75" spans="1:1" x14ac:dyDescent="0.25">
      <c r="A75" s="10">
        <v>200.83</v>
      </c>
    </row>
    <row r="76" spans="1:1" x14ac:dyDescent="0.25">
      <c r="A76" s="9">
        <v>200.99799999999999</v>
      </c>
    </row>
    <row r="77" spans="1:1" x14ac:dyDescent="0.25">
      <c r="A77" s="9">
        <v>201.54300000000001</v>
      </c>
    </row>
    <row r="78" spans="1:1" x14ac:dyDescent="0.25">
      <c r="A78" s="9">
        <v>201.91900000000001</v>
      </c>
    </row>
    <row r="79" spans="1:1" x14ac:dyDescent="0.25">
      <c r="A79" s="9">
        <v>202.172</v>
      </c>
    </row>
    <row r="80" spans="1:1" x14ac:dyDescent="0.25">
      <c r="A80" s="9">
        <v>202.59100000000001</v>
      </c>
    </row>
    <row r="81" spans="1:1" x14ac:dyDescent="0.25">
      <c r="A81" s="9">
        <v>203.05199999999999</v>
      </c>
    </row>
    <row r="82" spans="1:1" x14ac:dyDescent="0.25">
      <c r="A82" s="9">
        <v>203.21899999999999</v>
      </c>
    </row>
    <row r="83" spans="1:1" x14ac:dyDescent="0.25">
      <c r="A83" s="9">
        <v>203.97399999999999</v>
      </c>
    </row>
    <row r="84" spans="1:1" x14ac:dyDescent="0.25">
      <c r="A84" s="9">
        <v>204.72900000000001</v>
      </c>
    </row>
    <row r="85" spans="1:1" x14ac:dyDescent="0.25">
      <c r="A85" s="10">
        <v>205.4</v>
      </c>
    </row>
    <row r="86" spans="1:1" x14ac:dyDescent="0.25">
      <c r="A86" s="9">
        <v>206.155</v>
      </c>
    </row>
    <row r="87" spans="1:1" x14ac:dyDescent="0.25">
      <c r="A87" s="9">
        <v>207.62100000000001</v>
      </c>
    </row>
    <row r="88" spans="1:1" x14ac:dyDescent="0.25">
      <c r="A88" s="10">
        <v>208.67</v>
      </c>
    </row>
    <row r="89" spans="1:1" x14ac:dyDescent="0.25">
      <c r="A89" s="9">
        <v>195.75700000000001</v>
      </c>
    </row>
    <row r="90" spans="1:1" x14ac:dyDescent="0.25">
      <c r="A90" s="9">
        <v>196.76300000000001</v>
      </c>
    </row>
    <row r="91" spans="1:1" x14ac:dyDescent="0.25">
      <c r="A91" s="9">
        <v>198.18899999999999</v>
      </c>
    </row>
    <row r="92" spans="1:1" x14ac:dyDescent="0.25">
      <c r="A92" s="9">
        <v>199.15299999999999</v>
      </c>
    </row>
    <row r="93" spans="1:1" x14ac:dyDescent="0.25">
      <c r="A93" s="9">
        <v>199.82400000000001</v>
      </c>
    </row>
    <row r="94" spans="1:1" x14ac:dyDescent="0.25">
      <c r="A94" s="9">
        <v>200.285</v>
      </c>
    </row>
    <row r="95" spans="1:1" x14ac:dyDescent="0.25">
      <c r="A95" s="9">
        <v>200.87200000000001</v>
      </c>
    </row>
    <row r="96" spans="1:1" x14ac:dyDescent="0.25">
      <c r="A96" s="9">
        <v>201.12299999999999</v>
      </c>
    </row>
    <row r="97" spans="1:1" x14ac:dyDescent="0.25">
      <c r="A97" s="9">
        <v>201.54300000000001</v>
      </c>
    </row>
    <row r="98" spans="1:1" x14ac:dyDescent="0.25">
      <c r="A98" s="9">
        <v>202.00399999999999</v>
      </c>
    </row>
    <row r="99" spans="1:1" x14ac:dyDescent="0.25">
      <c r="A99" s="9">
        <v>202.297</v>
      </c>
    </row>
    <row r="100" spans="1:1" x14ac:dyDescent="0.25">
      <c r="A100" s="9">
        <v>202.63300000000001</v>
      </c>
    </row>
    <row r="101" spans="1:1" x14ac:dyDescent="0.25">
      <c r="A101" s="9">
        <v>203.09399999999999</v>
      </c>
    </row>
    <row r="102" spans="1:1" x14ac:dyDescent="0.25">
      <c r="A102" s="9">
        <v>203.76400000000001</v>
      </c>
    </row>
    <row r="103" spans="1:1" x14ac:dyDescent="0.25">
      <c r="A103" s="9">
        <v>204.184</v>
      </c>
    </row>
    <row r="104" spans="1:1" x14ac:dyDescent="0.25">
      <c r="A104" s="9">
        <v>205.10599999999999</v>
      </c>
    </row>
    <row r="105" spans="1:1" x14ac:dyDescent="0.25">
      <c r="A105" s="9">
        <v>205.483</v>
      </c>
    </row>
    <row r="106" spans="1:1" x14ac:dyDescent="0.25">
      <c r="A106" s="9">
        <v>206.61600000000001</v>
      </c>
    </row>
    <row r="107" spans="1:1" x14ac:dyDescent="0.25">
      <c r="A107" s="9">
        <v>208.124</v>
      </c>
    </row>
    <row r="108" spans="1:1" x14ac:dyDescent="0.25">
      <c r="A108" s="9">
        <v>208.71100000000001</v>
      </c>
    </row>
    <row r="109" spans="1:1" x14ac:dyDescent="0.25">
      <c r="A109" s="9">
        <v>196.05099999999999</v>
      </c>
    </row>
    <row r="110" spans="1:1" x14ac:dyDescent="0.25">
      <c r="A110" s="9">
        <v>196.84700000000001</v>
      </c>
    </row>
    <row r="111" spans="1:1" x14ac:dyDescent="0.25">
      <c r="A111" s="10">
        <v>198.65</v>
      </c>
    </row>
    <row r="112" spans="1:1" x14ac:dyDescent="0.25">
      <c r="A112" s="9">
        <v>199.23699999999999</v>
      </c>
    </row>
    <row r="113" spans="1:1" x14ac:dyDescent="0.25">
      <c r="A113" s="9">
        <v>199.90799999999999</v>
      </c>
    </row>
    <row r="114" spans="1:1" x14ac:dyDescent="0.25">
      <c r="A114" s="9">
        <v>200.453</v>
      </c>
    </row>
    <row r="115" spans="1:1" x14ac:dyDescent="0.25">
      <c r="A115" s="9">
        <v>200.91399999999999</v>
      </c>
    </row>
    <row r="116" spans="1:1" x14ac:dyDescent="0.25">
      <c r="A116" s="9">
        <v>201.208</v>
      </c>
    </row>
    <row r="117" spans="1:1" x14ac:dyDescent="0.25">
      <c r="A117" s="9">
        <v>201.584</v>
      </c>
    </row>
    <row r="118" spans="1:1" x14ac:dyDescent="0.25">
      <c r="A118" s="9">
        <v>202.00399999999999</v>
      </c>
    </row>
    <row r="119" spans="1:1" x14ac:dyDescent="0.25">
      <c r="A119" s="9">
        <v>202.339</v>
      </c>
    </row>
    <row r="120" spans="1:1" x14ac:dyDescent="0.25">
      <c r="A120" s="9">
        <v>202.71600000000001</v>
      </c>
    </row>
    <row r="121" spans="1:1" x14ac:dyDescent="0.25">
      <c r="A121" s="9">
        <v>203.09399999999999</v>
      </c>
    </row>
    <row r="122" spans="1:1" x14ac:dyDescent="0.25">
      <c r="A122" s="9">
        <v>203.76499999999999</v>
      </c>
    </row>
    <row r="123" spans="1:1" x14ac:dyDescent="0.25">
      <c r="A123" s="9">
        <v>204.267</v>
      </c>
    </row>
    <row r="124" spans="1:1" x14ac:dyDescent="0.25">
      <c r="A124" s="9">
        <v>205.148</v>
      </c>
    </row>
    <row r="125" spans="1:1" x14ac:dyDescent="0.25">
      <c r="A125" s="10">
        <v>206.07</v>
      </c>
    </row>
    <row r="126" spans="1:1" x14ac:dyDescent="0.25">
      <c r="A126" s="9">
        <v>206.66499999999999</v>
      </c>
    </row>
    <row r="127" spans="1:1" x14ac:dyDescent="0.25">
      <c r="A127" s="9">
        <v>208.375</v>
      </c>
    </row>
    <row r="128" spans="1:1" x14ac:dyDescent="0.25">
      <c r="A128" s="9">
        <v>210.012</v>
      </c>
    </row>
    <row r="129" spans="1:1" x14ac:dyDescent="0.25">
      <c r="A129" s="9">
        <v>196.09200000000001</v>
      </c>
    </row>
    <row r="130" spans="1:1" x14ac:dyDescent="0.25">
      <c r="A130" s="9">
        <v>197.267</v>
      </c>
    </row>
    <row r="131" spans="1:1" x14ac:dyDescent="0.25">
      <c r="A131" s="9">
        <v>198.94399999999999</v>
      </c>
    </row>
    <row r="132" spans="1:1" x14ac:dyDescent="0.25">
      <c r="A132" s="9">
        <v>199.69800000000001</v>
      </c>
    </row>
    <row r="133" spans="1:1" x14ac:dyDescent="0.25">
      <c r="A133" s="9">
        <v>200.11799999999999</v>
      </c>
    </row>
    <row r="134" spans="1:1" x14ac:dyDescent="0.25">
      <c r="A134" s="9">
        <v>200.70400000000001</v>
      </c>
    </row>
    <row r="135" spans="1:1" x14ac:dyDescent="0.25">
      <c r="A135" s="9">
        <v>200.95599999999999</v>
      </c>
    </row>
    <row r="136" spans="1:1" x14ac:dyDescent="0.25">
      <c r="A136" s="9">
        <v>201.333</v>
      </c>
    </row>
    <row r="137" spans="1:1" x14ac:dyDescent="0.25">
      <c r="A137" s="9">
        <v>201.71100000000001</v>
      </c>
    </row>
    <row r="138" spans="1:1" x14ac:dyDescent="0.25">
      <c r="A138" s="9">
        <v>202.08799999999999</v>
      </c>
    </row>
    <row r="139" spans="1:1" x14ac:dyDescent="0.25">
      <c r="A139" s="9">
        <v>202.28100000000001</v>
      </c>
    </row>
    <row r="140" spans="1:1" x14ac:dyDescent="0.25">
      <c r="A140" s="9">
        <v>202.88399999999999</v>
      </c>
    </row>
    <row r="141" spans="1:1" x14ac:dyDescent="0.25">
      <c r="A141" s="9">
        <v>203.17699999999999</v>
      </c>
    </row>
    <row r="142" spans="1:1" x14ac:dyDescent="0.25">
      <c r="A142" s="9">
        <v>203.84800000000001</v>
      </c>
    </row>
    <row r="143" spans="1:1" x14ac:dyDescent="0.25">
      <c r="A143" s="9">
        <v>204.352</v>
      </c>
    </row>
    <row r="144" spans="1:1" x14ac:dyDescent="0.25">
      <c r="A144" s="9">
        <v>205.23099999999999</v>
      </c>
    </row>
    <row r="145" spans="1:1" x14ac:dyDescent="0.25">
      <c r="A145" s="10">
        <v>206.11199999999999</v>
      </c>
    </row>
    <row r="146" spans="1:1" x14ac:dyDescent="0.25">
      <c r="A146" s="9">
        <v>206.99299999999999</v>
      </c>
    </row>
    <row r="147" spans="1:1" x14ac:dyDescent="0.25">
      <c r="A147" s="9">
        <v>208.50200000000001</v>
      </c>
    </row>
    <row r="148" spans="1:1" x14ac:dyDescent="0.25">
      <c r="A148" s="9">
        <v>211.39400000000001</v>
      </c>
    </row>
  </sheetData>
  <mergeCells count="1">
    <mergeCell ref="A47:A4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A38" sqref="A38"/>
    </sheetView>
  </sheetViews>
  <sheetFormatPr defaultRowHeight="15" x14ac:dyDescent="0.25"/>
  <cols>
    <col min="1" max="1" width="9.85546875" bestFit="1" customWidth="1"/>
    <col min="2" max="2" width="12" bestFit="1" customWidth="1"/>
  </cols>
  <sheetData>
    <row r="1" spans="1:13" x14ac:dyDescent="0.25">
      <c r="A1" s="4" t="s">
        <v>3</v>
      </c>
      <c r="L1" t="s">
        <v>44</v>
      </c>
      <c r="M1" t="s">
        <v>45</v>
      </c>
    </row>
    <row r="2" spans="1:13" x14ac:dyDescent="0.25">
      <c r="A2" s="2">
        <v>25.02</v>
      </c>
      <c r="B2" s="2">
        <v>26.12</v>
      </c>
      <c r="C2" s="2">
        <v>24.78</v>
      </c>
      <c r="D2" s="2">
        <v>26.19</v>
      </c>
      <c r="E2" s="2">
        <v>25.57</v>
      </c>
      <c r="F2" s="2">
        <v>25.33</v>
      </c>
      <c r="G2" s="2">
        <v>23.45</v>
      </c>
      <c r="H2" s="2">
        <v>23.5</v>
      </c>
      <c r="I2" s="2">
        <v>25.42</v>
      </c>
      <c r="J2" s="2">
        <v>22.45</v>
      </c>
      <c r="L2" s="19">
        <v>30</v>
      </c>
      <c r="M2">
        <f>L2-1</f>
        <v>29</v>
      </c>
    </row>
    <row r="3" spans="1:13" x14ac:dyDescent="0.25">
      <c r="A3" s="2">
        <v>27.56</v>
      </c>
      <c r="B3" s="2">
        <v>24.67</v>
      </c>
      <c r="C3" s="2">
        <v>22.51</v>
      </c>
      <c r="D3" s="2">
        <v>28.01</v>
      </c>
      <c r="E3" s="2">
        <v>24.77</v>
      </c>
      <c r="F3" s="2">
        <v>25.66</v>
      </c>
      <c r="G3" s="2">
        <v>25.02</v>
      </c>
      <c r="H3" s="2">
        <v>27.91</v>
      </c>
      <c r="I3" s="2">
        <v>21.98</v>
      </c>
      <c r="J3" s="2">
        <v>24.55</v>
      </c>
    </row>
    <row r="4" spans="1:13" x14ac:dyDescent="0.25">
      <c r="A4" s="2">
        <v>24.51</v>
      </c>
      <c r="B4" s="2">
        <v>22.55</v>
      </c>
      <c r="C4" s="2">
        <v>25.7</v>
      </c>
      <c r="D4" s="2">
        <v>25.03</v>
      </c>
      <c r="E4" s="2">
        <v>26.72</v>
      </c>
      <c r="F4" s="2">
        <v>24.32</v>
      </c>
      <c r="G4" s="2">
        <v>26.23</v>
      </c>
      <c r="H4" s="2">
        <v>28.11</v>
      </c>
      <c r="I4" s="2">
        <v>23.79</v>
      </c>
      <c r="J4" s="2">
        <v>25.05</v>
      </c>
    </row>
    <row r="6" spans="1:13" x14ac:dyDescent="0.25">
      <c r="A6" t="s">
        <v>38</v>
      </c>
    </row>
    <row r="8" spans="1:13" x14ac:dyDescent="0.25">
      <c r="A8" t="s">
        <v>39</v>
      </c>
    </row>
    <row r="10" spans="1:13" x14ac:dyDescent="0.25">
      <c r="A10" t="s">
        <v>40</v>
      </c>
      <c r="B10">
        <f>AVERAGE(A2:J4)</f>
        <v>25.082666666666668</v>
      </c>
    </row>
    <row r="11" spans="1:13" x14ac:dyDescent="0.25">
      <c r="A11" t="s">
        <v>41</v>
      </c>
      <c r="B11">
        <f>_xlfn.STDEV.S(A2:J4)</f>
        <v>1.6325143149466552</v>
      </c>
    </row>
    <row r="12" spans="1:13" x14ac:dyDescent="0.25">
      <c r="A12" t="s">
        <v>42</v>
      </c>
      <c r="B12">
        <f>(B11/L2)*5</f>
        <v>0.27208571915777585</v>
      </c>
      <c r="C12" t="s">
        <v>46</v>
      </c>
      <c r="D12" t="s">
        <v>52</v>
      </c>
    </row>
    <row r="13" spans="1:13" x14ac:dyDescent="0.25">
      <c r="A13" t="s">
        <v>43</v>
      </c>
    </row>
    <row r="15" spans="1:13" x14ac:dyDescent="0.25">
      <c r="A15" t="s">
        <v>47</v>
      </c>
    </row>
    <row r="16" spans="1:13" x14ac:dyDescent="0.25">
      <c r="A16" t="s">
        <v>49</v>
      </c>
      <c r="B16">
        <v>0.1</v>
      </c>
    </row>
    <row r="17" spans="1:2" x14ac:dyDescent="0.25">
      <c r="A17" t="s">
        <v>50</v>
      </c>
      <c r="B17">
        <f>B16/2</f>
        <v>0.05</v>
      </c>
    </row>
    <row r="18" spans="1:2" x14ac:dyDescent="0.25">
      <c r="A18" t="s">
        <v>51</v>
      </c>
      <c r="B18">
        <f>1-B17</f>
        <v>0.95</v>
      </c>
    </row>
    <row r="19" spans="1:2" x14ac:dyDescent="0.25">
      <c r="A19" t="s">
        <v>48</v>
      </c>
      <c r="B19">
        <f>_xlfn.T.INV(B18,29)</f>
        <v>1.6991270265334968</v>
      </c>
    </row>
    <row r="21" spans="1:2" x14ac:dyDescent="0.25">
      <c r="A21" t="s">
        <v>53</v>
      </c>
    </row>
    <row r="23" spans="1:2" x14ac:dyDescent="0.25">
      <c r="A23" t="s">
        <v>54</v>
      </c>
    </row>
    <row r="26" spans="1:2" x14ac:dyDescent="0.25">
      <c r="A26" t="s">
        <v>55</v>
      </c>
    </row>
    <row r="28" spans="1:2" x14ac:dyDescent="0.25">
      <c r="A28" t="s">
        <v>49</v>
      </c>
      <c r="B28">
        <v>0.1</v>
      </c>
    </row>
    <row r="29" spans="1:2" x14ac:dyDescent="0.25">
      <c r="A29" t="s">
        <v>50</v>
      </c>
      <c r="B29">
        <f>B28/2</f>
        <v>0.05</v>
      </c>
    </row>
    <row r="30" spans="1:2" x14ac:dyDescent="0.25">
      <c r="A30" t="s">
        <v>51</v>
      </c>
      <c r="B30">
        <f>1-B29</f>
        <v>0.95</v>
      </c>
    </row>
    <row r="31" spans="1:2" x14ac:dyDescent="0.25">
      <c r="A31" t="s">
        <v>56</v>
      </c>
      <c r="B31">
        <f>_xlfn.T.INV(B28,29)</f>
        <v>-1.3114336473015527</v>
      </c>
    </row>
    <row r="33" spans="1:2" x14ac:dyDescent="0.25">
      <c r="A33" t="s">
        <v>57</v>
      </c>
    </row>
    <row r="35" spans="1:2" x14ac:dyDescent="0.25">
      <c r="B35" t="s">
        <v>58</v>
      </c>
    </row>
    <row r="37" spans="1:2" x14ac:dyDescent="0.25">
      <c r="A37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workbookViewId="0">
      <selection activeCell="D8" sqref="D8"/>
    </sheetView>
  </sheetViews>
  <sheetFormatPr defaultRowHeight="15" x14ac:dyDescent="0.25"/>
  <sheetData>
    <row r="1" spans="1:17" ht="15.75" x14ac:dyDescent="0.25">
      <c r="A1" s="12" t="s">
        <v>18</v>
      </c>
    </row>
    <row r="2" spans="1:17" x14ac:dyDescent="0.25">
      <c r="A2" t="s">
        <v>16</v>
      </c>
      <c r="B2">
        <v>21</v>
      </c>
      <c r="C2">
        <v>24</v>
      </c>
      <c r="D2">
        <v>18</v>
      </c>
      <c r="E2">
        <v>19</v>
      </c>
      <c r="F2">
        <v>25</v>
      </c>
      <c r="G2">
        <v>17</v>
      </c>
      <c r="H2">
        <v>18</v>
      </c>
      <c r="I2">
        <v>22</v>
      </c>
      <c r="J2">
        <v>21</v>
      </c>
      <c r="K2">
        <v>23</v>
      </c>
      <c r="L2">
        <v>18</v>
      </c>
      <c r="M2">
        <v>13</v>
      </c>
      <c r="N2">
        <v>16</v>
      </c>
      <c r="O2">
        <v>23</v>
      </c>
      <c r="P2">
        <v>22</v>
      </c>
      <c r="Q2">
        <v>24</v>
      </c>
    </row>
    <row r="3" spans="1:17" x14ac:dyDescent="0.25">
      <c r="A3" t="s">
        <v>17</v>
      </c>
      <c r="B3">
        <v>16</v>
      </c>
      <c r="C3">
        <v>20</v>
      </c>
      <c r="D3">
        <v>22</v>
      </c>
      <c r="E3">
        <v>19</v>
      </c>
      <c r="F3">
        <v>18</v>
      </c>
      <c r="G3">
        <v>19</v>
      </c>
      <c r="H3">
        <v>19</v>
      </c>
    </row>
    <row r="7" spans="1:17" x14ac:dyDescent="0.25">
      <c r="D7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J5" sqref="J5"/>
    </sheetView>
  </sheetViews>
  <sheetFormatPr defaultRowHeight="15" x14ac:dyDescent="0.25"/>
  <sheetData>
    <row r="1" spans="1:7" x14ac:dyDescent="0.25">
      <c r="A1" t="s">
        <v>79</v>
      </c>
    </row>
    <row r="3" spans="1:7" ht="15.75" thickBot="1" x14ac:dyDescent="0.3">
      <c r="A3" t="s">
        <v>80</v>
      </c>
    </row>
    <row r="4" spans="1:7" x14ac:dyDescent="0.25">
      <c r="A4" s="30" t="s">
        <v>81</v>
      </c>
      <c r="B4" s="30" t="s">
        <v>82</v>
      </c>
      <c r="C4" s="30" t="s">
        <v>83</v>
      </c>
      <c r="D4" s="30" t="s">
        <v>84</v>
      </c>
      <c r="E4" s="30" t="s">
        <v>85</v>
      </c>
    </row>
    <row r="5" spans="1:7" x14ac:dyDescent="0.25">
      <c r="A5" s="28">
        <v>5.97</v>
      </c>
      <c r="B5" s="28">
        <v>9</v>
      </c>
      <c r="C5" s="28">
        <v>58.14</v>
      </c>
      <c r="D5" s="28">
        <v>6.46</v>
      </c>
      <c r="E5" s="28">
        <v>3.0805500000000094</v>
      </c>
    </row>
    <row r="6" spans="1:7" ht="15.75" thickBot="1" x14ac:dyDescent="0.3">
      <c r="A6" s="29">
        <v>4.1500000000000004</v>
      </c>
      <c r="B6" s="29">
        <v>6</v>
      </c>
      <c r="C6" s="29">
        <v>43.43</v>
      </c>
      <c r="D6" s="29">
        <v>7.2383333333333333</v>
      </c>
      <c r="E6" s="29">
        <v>6.3194966666666801</v>
      </c>
    </row>
    <row r="9" spans="1:7" ht="15.75" thickBot="1" x14ac:dyDescent="0.3">
      <c r="A9" t="s">
        <v>86</v>
      </c>
    </row>
    <row r="10" spans="1:7" x14ac:dyDescent="0.25">
      <c r="A10" s="30" t="s">
        <v>87</v>
      </c>
      <c r="B10" s="30" t="s">
        <v>88</v>
      </c>
      <c r="C10" s="30" t="s">
        <v>89</v>
      </c>
      <c r="D10" s="30" t="s">
        <v>90</v>
      </c>
      <c r="E10" s="30" t="s">
        <v>91</v>
      </c>
      <c r="F10" s="30" t="s">
        <v>92</v>
      </c>
      <c r="G10" s="30" t="s">
        <v>93</v>
      </c>
    </row>
    <row r="11" spans="1:7" x14ac:dyDescent="0.25">
      <c r="A11" s="28" t="s">
        <v>94</v>
      </c>
      <c r="B11" s="28">
        <v>2.180889999999998</v>
      </c>
      <c r="C11" s="28">
        <v>1</v>
      </c>
      <c r="D11" s="28">
        <v>2.180889999999998</v>
      </c>
      <c r="E11" s="28">
        <v>0.50410065096800594</v>
      </c>
      <c r="F11" s="28">
        <v>0.49024448257848408</v>
      </c>
      <c r="G11" s="28">
        <v>4.6671927318268525</v>
      </c>
    </row>
    <row r="12" spans="1:7" x14ac:dyDescent="0.25">
      <c r="A12" s="28" t="s">
        <v>95</v>
      </c>
      <c r="B12" s="28">
        <v>56.241883333333334</v>
      </c>
      <c r="C12" s="28">
        <v>13</v>
      </c>
      <c r="D12" s="28">
        <v>4.3262987179487178</v>
      </c>
      <c r="E12" s="28"/>
      <c r="F12" s="28"/>
      <c r="G12" s="28"/>
    </row>
    <row r="13" spans="1:7" x14ac:dyDescent="0.25">
      <c r="A13" s="28"/>
      <c r="B13" s="28"/>
      <c r="C13" s="28"/>
      <c r="D13" s="28"/>
      <c r="E13" s="28"/>
      <c r="F13" s="28"/>
      <c r="G13" s="28"/>
    </row>
    <row r="14" spans="1:7" ht="15.75" thickBot="1" x14ac:dyDescent="0.3">
      <c r="A14" s="29" t="s">
        <v>96</v>
      </c>
      <c r="B14" s="29">
        <v>58.422773333333332</v>
      </c>
      <c r="C14" s="29">
        <v>14</v>
      </c>
      <c r="D14" s="29"/>
      <c r="E14" s="29"/>
      <c r="F14" s="29"/>
      <c r="G14" s="2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abSelected="1" workbookViewId="0">
      <selection activeCell="K10" sqref="K10"/>
    </sheetView>
  </sheetViews>
  <sheetFormatPr defaultRowHeight="15" x14ac:dyDescent="0.25"/>
  <cols>
    <col min="2" max="2" width="13.140625" customWidth="1"/>
  </cols>
  <sheetData>
    <row r="1" spans="1:9" ht="15.75" thickBot="1" x14ac:dyDescent="0.3">
      <c r="A1" s="4" t="s">
        <v>15</v>
      </c>
      <c r="C1" t="s">
        <v>61</v>
      </c>
      <c r="D1" t="s">
        <v>62</v>
      </c>
    </row>
    <row r="2" spans="1:9" ht="15.75" thickBot="1" x14ac:dyDescent="0.3">
      <c r="A2" s="5" t="s">
        <v>4</v>
      </c>
      <c r="B2" s="6" t="s">
        <v>5</v>
      </c>
    </row>
    <row r="3" spans="1:9" ht="15.75" thickBot="1" x14ac:dyDescent="0.3">
      <c r="A3" s="7">
        <v>5.97</v>
      </c>
      <c r="B3" s="8">
        <v>4.1500000000000004</v>
      </c>
      <c r="C3">
        <f>A3^2</f>
        <v>35.640899999999995</v>
      </c>
      <c r="D3">
        <f>B3^2</f>
        <v>17.222500000000004</v>
      </c>
    </row>
    <row r="4" spans="1:9" ht="15.75" thickBot="1" x14ac:dyDescent="0.3">
      <c r="A4" s="7">
        <v>4.4400000000000004</v>
      </c>
      <c r="B4" s="8">
        <v>11.63</v>
      </c>
      <c r="C4">
        <f t="shared" ref="C4:C12" si="0">A4^2</f>
        <v>19.713600000000003</v>
      </c>
      <c r="D4">
        <f t="shared" ref="D4:D9" si="1">B4^2</f>
        <v>135.25690000000003</v>
      </c>
    </row>
    <row r="5" spans="1:9" ht="15.75" thickBot="1" x14ac:dyDescent="0.3">
      <c r="A5" s="7">
        <v>3.82</v>
      </c>
      <c r="B5" s="8">
        <v>4.5999999999999996</v>
      </c>
      <c r="C5">
        <f t="shared" si="0"/>
        <v>14.5924</v>
      </c>
      <c r="D5">
        <f t="shared" si="1"/>
        <v>21.159999999999997</v>
      </c>
    </row>
    <row r="6" spans="1:9" ht="15.75" thickBot="1" x14ac:dyDescent="0.3">
      <c r="A6" s="7">
        <v>7.32</v>
      </c>
      <c r="B6" s="8">
        <v>5.83</v>
      </c>
      <c r="C6">
        <f t="shared" si="0"/>
        <v>53.582400000000007</v>
      </c>
      <c r="D6">
        <f t="shared" si="1"/>
        <v>33.988900000000001</v>
      </c>
    </row>
    <row r="7" spans="1:9" ht="15.75" thickBot="1" x14ac:dyDescent="0.3">
      <c r="A7" s="7">
        <v>6.19</v>
      </c>
      <c r="B7" s="8">
        <v>6.78</v>
      </c>
      <c r="C7">
        <f t="shared" si="0"/>
        <v>38.316100000000006</v>
      </c>
      <c r="D7">
        <f t="shared" si="1"/>
        <v>45.968400000000003</v>
      </c>
    </row>
    <row r="8" spans="1:9" ht="15.75" thickBot="1" x14ac:dyDescent="0.3">
      <c r="A8" s="7">
        <v>6.62</v>
      </c>
      <c r="B8" s="8">
        <v>8.5500000000000007</v>
      </c>
      <c r="C8">
        <f t="shared" si="0"/>
        <v>43.824400000000004</v>
      </c>
      <c r="D8">
        <f t="shared" si="1"/>
        <v>73.102500000000006</v>
      </c>
    </row>
    <row r="9" spans="1:9" ht="15.75" thickBot="1" x14ac:dyDescent="0.3">
      <c r="A9" s="7">
        <v>5.21</v>
      </c>
      <c r="B9" s="8">
        <v>6.04</v>
      </c>
      <c r="C9">
        <f t="shared" si="0"/>
        <v>27.144099999999998</v>
      </c>
      <c r="D9">
        <f t="shared" si="1"/>
        <v>36.4816</v>
      </c>
    </row>
    <row r="10" spans="1:9" ht="15.75" thickBot="1" x14ac:dyDescent="0.3">
      <c r="A10" s="7">
        <v>8.11</v>
      </c>
      <c r="B10" s="13"/>
      <c r="C10">
        <f t="shared" si="0"/>
        <v>65.772099999999995</v>
      </c>
    </row>
    <row r="11" spans="1:9" ht="15.75" thickBot="1" x14ac:dyDescent="0.3">
      <c r="A11" s="7">
        <v>7.14</v>
      </c>
      <c r="B11" s="13"/>
      <c r="C11">
        <f t="shared" si="0"/>
        <v>50.979599999999998</v>
      </c>
    </row>
    <row r="12" spans="1:9" ht="15.75" thickBot="1" x14ac:dyDescent="0.3">
      <c r="A12" s="7">
        <v>9.2899999999999991</v>
      </c>
      <c r="B12" s="13"/>
      <c r="C12">
        <f t="shared" si="0"/>
        <v>86.304099999999991</v>
      </c>
    </row>
    <row r="13" spans="1:9" x14ac:dyDescent="0.25">
      <c r="B13" t="s">
        <v>70</v>
      </c>
      <c r="C13">
        <f>SUM(C3:C12,D3:D9)</f>
        <v>799.05049999999994</v>
      </c>
    </row>
    <row r="15" spans="1:9" x14ac:dyDescent="0.25">
      <c r="A15" t="s">
        <v>63</v>
      </c>
      <c r="B15">
        <v>10</v>
      </c>
      <c r="I15" t="s">
        <v>79</v>
      </c>
    </row>
    <row r="16" spans="1:9" x14ac:dyDescent="0.25">
      <c r="A16" t="s">
        <v>64</v>
      </c>
      <c r="B16">
        <v>7</v>
      </c>
    </row>
    <row r="17" spans="1:15" ht="15.75" thickBot="1" x14ac:dyDescent="0.3">
      <c r="A17" t="s">
        <v>65</v>
      </c>
      <c r="B17">
        <f>B15+B16</f>
        <v>17</v>
      </c>
      <c r="I17" t="s">
        <v>80</v>
      </c>
    </row>
    <row r="18" spans="1:15" x14ac:dyDescent="0.25">
      <c r="I18" s="30" t="s">
        <v>81</v>
      </c>
      <c r="J18" s="30" t="s">
        <v>82</v>
      </c>
      <c r="K18" s="30" t="s">
        <v>83</v>
      </c>
      <c r="L18" s="30" t="s">
        <v>84</v>
      </c>
      <c r="M18" s="30" t="s">
        <v>85</v>
      </c>
    </row>
    <row r="19" spans="1:15" x14ac:dyDescent="0.25">
      <c r="A19" t="s">
        <v>66</v>
      </c>
      <c r="B19" t="s">
        <v>67</v>
      </c>
      <c r="C19" t="s">
        <v>40</v>
      </c>
      <c r="I19" s="28">
        <v>5.97</v>
      </c>
      <c r="J19" s="28">
        <v>9</v>
      </c>
      <c r="K19" s="28">
        <v>58.14</v>
      </c>
      <c r="L19" s="28">
        <v>6.46</v>
      </c>
      <c r="M19" s="28">
        <v>3.0805500000000094</v>
      </c>
    </row>
    <row r="20" spans="1:15" ht="15.75" thickBot="1" x14ac:dyDescent="0.3">
      <c r="A20">
        <f>AVERAGE(A3:A12)</f>
        <v>6.4109999999999996</v>
      </c>
      <c r="B20">
        <f>AVERAGE(B3:B12)</f>
        <v>6.797142857142858</v>
      </c>
      <c r="C20">
        <f>AVERAGE(A3:A12,B3:B9)</f>
        <v>6.57</v>
      </c>
      <c r="I20" s="29">
        <v>4.1500000000000004</v>
      </c>
      <c r="J20" s="29">
        <v>6</v>
      </c>
      <c r="K20" s="29">
        <v>43.43</v>
      </c>
      <c r="L20" s="29">
        <v>7.2383333333333333</v>
      </c>
      <c r="M20" s="29">
        <v>6.3194966666666801</v>
      </c>
    </row>
    <row r="22" spans="1:15" x14ac:dyDescent="0.25">
      <c r="A22" t="s">
        <v>68</v>
      </c>
      <c r="B22">
        <f>B15*A20^2+B16*B20^2-B17*C20^2</f>
        <v>0.61396714285706366</v>
      </c>
    </row>
    <row r="23" spans="1:15" ht="15.75" thickBot="1" x14ac:dyDescent="0.3">
      <c r="A23" t="s">
        <v>69</v>
      </c>
      <c r="B23">
        <f>C13-B15*A20^2-B16*B20^2</f>
        <v>64.633232857142787</v>
      </c>
      <c r="I23" t="s">
        <v>86</v>
      </c>
    </row>
    <row r="24" spans="1:15" x14ac:dyDescent="0.25">
      <c r="A24" t="s">
        <v>71</v>
      </c>
      <c r="B24">
        <f>C13-B17*C20^2</f>
        <v>65.247199999999907</v>
      </c>
      <c r="I24" s="30" t="s">
        <v>87</v>
      </c>
      <c r="J24" s="30" t="s">
        <v>88</v>
      </c>
      <c r="K24" s="30" t="s">
        <v>89</v>
      </c>
      <c r="L24" s="30" t="s">
        <v>90</v>
      </c>
      <c r="M24" s="30" t="s">
        <v>91</v>
      </c>
      <c r="N24" s="30" t="s">
        <v>92</v>
      </c>
      <c r="O24" s="30" t="s">
        <v>93</v>
      </c>
    </row>
    <row r="25" spans="1:15" x14ac:dyDescent="0.25">
      <c r="I25" s="28" t="s">
        <v>94</v>
      </c>
      <c r="J25" s="28">
        <v>2.180889999999998</v>
      </c>
      <c r="K25" s="28">
        <v>1</v>
      </c>
      <c r="L25" s="28">
        <v>2.180889999999998</v>
      </c>
      <c r="M25" s="28">
        <v>0.50410065096800594</v>
      </c>
      <c r="N25" s="28">
        <v>0.49024448257848408</v>
      </c>
      <c r="O25" s="28">
        <v>4.6671927318268525</v>
      </c>
    </row>
    <row r="26" spans="1:15" x14ac:dyDescent="0.25">
      <c r="A26" t="s">
        <v>72</v>
      </c>
      <c r="B26">
        <f>B22+B23</f>
        <v>65.24719999999985</v>
      </c>
      <c r="I26" s="28" t="s">
        <v>95</v>
      </c>
      <c r="J26" s="28">
        <v>56.241883333333334</v>
      </c>
      <c r="K26" s="28">
        <v>13</v>
      </c>
      <c r="L26" s="28">
        <v>4.3262987179487178</v>
      </c>
      <c r="M26" s="28"/>
      <c r="N26" s="28"/>
      <c r="O26" s="28"/>
    </row>
    <row r="27" spans="1:15" x14ac:dyDescent="0.25">
      <c r="I27" s="28"/>
      <c r="J27" s="28"/>
      <c r="K27" s="28"/>
      <c r="L27" s="28"/>
      <c r="M27" s="28"/>
      <c r="N27" s="28"/>
      <c r="O27" s="28"/>
    </row>
    <row r="28" spans="1:15" ht="15.75" thickBot="1" x14ac:dyDescent="0.3">
      <c r="A28" t="s">
        <v>73</v>
      </c>
      <c r="C28">
        <f>B22/(2-1)</f>
        <v>0.61396714285706366</v>
      </c>
      <c r="I28" s="29" t="s">
        <v>96</v>
      </c>
      <c r="J28" s="29">
        <v>58.422773333333332</v>
      </c>
      <c r="K28" s="29">
        <v>14</v>
      </c>
      <c r="L28" s="29"/>
      <c r="M28" s="29"/>
      <c r="N28" s="29"/>
      <c r="O28" s="29"/>
    </row>
    <row r="29" spans="1:15" x14ac:dyDescent="0.25">
      <c r="A29" t="s">
        <v>74</v>
      </c>
      <c r="C29">
        <f>B23/(B17-2)</f>
        <v>4.3088821904761856</v>
      </c>
    </row>
    <row r="31" spans="1:15" x14ac:dyDescent="0.25">
      <c r="A31" t="s">
        <v>25</v>
      </c>
      <c r="B31">
        <f>C28/C29</f>
        <v>0.14248872810078211</v>
      </c>
    </row>
    <row r="33" spans="1:3" x14ac:dyDescent="0.25">
      <c r="A33" t="s">
        <v>49</v>
      </c>
      <c r="B33">
        <v>0.05</v>
      </c>
    </row>
    <row r="34" spans="1:3" x14ac:dyDescent="0.25">
      <c r="A34" t="s">
        <v>75</v>
      </c>
      <c r="B34">
        <f>1-B33</f>
        <v>0.95</v>
      </c>
    </row>
    <row r="35" spans="1:3" x14ac:dyDescent="0.25">
      <c r="A35" t="s">
        <v>45</v>
      </c>
      <c r="B35">
        <f>2-1</f>
        <v>1</v>
      </c>
    </row>
    <row r="36" spans="1:3" x14ac:dyDescent="0.25">
      <c r="A36" t="s">
        <v>45</v>
      </c>
      <c r="B36">
        <f>B17-2</f>
        <v>15</v>
      </c>
    </row>
    <row r="38" spans="1:3" x14ac:dyDescent="0.25">
      <c r="A38" t="s">
        <v>76</v>
      </c>
      <c r="B38">
        <f>_xlfn.F.INV(B34,B35,B36)</f>
        <v>4.5430771652669675</v>
      </c>
    </row>
    <row r="40" spans="1:3" x14ac:dyDescent="0.25">
      <c r="A40">
        <f>B31</f>
        <v>0.14248872810078211</v>
      </c>
      <c r="B40" s="20" t="s">
        <v>77</v>
      </c>
      <c r="C40">
        <f>B38</f>
        <v>4.5430771652669675</v>
      </c>
    </row>
    <row r="42" spans="1:3" x14ac:dyDescent="0.25">
      <c r="A42" t="s">
        <v>78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/>
  </sheetViews>
  <sheetFormatPr defaultRowHeight="15" x14ac:dyDescent="0.25"/>
  <sheetData>
    <row r="1" spans="1:3" ht="15.75" thickBot="1" x14ac:dyDescent="0.3">
      <c r="A1" s="4" t="s">
        <v>7</v>
      </c>
    </row>
    <row r="2" spans="1:3" ht="15.75" thickBot="1" x14ac:dyDescent="0.3">
      <c r="A2" s="5" t="s">
        <v>4</v>
      </c>
      <c r="B2" s="6" t="s">
        <v>5</v>
      </c>
      <c r="C2" s="6" t="s">
        <v>6</v>
      </c>
    </row>
    <row r="3" spans="1:3" ht="15.75" thickBot="1" x14ac:dyDescent="0.3">
      <c r="A3" s="7">
        <v>6.04</v>
      </c>
      <c r="B3" s="8">
        <v>4.29</v>
      </c>
      <c r="C3" s="8">
        <v>5.48</v>
      </c>
    </row>
    <row r="4" spans="1:3" ht="15.75" thickBot="1" x14ac:dyDescent="0.3">
      <c r="A4" s="7">
        <v>3.03</v>
      </c>
      <c r="B4" s="8">
        <v>3.05</v>
      </c>
      <c r="C4" s="8">
        <v>5.6</v>
      </c>
    </row>
    <row r="5" spans="1:3" ht="15.75" thickBot="1" x14ac:dyDescent="0.3">
      <c r="A5" s="7">
        <v>4.6100000000000003</v>
      </c>
      <c r="B5" s="8">
        <v>2.6</v>
      </c>
      <c r="C5" s="8">
        <v>8.32</v>
      </c>
    </row>
    <row r="6" spans="1:3" ht="15.75" thickBot="1" x14ac:dyDescent="0.3">
      <c r="A6" s="7">
        <v>4.93</v>
      </c>
      <c r="B6" s="8">
        <v>4.42</v>
      </c>
      <c r="C6" s="8">
        <v>6.18</v>
      </c>
    </row>
    <row r="7" spans="1:3" ht="15.75" thickBot="1" x14ac:dyDescent="0.3">
      <c r="A7" s="7">
        <v>3.5</v>
      </c>
      <c r="B7" s="8">
        <v>4.79</v>
      </c>
      <c r="C7" s="8">
        <v>2.73</v>
      </c>
    </row>
    <row r="8" spans="1:3" ht="15.75" thickBot="1" x14ac:dyDescent="0.3">
      <c r="A8" s="7">
        <v>4.2300000000000004</v>
      </c>
      <c r="B8" s="8">
        <v>3.3</v>
      </c>
      <c r="C8" s="8">
        <v>8.8800000000000008</v>
      </c>
    </row>
    <row r="9" spans="1:3" ht="15.75" thickBot="1" x14ac:dyDescent="0.3">
      <c r="A9" s="7">
        <v>5.15</v>
      </c>
      <c r="B9" s="8">
        <v>4.3</v>
      </c>
      <c r="C9" s="8">
        <v>4.45</v>
      </c>
    </row>
    <row r="10" spans="1:3" ht="15.75" thickBot="1" x14ac:dyDescent="0.3">
      <c r="A10" s="7">
        <v>4.55</v>
      </c>
      <c r="B10" s="8">
        <v>3.27</v>
      </c>
      <c r="C10" s="8">
        <v>6.93</v>
      </c>
    </row>
    <row r="11" spans="1:3" ht="15.75" thickBot="1" x14ac:dyDescent="0.3">
      <c r="A11" s="7">
        <v>5.86</v>
      </c>
      <c r="B11" s="8">
        <v>2.78</v>
      </c>
      <c r="C11" s="8">
        <v>2.89</v>
      </c>
    </row>
    <row r="12" spans="1:3" ht="15.75" thickBot="1" x14ac:dyDescent="0.3">
      <c r="A12" s="7">
        <v>4.1399999999999997</v>
      </c>
      <c r="B12" s="8">
        <v>3.74</v>
      </c>
      <c r="C12" s="8">
        <v>5.55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F3" sqref="F3"/>
    </sheetView>
  </sheetViews>
  <sheetFormatPr defaultRowHeight="15" x14ac:dyDescent="0.25"/>
  <cols>
    <col min="2" max="2" width="21" customWidth="1"/>
    <col min="3" max="3" width="32.28515625" customWidth="1"/>
    <col min="4" max="4" width="15" customWidth="1"/>
  </cols>
  <sheetData>
    <row r="1" spans="1:4" ht="15.75" thickBot="1" x14ac:dyDescent="0.3"/>
    <row r="2" spans="1:4" x14ac:dyDescent="0.25">
      <c r="A2" s="22" t="s">
        <v>11</v>
      </c>
      <c r="B2" s="24" t="s">
        <v>12</v>
      </c>
      <c r="C2" s="14" t="s">
        <v>13</v>
      </c>
      <c r="D2" s="26"/>
    </row>
    <row r="3" spans="1:4" ht="15.75" thickBot="1" x14ac:dyDescent="0.3">
      <c r="A3" s="23"/>
      <c r="B3" s="25"/>
      <c r="C3" s="15" t="s">
        <v>14</v>
      </c>
      <c r="D3" s="27"/>
    </row>
    <row r="4" spans="1:4" ht="15.75" thickBot="1" x14ac:dyDescent="0.3">
      <c r="A4" s="16">
        <v>0</v>
      </c>
      <c r="B4" s="15">
        <v>44</v>
      </c>
      <c r="C4" s="15"/>
      <c r="D4" s="15"/>
    </row>
    <row r="5" spans="1:4" ht="15.75" thickBot="1" x14ac:dyDescent="0.3">
      <c r="A5" s="16">
        <v>1</v>
      </c>
      <c r="B5" s="15">
        <v>75</v>
      </c>
      <c r="C5" s="15"/>
      <c r="D5" s="15"/>
    </row>
    <row r="6" spans="1:4" ht="15.75" thickBot="1" x14ac:dyDescent="0.3">
      <c r="A6" s="16">
        <v>2</v>
      </c>
      <c r="B6" s="15">
        <v>80</v>
      </c>
      <c r="C6" s="15"/>
      <c r="D6" s="15"/>
    </row>
    <row r="7" spans="1:4" ht="15.75" thickBot="1" x14ac:dyDescent="0.3">
      <c r="A7" s="16">
        <v>3</v>
      </c>
      <c r="B7" s="15">
        <v>73</v>
      </c>
      <c r="C7" s="15"/>
      <c r="D7" s="15"/>
    </row>
    <row r="8" spans="1:4" ht="15.75" thickBot="1" x14ac:dyDescent="0.3">
      <c r="A8" s="16">
        <v>4</v>
      </c>
      <c r="B8" s="15">
        <v>52</v>
      </c>
      <c r="C8" s="15"/>
      <c r="D8" s="15"/>
    </row>
    <row r="9" spans="1:4" ht="15.75" thickBot="1" x14ac:dyDescent="0.3">
      <c r="A9" s="16">
        <v>5</v>
      </c>
      <c r="B9" s="15">
        <v>18</v>
      </c>
      <c r="C9" s="15"/>
      <c r="D9" s="15"/>
    </row>
    <row r="10" spans="1:4" ht="15.75" thickBot="1" x14ac:dyDescent="0.3">
      <c r="A10" s="16">
        <v>6</v>
      </c>
      <c r="B10" s="15">
        <v>9</v>
      </c>
      <c r="C10" s="15"/>
      <c r="D10" s="15"/>
    </row>
    <row r="11" spans="1:4" ht="15.75" thickBot="1" x14ac:dyDescent="0.3">
      <c r="A11" s="16">
        <v>7</v>
      </c>
      <c r="B11" s="15">
        <v>1</v>
      </c>
      <c r="C11" s="15"/>
      <c r="D11" s="15"/>
    </row>
    <row r="12" spans="1:4" ht="15.75" thickBot="1" x14ac:dyDescent="0.3">
      <c r="A12" s="16">
        <v>8</v>
      </c>
      <c r="B12" s="15">
        <v>2</v>
      </c>
      <c r="C12" s="15"/>
      <c r="D12" s="15"/>
    </row>
    <row r="13" spans="1:4" ht="15.75" thickBot="1" x14ac:dyDescent="0.3">
      <c r="A13" s="17"/>
      <c r="B13" s="18"/>
      <c r="C13" s="15"/>
      <c r="D13" s="18"/>
    </row>
  </sheetData>
  <mergeCells count="3">
    <mergeCell ref="A2:A3"/>
    <mergeCell ref="B2:B3"/>
    <mergeCell ref="D2:D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H20" sqref="H20"/>
    </sheetView>
  </sheetViews>
  <sheetFormatPr defaultRowHeight="15" x14ac:dyDescent="0.25"/>
  <sheetData>
    <row r="1" spans="1:5" ht="18.75" x14ac:dyDescent="0.25">
      <c r="A1" s="11" t="s">
        <v>8</v>
      </c>
    </row>
    <row r="2" spans="1:5" x14ac:dyDescent="0.25">
      <c r="A2" s="9">
        <v>193.19900000000001</v>
      </c>
      <c r="B2" s="9">
        <v>195.673</v>
      </c>
      <c r="C2" s="9">
        <v>195.75700000000001</v>
      </c>
      <c r="D2" s="9">
        <v>196.05099999999999</v>
      </c>
      <c r="E2" s="9">
        <v>196.09200000000001</v>
      </c>
    </row>
    <row r="3" spans="1:5" x14ac:dyDescent="0.25">
      <c r="A3" s="9">
        <v>196.596</v>
      </c>
      <c r="B3" s="9">
        <v>196.679</v>
      </c>
      <c r="C3" s="9">
        <v>196.76300000000001</v>
      </c>
      <c r="D3" s="9">
        <v>196.84700000000001</v>
      </c>
      <c r="E3" s="9">
        <v>197.267</v>
      </c>
    </row>
    <row r="4" spans="1:5" x14ac:dyDescent="0.25">
      <c r="A4" s="9">
        <v>197.392</v>
      </c>
      <c r="B4" s="9">
        <v>197.477</v>
      </c>
      <c r="C4" s="9">
        <v>198.18899999999999</v>
      </c>
      <c r="D4" s="10">
        <v>198.65</v>
      </c>
      <c r="E4" s="9">
        <v>198.94399999999999</v>
      </c>
    </row>
    <row r="5" spans="1:5" x14ac:dyDescent="0.25">
      <c r="A5" s="10">
        <v>199.07</v>
      </c>
      <c r="B5" s="9">
        <v>199.11099999999999</v>
      </c>
      <c r="C5" s="9">
        <v>199.15299999999999</v>
      </c>
      <c r="D5" s="9">
        <v>199.23699999999999</v>
      </c>
      <c r="E5" s="9">
        <v>199.69800000000001</v>
      </c>
    </row>
    <row r="6" spans="1:5" x14ac:dyDescent="0.25">
      <c r="A6" s="9">
        <v>199.572</v>
      </c>
      <c r="B6" s="9">
        <v>199.614</v>
      </c>
      <c r="C6" s="9">
        <v>199.82400000000001</v>
      </c>
      <c r="D6" s="9">
        <v>199.90799999999999</v>
      </c>
      <c r="E6" s="9">
        <v>200.11799999999999</v>
      </c>
    </row>
    <row r="7" spans="1:5" x14ac:dyDescent="0.25">
      <c r="A7" s="10">
        <v>200.16</v>
      </c>
      <c r="B7" s="9">
        <v>200.23400000000001</v>
      </c>
      <c r="C7" s="9">
        <v>200.285</v>
      </c>
      <c r="D7" s="9">
        <v>200.453</v>
      </c>
      <c r="E7" s="9">
        <v>200.70400000000001</v>
      </c>
    </row>
    <row r="8" spans="1:5" x14ac:dyDescent="0.25">
      <c r="A8" s="9">
        <v>200.74600000000001</v>
      </c>
      <c r="B8" s="10">
        <v>200.83</v>
      </c>
      <c r="C8" s="9">
        <v>200.87200000000001</v>
      </c>
      <c r="D8" s="9">
        <v>200.91399999999999</v>
      </c>
      <c r="E8" s="9">
        <v>200.95599999999999</v>
      </c>
    </row>
    <row r="9" spans="1:5" x14ac:dyDescent="0.25">
      <c r="A9" s="10">
        <v>200.99799999999999</v>
      </c>
      <c r="B9" s="9">
        <v>200.99799999999999</v>
      </c>
      <c r="C9" s="9">
        <v>201.12299999999999</v>
      </c>
      <c r="D9" s="9">
        <v>201.208</v>
      </c>
      <c r="E9" s="9">
        <v>201.333</v>
      </c>
    </row>
    <row r="10" spans="1:5" x14ac:dyDescent="0.25">
      <c r="A10" s="9">
        <v>201.375</v>
      </c>
      <c r="B10" s="9">
        <v>201.54300000000001</v>
      </c>
      <c r="C10" s="9">
        <v>201.54300000000001</v>
      </c>
      <c r="D10" s="9">
        <v>201.584</v>
      </c>
      <c r="E10" s="9">
        <v>201.71100000000001</v>
      </c>
    </row>
    <row r="11" spans="1:5" x14ac:dyDescent="0.25">
      <c r="A11" s="10">
        <v>201.87799999999999</v>
      </c>
      <c r="B11" s="9">
        <v>201.91900000000001</v>
      </c>
      <c r="C11" s="9">
        <v>202.00399999999999</v>
      </c>
      <c r="D11" s="9">
        <v>202.00399999999999</v>
      </c>
      <c r="E11" s="9">
        <v>202.08799999999999</v>
      </c>
    </row>
    <row r="12" spans="1:5" x14ac:dyDescent="0.25">
      <c r="A12" s="9">
        <v>202.172</v>
      </c>
      <c r="B12" s="9">
        <v>202.172</v>
      </c>
      <c r="C12" s="9">
        <v>202.297</v>
      </c>
      <c r="D12" s="9">
        <v>202.339</v>
      </c>
      <c r="E12" s="9">
        <v>202.28100000000001</v>
      </c>
    </row>
    <row r="13" spans="1:5" x14ac:dyDescent="0.25">
      <c r="A13" s="10">
        <v>202.50700000000001</v>
      </c>
      <c r="B13" s="9">
        <v>202.59100000000001</v>
      </c>
      <c r="C13" s="9">
        <v>202.63300000000001</v>
      </c>
      <c r="D13" s="9">
        <v>202.71600000000001</v>
      </c>
      <c r="E13" s="9">
        <v>202.88399999999999</v>
      </c>
    </row>
    <row r="14" spans="1:5" x14ac:dyDescent="0.25">
      <c r="A14" s="9">
        <v>203.05099999999999</v>
      </c>
      <c r="B14" s="9">
        <v>203.05199999999999</v>
      </c>
      <c r="C14" s="9">
        <v>203.09399999999999</v>
      </c>
      <c r="D14" s="9">
        <v>203.09399999999999</v>
      </c>
      <c r="E14" s="9">
        <v>203.17699999999999</v>
      </c>
    </row>
    <row r="15" spans="1:5" x14ac:dyDescent="0.25">
      <c r="A15" s="10">
        <v>203.178</v>
      </c>
      <c r="B15" s="9">
        <v>203.21899999999999</v>
      </c>
      <c r="C15" s="9">
        <v>203.76400000000001</v>
      </c>
      <c r="D15" s="9">
        <v>203.76499999999999</v>
      </c>
      <c r="E15" s="9">
        <v>203.84800000000001</v>
      </c>
    </row>
    <row r="16" spans="1:5" x14ac:dyDescent="0.25">
      <c r="A16" s="10">
        <v>203.89</v>
      </c>
      <c r="B16" s="9">
        <v>203.97399999999999</v>
      </c>
      <c r="C16" s="9">
        <v>204.184</v>
      </c>
      <c r="D16" s="9">
        <v>204.267</v>
      </c>
      <c r="E16" s="9">
        <v>204.352</v>
      </c>
    </row>
    <row r="17" spans="1:5" x14ac:dyDescent="0.25">
      <c r="A17" s="10">
        <v>204.352</v>
      </c>
      <c r="B17" s="9">
        <v>204.72900000000001</v>
      </c>
      <c r="C17" s="9">
        <v>205.10599999999999</v>
      </c>
      <c r="D17" s="9">
        <v>205.148</v>
      </c>
      <c r="E17" s="9">
        <v>205.23099999999999</v>
      </c>
    </row>
    <row r="18" spans="1:5" x14ac:dyDescent="0.25">
      <c r="A18" s="10">
        <v>205.357</v>
      </c>
      <c r="B18" s="10">
        <v>205.4</v>
      </c>
      <c r="C18" s="9">
        <v>205.483</v>
      </c>
      <c r="D18" s="10">
        <v>206.07</v>
      </c>
      <c r="E18" s="10">
        <v>206.11199999999999</v>
      </c>
    </row>
    <row r="19" spans="1:5" x14ac:dyDescent="0.25">
      <c r="A19" s="10">
        <v>206.154</v>
      </c>
      <c r="B19" s="9">
        <v>206.155</v>
      </c>
      <c r="C19" s="9">
        <v>206.61600000000001</v>
      </c>
      <c r="D19" s="9">
        <v>206.66499999999999</v>
      </c>
      <c r="E19" s="9">
        <v>206.99299999999999</v>
      </c>
    </row>
    <row r="20" spans="1:5" x14ac:dyDescent="0.25">
      <c r="A20" s="10">
        <v>207.24299999999999</v>
      </c>
      <c r="B20" s="9">
        <v>207.62100000000001</v>
      </c>
      <c r="C20" s="9">
        <v>208.124</v>
      </c>
      <c r="D20" s="9">
        <v>208.375</v>
      </c>
      <c r="E20" s="9">
        <v>208.50200000000001</v>
      </c>
    </row>
    <row r="21" spans="1:5" x14ac:dyDescent="0.25">
      <c r="A21" s="10">
        <v>208.62799999999999</v>
      </c>
      <c r="B21" s="10">
        <v>208.67</v>
      </c>
      <c r="C21" s="9">
        <v>208.71100000000001</v>
      </c>
      <c r="D21" s="9">
        <v>210.012</v>
      </c>
      <c r="E21" s="9">
        <v>211.39400000000001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6.1</vt:lpstr>
      <vt:lpstr>6.2</vt:lpstr>
      <vt:lpstr>6.3</vt:lpstr>
      <vt:lpstr>Arkusz1</vt:lpstr>
      <vt:lpstr>6.4</vt:lpstr>
      <vt:lpstr>6.5</vt:lpstr>
      <vt:lpstr>6.6</vt:lpstr>
      <vt:lpstr>6.7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Jaś</dc:creator>
  <cp:lastModifiedBy>student</cp:lastModifiedBy>
  <dcterms:created xsi:type="dcterms:W3CDTF">2015-05-31T14:15:21Z</dcterms:created>
  <dcterms:modified xsi:type="dcterms:W3CDTF">2018-04-24T09:42:46Z</dcterms:modified>
</cp:coreProperties>
</file>