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smigel/Development/analyzingalpha.com.files/"/>
    </mc:Choice>
  </mc:AlternateContent>
  <xr:revisionPtr revIDLastSave="0" documentId="13_ncr:1_{B4AFAC82-F551-4249-AE8C-6D7E402416EC}" xr6:coauthVersionLast="43" xr6:coauthVersionMax="43" xr10:uidLastSave="{00000000-0000-0000-0000-000000000000}"/>
  <bookViews>
    <workbookView xWindow="12280" yWindow="1800" windowWidth="25800" windowHeight="16940" xr2:uid="{B5435C65-3C85-6646-AE66-BA66DEAFEF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B26" i="1"/>
  <c r="C14" i="1"/>
  <c r="C15" i="1"/>
  <c r="C16" i="1" s="1"/>
  <c r="C17" i="1" s="1"/>
  <c r="B7" i="1"/>
  <c r="B23" i="1" s="1"/>
  <c r="B27" i="1" l="1"/>
  <c r="B33" i="1" s="1"/>
  <c r="C19" i="1"/>
  <c r="C33" i="1" s="1"/>
  <c r="C35" i="1" s="1"/>
  <c r="D33" i="1" l="1"/>
  <c r="D35" i="1" s="1"/>
  <c r="E33" i="1" l="1"/>
  <c r="E35" i="1" s="1"/>
  <c r="F33" i="1" l="1"/>
  <c r="F35" i="1" s="1"/>
  <c r="G33" i="1" l="1"/>
  <c r="H33" i="1" l="1"/>
  <c r="G34" i="1" l="1"/>
  <c r="G35" i="1" s="1"/>
  <c r="B35" i="1" s="1"/>
</calcChain>
</file>

<file path=xl/sharedStrings.xml><?xml version="1.0" encoding="utf-8"?>
<sst xmlns="http://schemas.openxmlformats.org/spreadsheetml/2006/main" count="33" uniqueCount="28">
  <si>
    <t>Dividends</t>
  </si>
  <si>
    <t>Buybacks</t>
  </si>
  <si>
    <t>Cash Returned</t>
  </si>
  <si>
    <t>Step 1: Get S&amp;P500 Trailing Twelve Month Dividends &amp; Buybacks</t>
  </si>
  <si>
    <t>Step 2: Grow the S&amp;P500 Cash Flows For Five Years</t>
  </si>
  <si>
    <t>Data:</t>
  </si>
  <si>
    <t>https://www.yardeni.com/pub/buybackdiv.pdf</t>
  </si>
  <si>
    <t>https://www.yardeni.com/pub/yriearningsforecast.pdf</t>
  </si>
  <si>
    <t>Earnings</t>
  </si>
  <si>
    <t>Growth</t>
  </si>
  <si>
    <t>https://www.treasury.gov/resource-center/data-chart-center/interest-rates/Pages/TextView.aspx?data=yield</t>
  </si>
  <si>
    <t>Growth Rate (Compounded)</t>
  </si>
  <si>
    <t>&lt;&lt;-- Risk Free Rate</t>
  </si>
  <si>
    <t>Step 3: Convert the Cash Returned by the Market Cap to Index Ratio</t>
  </si>
  <si>
    <t>Market Cap</t>
  </si>
  <si>
    <t>https://www.yardeni.com/pub/marketcap.pdf</t>
  </si>
  <si>
    <t>Index/Market Cap</t>
  </si>
  <si>
    <t>Index</t>
  </si>
  <si>
    <t>Index Cash Returned</t>
  </si>
  <si>
    <t>Step 4: Calculate the Equity Risk Premium</t>
  </si>
  <si>
    <t>TTM</t>
  </si>
  <si>
    <t>Terminal</t>
  </si>
  <si>
    <t>Present Value</t>
  </si>
  <si>
    <t>ERP</t>
  </si>
  <si>
    <t>Current Index Price</t>
  </si>
  <si>
    <t>Historical Implied ERP</t>
  </si>
  <si>
    <t>http://pages.stern.nyu.edu/~adamodar/New_Home_Page/datafile/implpr.html</t>
  </si>
  <si>
    <t>Implied Equity Risk Premium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</si>
</sst>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0" fontId="0" fillId="0" borderId="0" xfId="0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18A3-8181-8D47-8D9D-0CC6DD0C823A}">
  <dimension ref="A1:H37"/>
  <sheetViews>
    <sheetView tabSelected="1" zoomScale="143" workbookViewId="0">
      <selection activeCell="C5" sqref="C5"/>
    </sheetView>
  </sheetViews>
  <sheetFormatPr baseColWidth="10" defaultRowHeight="16" x14ac:dyDescent="0.2"/>
  <cols>
    <col min="1" max="1" width="19.1640625" customWidth="1"/>
    <col min="3" max="3" width="20.33203125" bestFit="1" customWidth="1"/>
  </cols>
  <sheetData>
    <row r="1" spans="1:3" ht="21" x14ac:dyDescent="0.25">
      <c r="A1" s="1" t="s">
        <v>27</v>
      </c>
    </row>
    <row r="3" spans="1:3" x14ac:dyDescent="0.2">
      <c r="A3" s="2" t="s">
        <v>3</v>
      </c>
    </row>
    <row r="4" spans="1:3" x14ac:dyDescent="0.2">
      <c r="A4" t="s">
        <v>5</v>
      </c>
      <c r="B4" t="s">
        <v>6</v>
      </c>
    </row>
    <row r="5" spans="1:3" x14ac:dyDescent="0.2">
      <c r="A5" t="s">
        <v>1</v>
      </c>
      <c r="B5">
        <v>823.2</v>
      </c>
    </row>
    <row r="6" spans="1:3" x14ac:dyDescent="0.2">
      <c r="A6" t="s">
        <v>0</v>
      </c>
      <c r="B6">
        <v>469.1</v>
      </c>
    </row>
    <row r="7" spans="1:3" x14ac:dyDescent="0.2">
      <c r="A7" t="s">
        <v>2</v>
      </c>
      <c r="B7">
        <f>SUM(B5:B6)</f>
        <v>1292.3000000000002</v>
      </c>
    </row>
    <row r="9" spans="1:3" x14ac:dyDescent="0.2">
      <c r="A9" s="2" t="s">
        <v>4</v>
      </c>
    </row>
    <row r="10" spans="1:3" x14ac:dyDescent="0.2">
      <c r="A10" t="s">
        <v>5</v>
      </c>
      <c r="B10" t="s">
        <v>7</v>
      </c>
    </row>
    <row r="11" spans="1:3" x14ac:dyDescent="0.2">
      <c r="B11" t="s">
        <v>10</v>
      </c>
    </row>
    <row r="12" spans="1:3" x14ac:dyDescent="0.2">
      <c r="B12" s="2" t="s">
        <v>8</v>
      </c>
      <c r="C12" s="2" t="s">
        <v>9</v>
      </c>
    </row>
    <row r="13" spans="1:3" x14ac:dyDescent="0.2">
      <c r="A13">
        <v>2018</v>
      </c>
      <c r="B13" s="5">
        <v>163</v>
      </c>
      <c r="C13" s="2"/>
    </row>
    <row r="14" spans="1:3" x14ac:dyDescent="0.2">
      <c r="A14">
        <v>2019</v>
      </c>
      <c r="B14">
        <v>167</v>
      </c>
      <c r="C14" s="3">
        <f>B14/B13-1</f>
        <v>2.4539877300613577E-2</v>
      </c>
    </row>
    <row r="15" spans="1:3" x14ac:dyDescent="0.2">
      <c r="A15">
        <v>2020</v>
      </c>
      <c r="B15">
        <v>176</v>
      </c>
      <c r="C15" s="3">
        <f>B15/B14-1</f>
        <v>5.3892215568862367E-2</v>
      </c>
    </row>
    <row r="16" spans="1:3" x14ac:dyDescent="0.2">
      <c r="A16">
        <v>2021</v>
      </c>
      <c r="C16" s="3">
        <f>C15-(C15-C18)/3</f>
        <v>4.2694810379241575E-2</v>
      </c>
    </row>
    <row r="17" spans="1:8" x14ac:dyDescent="0.2">
      <c r="A17">
        <v>2022</v>
      </c>
      <c r="C17" s="3">
        <f>C16-(C15-C18)/3</f>
        <v>3.1497405189620784E-2</v>
      </c>
    </row>
    <row r="18" spans="1:8" x14ac:dyDescent="0.2">
      <c r="A18">
        <v>2023</v>
      </c>
      <c r="C18" s="4">
        <v>2.0299999999999999E-2</v>
      </c>
      <c r="D18" t="s">
        <v>12</v>
      </c>
    </row>
    <row r="19" spans="1:8" x14ac:dyDescent="0.2">
      <c r="A19" t="s">
        <v>11</v>
      </c>
      <c r="C19" s="3">
        <f>((1+C14)*(1+C15)*(1+C16)*(1+C17)*(1+C18))^(1/5)-1</f>
        <v>3.4512304120648318E-2</v>
      </c>
    </row>
    <row r="21" spans="1:8" x14ac:dyDescent="0.2">
      <c r="A21" s="2" t="s">
        <v>13</v>
      </c>
    </row>
    <row r="22" spans="1:8" x14ac:dyDescent="0.2">
      <c r="A22" t="s">
        <v>5</v>
      </c>
      <c r="B22" t="s">
        <v>15</v>
      </c>
    </row>
    <row r="23" spans="1:8" x14ac:dyDescent="0.2">
      <c r="A23" t="s">
        <v>2</v>
      </c>
      <c r="B23">
        <f>B7</f>
        <v>1292.3000000000002</v>
      </c>
    </row>
    <row r="24" spans="1:8" x14ac:dyDescent="0.2">
      <c r="A24" t="s">
        <v>17</v>
      </c>
      <c r="B24">
        <v>2998</v>
      </c>
    </row>
    <row r="25" spans="1:8" x14ac:dyDescent="0.2">
      <c r="A25" t="s">
        <v>14</v>
      </c>
      <c r="B25">
        <v>24900</v>
      </c>
    </row>
    <row r="26" spans="1:8" x14ac:dyDescent="0.2">
      <c r="A26" t="s">
        <v>16</v>
      </c>
      <c r="B26">
        <f>B24/B25</f>
        <v>0.12040160642570281</v>
      </c>
    </row>
    <row r="27" spans="1:8" x14ac:dyDescent="0.2">
      <c r="A27" t="s">
        <v>18</v>
      </c>
      <c r="B27">
        <f>B23*B26</f>
        <v>155.59499598393577</v>
      </c>
    </row>
    <row r="29" spans="1:8" x14ac:dyDescent="0.2">
      <c r="A29" s="2" t="s">
        <v>19</v>
      </c>
    </row>
    <row r="30" spans="1:8" ht="17" customHeight="1" x14ac:dyDescent="0.2">
      <c r="A30" t="s">
        <v>25</v>
      </c>
      <c r="B30" s="4">
        <v>5.57E-2</v>
      </c>
    </row>
    <row r="31" spans="1:8" ht="17" customHeight="1" x14ac:dyDescent="0.2">
      <c r="A31" t="s">
        <v>5</v>
      </c>
      <c r="B31" s="4" t="s">
        <v>26</v>
      </c>
    </row>
    <row r="32" spans="1:8" x14ac:dyDescent="0.2">
      <c r="B32" s="2" t="s">
        <v>20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 t="s">
        <v>21</v>
      </c>
    </row>
    <row r="33" spans="1:8" x14ac:dyDescent="0.2">
      <c r="A33" t="s">
        <v>2</v>
      </c>
      <c r="B33">
        <f>B27</f>
        <v>155.59499598393577</v>
      </c>
      <c r="C33">
        <f>B33*(1+$C$19)</f>
        <v>160.96493780498443</v>
      </c>
      <c r="D33">
        <f>C33*(1+$C$19)</f>
        <v>166.52020869127131</v>
      </c>
      <c r="E33">
        <f>D33*(1+$C$19)</f>
        <v>172.26720477585829</v>
      </c>
      <c r="F33">
        <f>E33*(1+$C$19)</f>
        <v>178.21254293709671</v>
      </c>
      <c r="G33">
        <f>F33*(1+$C$19)</f>
        <v>184.3630684170559</v>
      </c>
      <c r="H33">
        <f>G33*(1+C18)</f>
        <v>188.10563870592213</v>
      </c>
    </row>
    <row r="34" spans="1:8" x14ac:dyDescent="0.2">
      <c r="G34">
        <f>H33/(C18+B30-C18)</f>
        <v>3377.1209821530006</v>
      </c>
    </row>
    <row r="35" spans="1:8" x14ac:dyDescent="0.2">
      <c r="A35" t="s">
        <v>22</v>
      </c>
      <c r="B35" s="6">
        <f>SUM(C35:G35)</f>
        <v>2998.4701151528284</v>
      </c>
      <c r="C35">
        <f>C33/(1+$B$37+$C$18)^C32</f>
        <v>149.20739507321508</v>
      </c>
      <c r="D35">
        <f>D33/(1+$B$37+$C$18)^D32</f>
        <v>143.08202268171269</v>
      </c>
      <c r="E35">
        <f>E33/(1+$B$37+$C$18)^E32</f>
        <v>137.2081136102164</v>
      </c>
      <c r="F35">
        <f>F33/(1+$B$37+$C$18)^F32</f>
        <v>131.57534460043814</v>
      </c>
      <c r="G35">
        <f>(G33+G34)/(1+$B$37+$C$18)^G32</f>
        <v>2437.3972391872462</v>
      </c>
    </row>
    <row r="36" spans="1:8" x14ac:dyDescent="0.2">
      <c r="A36" t="s">
        <v>24</v>
      </c>
      <c r="B36">
        <f>B24</f>
        <v>2998</v>
      </c>
    </row>
    <row r="37" spans="1:8" x14ac:dyDescent="0.2">
      <c r="A37" t="s">
        <v>23</v>
      </c>
      <c r="B37" s="4">
        <v>5.8500000000000003E-2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Smigel</dc:creator>
  <cp:lastModifiedBy>Leo Smigel</cp:lastModifiedBy>
  <dcterms:created xsi:type="dcterms:W3CDTF">2019-07-19T16:52:32Z</dcterms:created>
  <dcterms:modified xsi:type="dcterms:W3CDTF">2019-07-19T19:11:27Z</dcterms:modified>
</cp:coreProperties>
</file>