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
    </mc:Choice>
  </mc:AlternateContent>
  <bookViews>
    <workbookView xWindow="0" yWindow="0" windowWidth="20490" windowHeight="7155" tabRatio="508" activeTab="1"/>
  </bookViews>
  <sheets>
    <sheet name="COMPARATIVA" sheetId="6" r:id="rId1"/>
    <sheet name="A&amp;R CONSTRUCCIONES" sheetId="7" r:id="rId2"/>
    <sheet name="APOYO" sheetId="8" r:id="rId3"/>
  </sheets>
  <definedNames>
    <definedName name="_xlnm._FilterDatabase" localSheetId="0" hidden="1">COMPARATIVA!$A$11:$O$517</definedName>
    <definedName name="_xlnm.Print_Area" localSheetId="1">'A&amp;R CONSTRUCCIONES'!$A$1:$F$514</definedName>
    <definedName name="_xlnm.Print_Area" localSheetId="0">COMPARATIVA!$A$1:$F$512</definedName>
    <definedName name="_xlnm.Print_Area">#REF!</definedName>
    <definedName name="_xlnm.Print_Titles" localSheetId="1">'A&amp;R CONSTRUCCIONES'!$1:$1</definedName>
    <definedName name="_xlnm.Print_Titles" localSheetId="0">COMPARATIVA!$1:$11</definedName>
    <definedName name="_xlnm.Print_Titles">#N/A</definedName>
  </definedNames>
  <calcPr calcId="152511"/>
</workbook>
</file>

<file path=xl/calcChain.xml><?xml version="1.0" encoding="utf-8"?>
<calcChain xmlns="http://schemas.openxmlformats.org/spreadsheetml/2006/main">
  <c r="J454" i="6" l="1"/>
  <c r="N454" i="6"/>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5" i="7"/>
  <c r="F284" i="7"/>
  <c r="F283" i="7"/>
  <c r="F282" i="7"/>
  <c r="F281" i="7"/>
  <c r="F280" i="7"/>
  <c r="F279" i="7"/>
  <c r="F278" i="7"/>
  <c r="F277" i="7"/>
  <c r="F276" i="7"/>
  <c r="F275" i="7"/>
  <c r="F274" i="7"/>
  <c r="F273" i="7"/>
  <c r="F272" i="7"/>
  <c r="F271" i="7"/>
  <c r="F270" i="7"/>
  <c r="F269" i="7"/>
  <c r="F268" i="7"/>
  <c r="F267" i="7"/>
  <c r="F266"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2" i="7"/>
  <c r="F111" i="7"/>
  <c r="F110" i="7"/>
  <c r="F109" i="7"/>
  <c r="F108" i="7"/>
  <c r="F107" i="7"/>
  <c r="F106" i="7"/>
  <c r="F105" i="7"/>
  <c r="F104" i="7"/>
  <c r="F103" i="7"/>
  <c r="F102" i="7"/>
  <c r="F101" i="7"/>
  <c r="F99" i="7"/>
  <c r="F98" i="7"/>
  <c r="F97" i="7"/>
  <c r="F96" i="7"/>
  <c r="F95" i="7"/>
  <c r="F94" i="7"/>
  <c r="F93"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J517" i="6"/>
  <c r="J516" i="6"/>
  <c r="J515" i="6"/>
  <c r="J514" i="6"/>
  <c r="J513" i="6"/>
  <c r="J512" i="6"/>
  <c r="J511" i="6"/>
  <c r="J510" i="6"/>
  <c r="D424" i="7" l="1"/>
  <c r="F424" i="7" s="1"/>
  <c r="N517" i="6" l="1"/>
  <c r="N516" i="6"/>
  <c r="N515" i="6"/>
  <c r="N514" i="6"/>
  <c r="N513" i="6"/>
  <c r="N512" i="6"/>
  <c r="N511" i="6"/>
  <c r="N510" i="6"/>
  <c r="N508" i="6"/>
  <c r="N507" i="6"/>
  <c r="N506" i="6"/>
  <c r="N505" i="6"/>
  <c r="N504" i="6"/>
  <c r="N503" i="6"/>
  <c r="N502" i="6"/>
  <c r="N501" i="6"/>
  <c r="N500" i="6"/>
  <c r="N499" i="6"/>
  <c r="N496" i="6"/>
  <c r="N495" i="6"/>
  <c r="N493" i="6"/>
  <c r="N491" i="6"/>
  <c r="N489" i="6"/>
  <c r="N488" i="6"/>
  <c r="N487" i="6"/>
  <c r="N486" i="6"/>
  <c r="N485" i="6"/>
  <c r="N483" i="6"/>
  <c r="N482" i="6"/>
  <c r="N479" i="6"/>
  <c r="N477" i="6"/>
  <c r="N476" i="6"/>
  <c r="N475" i="6"/>
  <c r="N474" i="6"/>
  <c r="N472" i="6"/>
  <c r="N470" i="6"/>
  <c r="N468" i="6"/>
  <c r="N466" i="6"/>
  <c r="N465" i="6"/>
  <c r="N464" i="6"/>
  <c r="N463" i="6"/>
  <c r="N462" i="6"/>
  <c r="N460" i="6"/>
  <c r="N452" i="6"/>
  <c r="N450" i="6"/>
  <c r="N449" i="6"/>
  <c r="N448" i="6"/>
  <c r="N447" i="6"/>
  <c r="N446" i="6"/>
  <c r="N445" i="6"/>
  <c r="N443" i="6"/>
  <c r="N442" i="6"/>
  <c r="N441" i="6"/>
  <c r="N440" i="6"/>
  <c r="N439" i="6"/>
  <c r="N438" i="6"/>
  <c r="N437" i="6"/>
  <c r="N436" i="6"/>
  <c r="N435" i="6"/>
  <c r="N430" i="6"/>
  <c r="N429" i="6"/>
  <c r="N428" i="6"/>
  <c r="N426" i="6"/>
  <c r="N424" i="6"/>
  <c r="N423" i="6"/>
  <c r="N422" i="6"/>
  <c r="N421" i="6"/>
  <c r="N419" i="6"/>
  <c r="N418" i="6"/>
  <c r="N417" i="6"/>
  <c r="N415" i="6"/>
  <c r="N413" i="6"/>
  <c r="N412" i="6"/>
  <c r="N411" i="6"/>
  <c r="N410" i="6"/>
  <c r="N409" i="6"/>
  <c r="N408" i="6"/>
  <c r="N407" i="6"/>
  <c r="N406" i="6"/>
  <c r="N404" i="6"/>
  <c r="N403" i="6"/>
  <c r="N402" i="6"/>
  <c r="N401" i="6"/>
  <c r="N400" i="6"/>
  <c r="N399" i="6"/>
  <c r="N398" i="6"/>
  <c r="N397" i="6"/>
  <c r="N396" i="6"/>
  <c r="N395" i="6"/>
  <c r="N394" i="6"/>
  <c r="N393" i="6"/>
  <c r="N392" i="6"/>
  <c r="N391" i="6"/>
  <c r="N390" i="6"/>
  <c r="N389" i="6"/>
  <c r="N388" i="6"/>
  <c r="N387" i="6"/>
  <c r="N385" i="6"/>
  <c r="N384" i="6"/>
  <c r="N383" i="6"/>
  <c r="N382" i="6"/>
  <c r="N381" i="6"/>
  <c r="N380" i="6"/>
  <c r="N379" i="6"/>
  <c r="N378" i="6"/>
  <c r="N374" i="6"/>
  <c r="N373" i="6"/>
  <c r="N372" i="6"/>
  <c r="N371" i="6"/>
  <c r="N370" i="6"/>
  <c r="N369" i="6"/>
  <c r="N367" i="6"/>
  <c r="N366" i="6"/>
  <c r="N365" i="6"/>
  <c r="N364" i="6"/>
  <c r="N363" i="6"/>
  <c r="N362" i="6"/>
  <c r="N361" i="6"/>
  <c r="N360" i="6"/>
  <c r="N359" i="6"/>
  <c r="N358" i="6"/>
  <c r="N357" i="6"/>
  <c r="N356" i="6"/>
  <c r="N355" i="6"/>
  <c r="N354" i="6"/>
  <c r="N353" i="6"/>
  <c r="N352" i="6"/>
  <c r="N351" i="6"/>
  <c r="N350" i="6"/>
  <c r="N348" i="6"/>
  <c r="N347" i="6"/>
  <c r="N346" i="6"/>
  <c r="N345" i="6"/>
  <c r="N344" i="6"/>
  <c r="N343" i="6"/>
  <c r="N342" i="6"/>
  <c r="N341" i="6"/>
  <c r="N340"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2" i="6"/>
  <c r="N311" i="6"/>
  <c r="N310" i="6"/>
  <c r="N309" i="6"/>
  <c r="N308" i="6"/>
  <c r="N307" i="6"/>
  <c r="N306" i="6"/>
  <c r="N305" i="6"/>
  <c r="N304" i="6"/>
  <c r="N303" i="6"/>
  <c r="N302" i="6"/>
  <c r="N301" i="6"/>
  <c r="N300" i="6"/>
  <c r="N298" i="6"/>
  <c r="N297" i="6"/>
  <c r="N296" i="6"/>
  <c r="N295" i="6"/>
  <c r="N294" i="6"/>
  <c r="N293" i="6"/>
  <c r="N292" i="6"/>
  <c r="N291" i="6"/>
  <c r="N290" i="6"/>
  <c r="N289" i="6"/>
  <c r="N288" i="6"/>
  <c r="N287" i="6"/>
  <c r="N284" i="6"/>
  <c r="N283" i="6"/>
  <c r="N281" i="6"/>
  <c r="N280" i="6"/>
  <c r="N279" i="6"/>
  <c r="N278" i="6"/>
  <c r="N277" i="6"/>
  <c r="N275" i="6"/>
  <c r="N273" i="6"/>
  <c r="N272" i="6"/>
  <c r="N271" i="6"/>
  <c r="N270" i="6"/>
  <c r="N269" i="6"/>
  <c r="N268" i="6"/>
  <c r="N267" i="6"/>
  <c r="N266" i="6"/>
  <c r="N265" i="6"/>
  <c r="N262" i="6"/>
  <c r="N261" i="6"/>
  <c r="N260" i="6"/>
  <c r="N259" i="6"/>
  <c r="N258" i="6"/>
  <c r="N257" i="6"/>
  <c r="N256" i="6"/>
  <c r="N255" i="6"/>
  <c r="N254" i="6"/>
  <c r="N251" i="6"/>
  <c r="N250" i="6"/>
  <c r="N249" i="6"/>
  <c r="N248" i="6"/>
  <c r="N247" i="6"/>
  <c r="N246" i="6"/>
  <c r="N244" i="6"/>
  <c r="N243" i="6"/>
  <c r="N242" i="6"/>
  <c r="N241" i="6"/>
  <c r="N240" i="6"/>
  <c r="N239" i="6"/>
  <c r="N238" i="6"/>
  <c r="N237" i="6"/>
  <c r="N236" i="6"/>
  <c r="N235" i="6"/>
  <c r="N233" i="6"/>
  <c r="N232" i="6"/>
  <c r="N231" i="6"/>
  <c r="N229" i="6"/>
  <c r="N227" i="6"/>
  <c r="N226" i="6"/>
  <c r="N225" i="6"/>
  <c r="N224" i="6"/>
  <c r="N223" i="6"/>
  <c r="N222" i="6"/>
  <c r="N221" i="6"/>
  <c r="N220" i="6"/>
  <c r="N218" i="6"/>
  <c r="N217" i="6"/>
  <c r="N216" i="6"/>
  <c r="N215" i="6"/>
  <c r="N214" i="6"/>
  <c r="N213" i="6"/>
  <c r="N212" i="6"/>
  <c r="N211" i="6"/>
  <c r="N208" i="6"/>
  <c r="N206" i="6"/>
  <c r="N205" i="6"/>
  <c r="N201" i="6"/>
  <c r="N200" i="6"/>
  <c r="N198" i="6"/>
  <c r="N197" i="6"/>
  <c r="N196" i="6"/>
  <c r="N194" i="6"/>
  <c r="N192" i="6"/>
  <c r="N189" i="6"/>
  <c r="N188" i="6"/>
  <c r="N187" i="6"/>
  <c r="N186" i="6"/>
  <c r="N184" i="6"/>
  <c r="N183" i="6"/>
  <c r="N181" i="6"/>
  <c r="N180" i="6"/>
  <c r="N179" i="6"/>
  <c r="N178" i="6"/>
  <c r="N177" i="6"/>
  <c r="N176" i="6"/>
  <c r="N175" i="6"/>
  <c r="N174" i="6"/>
  <c r="N171" i="6"/>
  <c r="N169" i="6"/>
  <c r="N168" i="6"/>
  <c r="N167" i="6"/>
  <c r="N166" i="6"/>
  <c r="N164" i="6"/>
  <c r="N163" i="6"/>
  <c r="N162" i="6"/>
  <c r="N161" i="6"/>
  <c r="N160" i="6"/>
  <c r="N157" i="6"/>
  <c r="N156" i="6"/>
  <c r="N154" i="6"/>
  <c r="N152" i="6"/>
  <c r="N150" i="6"/>
  <c r="N146" i="6"/>
  <c r="N145" i="6"/>
  <c r="N144" i="6"/>
  <c r="N143" i="6"/>
  <c r="N142" i="6"/>
  <c r="N141" i="6"/>
  <c r="N140" i="6"/>
  <c r="N139" i="6"/>
  <c r="N138" i="6"/>
  <c r="N137" i="6"/>
  <c r="N136" i="6"/>
  <c r="N135" i="6"/>
  <c r="N133" i="6"/>
  <c r="N132" i="6"/>
  <c r="N131" i="6"/>
  <c r="N130" i="6"/>
  <c r="N129" i="6"/>
  <c r="N128" i="6"/>
  <c r="N127" i="6"/>
  <c r="N126" i="6"/>
  <c r="N125" i="6"/>
  <c r="N124" i="6"/>
  <c r="N123" i="6"/>
  <c r="N122" i="6"/>
  <c r="N121" i="6"/>
  <c r="N120" i="6"/>
  <c r="N119" i="6"/>
  <c r="N117" i="6"/>
  <c r="N116" i="6"/>
  <c r="N115" i="6"/>
  <c r="N114" i="6"/>
  <c r="N113" i="6"/>
  <c r="N112" i="6"/>
  <c r="N111" i="6"/>
  <c r="N110" i="6"/>
  <c r="N109" i="6"/>
  <c r="N106" i="6"/>
  <c r="N103" i="6"/>
  <c r="N102" i="6"/>
  <c r="N101" i="6"/>
  <c r="N100" i="6"/>
  <c r="N99" i="6"/>
  <c r="N96" i="6"/>
  <c r="N95" i="6"/>
  <c r="N94" i="6"/>
  <c r="N92" i="6"/>
  <c r="N91" i="6"/>
  <c r="N90" i="6"/>
  <c r="N88" i="6"/>
  <c r="N85" i="6"/>
  <c r="N84" i="6"/>
  <c r="N81" i="6"/>
  <c r="N80" i="6"/>
  <c r="N79" i="6"/>
  <c r="N78" i="6"/>
  <c r="N76" i="6"/>
  <c r="N75" i="6"/>
  <c r="N74" i="6"/>
  <c r="N73" i="6"/>
  <c r="N72" i="6"/>
  <c r="N70" i="6"/>
  <c r="N66" i="6"/>
  <c r="N65" i="6"/>
  <c r="N64" i="6"/>
  <c r="N63" i="6"/>
  <c r="N62" i="6"/>
  <c r="N61" i="6"/>
  <c r="N60" i="6"/>
  <c r="N58" i="6"/>
  <c r="N57" i="6"/>
  <c r="N56" i="6"/>
  <c r="N55" i="6"/>
  <c r="N54" i="6"/>
  <c r="N52" i="6"/>
  <c r="N51" i="6"/>
  <c r="N49" i="6"/>
  <c r="N47" i="6"/>
  <c r="N46" i="6"/>
  <c r="N44" i="6"/>
  <c r="N43" i="6"/>
  <c r="N41" i="6"/>
  <c r="N39" i="6"/>
  <c r="N38" i="6"/>
  <c r="N37" i="6"/>
  <c r="N36" i="6"/>
  <c r="N34" i="6"/>
  <c r="N33" i="6"/>
  <c r="N31" i="6"/>
  <c r="N30" i="6"/>
  <c r="N29" i="6"/>
  <c r="N28" i="6"/>
  <c r="N27" i="6"/>
  <c r="N26" i="6"/>
  <c r="N24" i="6"/>
  <c r="N23" i="6"/>
  <c r="N21" i="6"/>
  <c r="N20" i="6"/>
  <c r="N18" i="6"/>
  <c r="N17" i="6"/>
  <c r="N16" i="6"/>
  <c r="N15" i="6"/>
  <c r="K517" i="6"/>
  <c r="K516" i="6"/>
  <c r="K515" i="6"/>
  <c r="K514" i="6"/>
  <c r="K513" i="6"/>
  <c r="K512" i="6"/>
  <c r="K511" i="6"/>
  <c r="K510" i="6"/>
  <c r="K509" i="6"/>
  <c r="K375" i="6"/>
  <c r="K368" i="6"/>
  <c r="K181" i="6"/>
  <c r="K180" i="6"/>
  <c r="K179" i="6"/>
  <c r="K178" i="6"/>
  <c r="K177" i="6"/>
  <c r="K176" i="6"/>
  <c r="K175" i="6"/>
  <c r="K174" i="6"/>
  <c r="K158" i="6"/>
  <c r="I508" i="6"/>
  <c r="H508" i="6"/>
  <c r="K508" i="6" s="1"/>
  <c r="I507" i="6"/>
  <c r="H507" i="6"/>
  <c r="K507" i="6" s="1"/>
  <c r="I506" i="6"/>
  <c r="H506" i="6"/>
  <c r="K506" i="6" s="1"/>
  <c r="I505" i="6"/>
  <c r="H505" i="6"/>
  <c r="K505" i="6" s="1"/>
  <c r="I504" i="6"/>
  <c r="H504" i="6"/>
  <c r="K504" i="6" s="1"/>
  <c r="I503" i="6"/>
  <c r="H503" i="6"/>
  <c r="K503" i="6" s="1"/>
  <c r="I502" i="6"/>
  <c r="H502" i="6"/>
  <c r="K502" i="6" s="1"/>
  <c r="I501" i="6"/>
  <c r="H501" i="6"/>
  <c r="K501" i="6" s="1"/>
  <c r="I500" i="6"/>
  <c r="H500" i="6"/>
  <c r="K500" i="6" s="1"/>
  <c r="I499" i="6"/>
  <c r="H499" i="6"/>
  <c r="K499" i="6" s="1"/>
  <c r="K498" i="6"/>
  <c r="K497" i="6"/>
  <c r="I496" i="6"/>
  <c r="H496" i="6"/>
  <c r="K496" i="6" s="1"/>
  <c r="I495" i="6"/>
  <c r="H495" i="6"/>
  <c r="K494" i="6"/>
  <c r="I493" i="6"/>
  <c r="H493" i="6"/>
  <c r="K493" i="6" s="1"/>
  <c r="K492" i="6"/>
  <c r="I491" i="6"/>
  <c r="H491" i="6"/>
  <c r="K491" i="6" s="1"/>
  <c r="K490" i="6"/>
  <c r="I489" i="6"/>
  <c r="H489" i="6"/>
  <c r="K489" i="6" s="1"/>
  <c r="I488" i="6"/>
  <c r="H488" i="6"/>
  <c r="K488" i="6" s="1"/>
  <c r="I487" i="6"/>
  <c r="H487" i="6"/>
  <c r="K487" i="6" s="1"/>
  <c r="I486" i="6"/>
  <c r="H486" i="6"/>
  <c r="K486" i="6" s="1"/>
  <c r="I485" i="6"/>
  <c r="H485" i="6"/>
  <c r="K484" i="6"/>
  <c r="I483" i="6"/>
  <c r="H483" i="6"/>
  <c r="I482" i="6"/>
  <c r="H482" i="6"/>
  <c r="K482" i="6" s="1"/>
  <c r="K480" i="6"/>
  <c r="I479" i="6"/>
  <c r="H479" i="6"/>
  <c r="K478" i="6"/>
  <c r="I477" i="6"/>
  <c r="H477" i="6"/>
  <c r="K477" i="6" s="1"/>
  <c r="I476" i="6"/>
  <c r="H476" i="6"/>
  <c r="K476" i="6" s="1"/>
  <c r="I475" i="6"/>
  <c r="H475" i="6"/>
  <c r="K475" i="6" s="1"/>
  <c r="I474" i="6"/>
  <c r="H474" i="6"/>
  <c r="K474" i="6" s="1"/>
  <c r="K473" i="6"/>
  <c r="I472" i="6"/>
  <c r="H472" i="6"/>
  <c r="K472" i="6" s="1"/>
  <c r="K471" i="6"/>
  <c r="I470" i="6"/>
  <c r="H470" i="6"/>
  <c r="K470" i="6" s="1"/>
  <c r="I468" i="6"/>
  <c r="H468" i="6"/>
  <c r="K468" i="6" s="1"/>
  <c r="K467" i="6"/>
  <c r="I466" i="6"/>
  <c r="H466" i="6"/>
  <c r="K466" i="6" s="1"/>
  <c r="I465" i="6"/>
  <c r="H465" i="6"/>
  <c r="K465" i="6" s="1"/>
  <c r="I464" i="6"/>
  <c r="H464" i="6"/>
  <c r="K464" i="6" s="1"/>
  <c r="I463" i="6"/>
  <c r="H463" i="6"/>
  <c r="I462" i="6"/>
  <c r="H462" i="6"/>
  <c r="K462" i="6" s="1"/>
  <c r="I460" i="6"/>
  <c r="H460" i="6"/>
  <c r="K460" i="6" s="1"/>
  <c r="K459" i="6"/>
  <c r="K458" i="6"/>
  <c r="K457" i="6"/>
  <c r="K456" i="6"/>
  <c r="K455" i="6"/>
  <c r="K453" i="6"/>
  <c r="I452" i="6"/>
  <c r="H452" i="6"/>
  <c r="K452" i="6" s="1"/>
  <c r="K451" i="6"/>
  <c r="I450" i="6"/>
  <c r="H450" i="6"/>
  <c r="K450" i="6" s="1"/>
  <c r="I449" i="6"/>
  <c r="H449" i="6"/>
  <c r="K449" i="6" s="1"/>
  <c r="I448" i="6"/>
  <c r="H448" i="6"/>
  <c r="K448" i="6" s="1"/>
  <c r="I447" i="6"/>
  <c r="H447" i="6"/>
  <c r="K447" i="6" s="1"/>
  <c r="I446" i="6"/>
  <c r="H446" i="6"/>
  <c r="K446" i="6" s="1"/>
  <c r="I445" i="6"/>
  <c r="H445" i="6"/>
  <c r="K445" i="6" s="1"/>
  <c r="K444" i="6"/>
  <c r="I443" i="6"/>
  <c r="H443" i="6"/>
  <c r="K443" i="6" s="1"/>
  <c r="I442" i="6"/>
  <c r="H442" i="6"/>
  <c r="K442" i="6" s="1"/>
  <c r="I441" i="6"/>
  <c r="H441" i="6"/>
  <c r="K441" i="6" s="1"/>
  <c r="I440" i="6"/>
  <c r="H440" i="6"/>
  <c r="K440" i="6" s="1"/>
  <c r="I439" i="6"/>
  <c r="H439" i="6"/>
  <c r="K439" i="6" s="1"/>
  <c r="I438" i="6"/>
  <c r="H438" i="6"/>
  <c r="K438" i="6" s="1"/>
  <c r="I437" i="6"/>
  <c r="H437" i="6"/>
  <c r="I436" i="6"/>
  <c r="H436" i="6"/>
  <c r="K436" i="6" s="1"/>
  <c r="I435" i="6"/>
  <c r="H435" i="6"/>
  <c r="K435" i="6" s="1"/>
  <c r="K434" i="6"/>
  <c r="K433" i="6"/>
  <c r="I432" i="6"/>
  <c r="K431" i="6"/>
  <c r="I430" i="6"/>
  <c r="H430" i="6"/>
  <c r="K430" i="6" s="1"/>
  <c r="I429" i="6"/>
  <c r="H429" i="6"/>
  <c r="I428" i="6"/>
  <c r="H428" i="6"/>
  <c r="K428" i="6" s="1"/>
  <c r="K427" i="6"/>
  <c r="I426" i="6"/>
  <c r="H426" i="6"/>
  <c r="K426" i="6" s="1"/>
  <c r="K425" i="6"/>
  <c r="I424" i="6"/>
  <c r="H424" i="6"/>
  <c r="K424" i="6" s="1"/>
  <c r="I423" i="6"/>
  <c r="H423" i="6"/>
  <c r="K423" i="6" s="1"/>
  <c r="I422" i="6"/>
  <c r="H422" i="6"/>
  <c r="K422" i="6" s="1"/>
  <c r="I421" i="6"/>
  <c r="H421" i="6"/>
  <c r="K421" i="6" s="1"/>
  <c r="K420" i="6"/>
  <c r="I419" i="6"/>
  <c r="H419" i="6"/>
  <c r="K419" i="6" s="1"/>
  <c r="I418" i="6"/>
  <c r="H418" i="6"/>
  <c r="K418" i="6" s="1"/>
  <c r="I417" i="6"/>
  <c r="H417" i="6"/>
  <c r="K417" i="6" s="1"/>
  <c r="K416" i="6"/>
  <c r="I415" i="6"/>
  <c r="H415" i="6"/>
  <c r="K415" i="6" s="1"/>
  <c r="K414" i="6"/>
  <c r="I413" i="6"/>
  <c r="H413" i="6"/>
  <c r="K413" i="6" s="1"/>
  <c r="I412" i="6"/>
  <c r="H412" i="6"/>
  <c r="K412" i="6" s="1"/>
  <c r="I411" i="6"/>
  <c r="H411" i="6"/>
  <c r="I410" i="6"/>
  <c r="H410" i="6"/>
  <c r="K410" i="6" s="1"/>
  <c r="I409" i="6"/>
  <c r="H409" i="6"/>
  <c r="I408" i="6"/>
  <c r="H408" i="6"/>
  <c r="K408" i="6" s="1"/>
  <c r="I407" i="6"/>
  <c r="H407" i="6"/>
  <c r="K407" i="6" s="1"/>
  <c r="I406" i="6"/>
  <c r="H406" i="6"/>
  <c r="K406" i="6" s="1"/>
  <c r="I404" i="6"/>
  <c r="H404" i="6"/>
  <c r="K404" i="6" s="1"/>
  <c r="I403" i="6"/>
  <c r="H403" i="6"/>
  <c r="K403" i="6" s="1"/>
  <c r="I402" i="6"/>
  <c r="H402" i="6"/>
  <c r="K402" i="6" s="1"/>
  <c r="I401" i="6"/>
  <c r="H401" i="6"/>
  <c r="K401" i="6" s="1"/>
  <c r="I400" i="6"/>
  <c r="H400" i="6"/>
  <c r="K400" i="6" s="1"/>
  <c r="I399" i="6"/>
  <c r="H399" i="6"/>
  <c r="K399" i="6" s="1"/>
  <c r="I398" i="6"/>
  <c r="H398" i="6"/>
  <c r="K398" i="6" s="1"/>
  <c r="I397" i="6"/>
  <c r="H397" i="6"/>
  <c r="K397" i="6" s="1"/>
  <c r="I396" i="6"/>
  <c r="H396" i="6"/>
  <c r="K396" i="6" s="1"/>
  <c r="I395" i="6"/>
  <c r="H395" i="6"/>
  <c r="K395" i="6" s="1"/>
  <c r="I394" i="6"/>
  <c r="H394" i="6"/>
  <c r="K394" i="6" s="1"/>
  <c r="I393" i="6"/>
  <c r="H393" i="6"/>
  <c r="K393" i="6" s="1"/>
  <c r="I392" i="6"/>
  <c r="H392" i="6"/>
  <c r="K392" i="6" s="1"/>
  <c r="I391" i="6"/>
  <c r="H391" i="6"/>
  <c r="K391" i="6" s="1"/>
  <c r="I390" i="6"/>
  <c r="H390" i="6"/>
  <c r="K390" i="6" s="1"/>
  <c r="I389" i="6"/>
  <c r="H389" i="6"/>
  <c r="K389" i="6" s="1"/>
  <c r="I388" i="6"/>
  <c r="H388" i="6"/>
  <c r="K388" i="6" s="1"/>
  <c r="I387" i="6"/>
  <c r="H387" i="6"/>
  <c r="K387" i="6" s="1"/>
  <c r="K386" i="6"/>
  <c r="I385" i="6"/>
  <c r="K385" i="6"/>
  <c r="I384" i="6"/>
  <c r="K384" i="6"/>
  <c r="I383" i="6"/>
  <c r="K383" i="6"/>
  <c r="I382" i="6"/>
  <c r="I381" i="6"/>
  <c r="K381" i="6"/>
  <c r="I380" i="6"/>
  <c r="K380" i="6"/>
  <c r="I379" i="6"/>
  <c r="K379" i="6"/>
  <c r="I378" i="6"/>
  <c r="K378" i="6"/>
  <c r="K376" i="6"/>
  <c r="I374" i="6"/>
  <c r="H374" i="6"/>
  <c r="K374" i="6" s="1"/>
  <c r="I373" i="6"/>
  <c r="H373" i="6"/>
  <c r="I372" i="6"/>
  <c r="H372" i="6"/>
  <c r="I371" i="6"/>
  <c r="H371" i="6"/>
  <c r="K371" i="6" s="1"/>
  <c r="I370" i="6"/>
  <c r="H370" i="6"/>
  <c r="I369" i="6"/>
  <c r="H369" i="6"/>
  <c r="K369" i="6" s="1"/>
  <c r="I367" i="6"/>
  <c r="H367" i="6"/>
  <c r="K367" i="6" s="1"/>
  <c r="I366" i="6"/>
  <c r="H366" i="6"/>
  <c r="K366" i="6" s="1"/>
  <c r="I365" i="6"/>
  <c r="H365" i="6"/>
  <c r="K365" i="6" s="1"/>
  <c r="I364" i="6"/>
  <c r="H364" i="6"/>
  <c r="K364" i="6" s="1"/>
  <c r="I363" i="6"/>
  <c r="H363" i="6"/>
  <c r="K363" i="6" s="1"/>
  <c r="I362" i="6"/>
  <c r="H362" i="6"/>
  <c r="I361" i="6"/>
  <c r="H361" i="6"/>
  <c r="K361" i="6" s="1"/>
  <c r="I360" i="6"/>
  <c r="H360" i="6"/>
  <c r="K360" i="6" s="1"/>
  <c r="I359" i="6"/>
  <c r="H359" i="6"/>
  <c r="K359" i="6" s="1"/>
  <c r="I358" i="6"/>
  <c r="H358" i="6"/>
  <c r="K358" i="6" s="1"/>
  <c r="I357" i="6"/>
  <c r="H357" i="6"/>
  <c r="K357" i="6" s="1"/>
  <c r="I356" i="6"/>
  <c r="H356" i="6"/>
  <c r="I355" i="6"/>
  <c r="H355" i="6"/>
  <c r="K355" i="6" s="1"/>
  <c r="I354" i="6"/>
  <c r="H354" i="6"/>
  <c r="K354" i="6" s="1"/>
  <c r="I353" i="6"/>
  <c r="H353" i="6"/>
  <c r="K353" i="6" s="1"/>
  <c r="I352" i="6"/>
  <c r="H352" i="6"/>
  <c r="I351" i="6"/>
  <c r="H351" i="6"/>
  <c r="K351" i="6" s="1"/>
  <c r="I350" i="6"/>
  <c r="H350" i="6"/>
  <c r="K350" i="6" s="1"/>
  <c r="K349" i="6"/>
  <c r="I348" i="6"/>
  <c r="H348" i="6"/>
  <c r="I347" i="6"/>
  <c r="H347" i="6"/>
  <c r="K347" i="6" s="1"/>
  <c r="I346" i="6"/>
  <c r="H346" i="6"/>
  <c r="K346" i="6" s="1"/>
  <c r="I345" i="6"/>
  <c r="H345" i="6"/>
  <c r="K345" i="6" s="1"/>
  <c r="I344" i="6"/>
  <c r="H344" i="6"/>
  <c r="K344" i="6" s="1"/>
  <c r="I343" i="6"/>
  <c r="H343" i="6"/>
  <c r="K343" i="6" s="1"/>
  <c r="I342" i="6"/>
  <c r="H342" i="6"/>
  <c r="K342" i="6" s="1"/>
  <c r="I341" i="6"/>
  <c r="H341" i="6"/>
  <c r="K341" i="6" s="1"/>
  <c r="I340" i="6"/>
  <c r="H340" i="6"/>
  <c r="K339" i="6"/>
  <c r="I338" i="6"/>
  <c r="H338" i="6"/>
  <c r="I337" i="6"/>
  <c r="H337" i="6"/>
  <c r="K337" i="6" s="1"/>
  <c r="I336" i="6"/>
  <c r="H336" i="6"/>
  <c r="K336" i="6" s="1"/>
  <c r="I335" i="6"/>
  <c r="H335" i="6"/>
  <c r="K335" i="6" s="1"/>
  <c r="I334" i="6"/>
  <c r="H334" i="6"/>
  <c r="K334" i="6" s="1"/>
  <c r="I333" i="6"/>
  <c r="H333" i="6"/>
  <c r="K333" i="6" s="1"/>
  <c r="I332" i="6"/>
  <c r="H332" i="6"/>
  <c r="I331" i="6"/>
  <c r="H331" i="6"/>
  <c r="K331" i="6" s="1"/>
  <c r="I330" i="6"/>
  <c r="H330" i="6"/>
  <c r="I329" i="6"/>
  <c r="H329" i="6"/>
  <c r="K329" i="6" s="1"/>
  <c r="I328" i="6"/>
  <c r="H328" i="6"/>
  <c r="K328" i="6" s="1"/>
  <c r="I327" i="6"/>
  <c r="H327" i="6"/>
  <c r="K327" i="6" s="1"/>
  <c r="I326" i="6"/>
  <c r="H326" i="6"/>
  <c r="K326" i="6" s="1"/>
  <c r="I325" i="6"/>
  <c r="H325" i="6"/>
  <c r="K325" i="6" s="1"/>
  <c r="I324" i="6"/>
  <c r="H324" i="6"/>
  <c r="I323" i="6"/>
  <c r="H323" i="6"/>
  <c r="K323" i="6" s="1"/>
  <c r="I322" i="6"/>
  <c r="H322" i="6"/>
  <c r="K322" i="6" s="1"/>
  <c r="I321" i="6"/>
  <c r="H321" i="6"/>
  <c r="K321" i="6" s="1"/>
  <c r="I320" i="6"/>
  <c r="H320" i="6"/>
  <c r="K320" i="6" s="1"/>
  <c r="I319" i="6"/>
  <c r="H319" i="6"/>
  <c r="K319" i="6" s="1"/>
  <c r="I318" i="6"/>
  <c r="H318" i="6"/>
  <c r="K318" i="6" s="1"/>
  <c r="I317" i="6"/>
  <c r="H317" i="6"/>
  <c r="K317" i="6" s="1"/>
  <c r="I316" i="6"/>
  <c r="H316" i="6"/>
  <c r="K316" i="6" s="1"/>
  <c r="I315" i="6"/>
  <c r="H315" i="6"/>
  <c r="K315" i="6" s="1"/>
  <c r="I314" i="6"/>
  <c r="H314" i="6"/>
  <c r="K314" i="6" s="1"/>
  <c r="K313" i="6"/>
  <c r="I312" i="6"/>
  <c r="H312" i="6"/>
  <c r="K312" i="6" s="1"/>
  <c r="I311" i="6"/>
  <c r="H311" i="6"/>
  <c r="K311" i="6" s="1"/>
  <c r="I310" i="6"/>
  <c r="H310" i="6"/>
  <c r="K310" i="6" s="1"/>
  <c r="I309" i="6"/>
  <c r="H309" i="6"/>
  <c r="K309" i="6" s="1"/>
  <c r="I308" i="6"/>
  <c r="H308" i="6"/>
  <c r="K308" i="6" s="1"/>
  <c r="I307" i="6"/>
  <c r="H307" i="6"/>
  <c r="K307" i="6" s="1"/>
  <c r="I306" i="6"/>
  <c r="H306" i="6"/>
  <c r="K306" i="6" s="1"/>
  <c r="I305" i="6"/>
  <c r="H305" i="6"/>
  <c r="K305" i="6" s="1"/>
  <c r="I304" i="6"/>
  <c r="H304" i="6"/>
  <c r="K304" i="6" s="1"/>
  <c r="I303" i="6"/>
  <c r="H303" i="6"/>
  <c r="K303" i="6" s="1"/>
  <c r="I302" i="6"/>
  <c r="H302" i="6"/>
  <c r="K302" i="6" s="1"/>
  <c r="I301" i="6"/>
  <c r="H301" i="6"/>
  <c r="K301" i="6" s="1"/>
  <c r="I300" i="6"/>
  <c r="H300" i="6"/>
  <c r="K300" i="6" s="1"/>
  <c r="K299" i="6"/>
  <c r="I298" i="6"/>
  <c r="H298" i="6"/>
  <c r="K298" i="6" s="1"/>
  <c r="I297" i="6"/>
  <c r="H297" i="6"/>
  <c r="K297" i="6" s="1"/>
  <c r="I296" i="6"/>
  <c r="I295" i="6"/>
  <c r="H295" i="6"/>
  <c r="K295" i="6" s="1"/>
  <c r="I294" i="6"/>
  <c r="H294" i="6"/>
  <c r="K294" i="6" s="1"/>
  <c r="I293" i="6"/>
  <c r="H293" i="6"/>
  <c r="K293" i="6" s="1"/>
  <c r="I292" i="6"/>
  <c r="H292" i="6"/>
  <c r="K292" i="6" s="1"/>
  <c r="I291" i="6"/>
  <c r="H291" i="6"/>
  <c r="K291" i="6" s="1"/>
  <c r="I290" i="6"/>
  <c r="H290" i="6"/>
  <c r="K290" i="6" s="1"/>
  <c r="I289" i="6"/>
  <c r="H289" i="6"/>
  <c r="K289" i="6" s="1"/>
  <c r="I288" i="6"/>
  <c r="H288" i="6"/>
  <c r="K288" i="6" s="1"/>
  <c r="I287" i="6"/>
  <c r="H287" i="6"/>
  <c r="K287" i="6" s="1"/>
  <c r="K286" i="6"/>
  <c r="K285" i="6"/>
  <c r="I284" i="6"/>
  <c r="H284" i="6"/>
  <c r="K284" i="6" s="1"/>
  <c r="I283" i="6"/>
  <c r="H283" i="6"/>
  <c r="K282" i="6"/>
  <c r="I281" i="6"/>
  <c r="H281" i="6"/>
  <c r="I280" i="6"/>
  <c r="H280" i="6"/>
  <c r="K280" i="6" s="1"/>
  <c r="I279" i="6"/>
  <c r="H279" i="6"/>
  <c r="K279" i="6" s="1"/>
  <c r="I278" i="6"/>
  <c r="H278" i="6"/>
  <c r="K278" i="6" s="1"/>
  <c r="I277" i="6"/>
  <c r="H277" i="6"/>
  <c r="K276" i="6"/>
  <c r="I275" i="6"/>
  <c r="K274" i="6"/>
  <c r="I273" i="6"/>
  <c r="H273" i="6"/>
  <c r="K273" i="6" s="1"/>
  <c r="I272" i="6"/>
  <c r="H272" i="6"/>
  <c r="K272" i="6" s="1"/>
  <c r="I271" i="6"/>
  <c r="H271" i="6"/>
  <c r="K271" i="6" s="1"/>
  <c r="I270" i="6"/>
  <c r="H270" i="6"/>
  <c r="K270" i="6" s="1"/>
  <c r="I269" i="6"/>
  <c r="H269" i="6"/>
  <c r="K269" i="6" s="1"/>
  <c r="I268" i="6"/>
  <c r="H268" i="6"/>
  <c r="K268" i="6" s="1"/>
  <c r="I267" i="6"/>
  <c r="H267" i="6"/>
  <c r="K267" i="6" s="1"/>
  <c r="I266" i="6"/>
  <c r="H266" i="6"/>
  <c r="K266" i="6" s="1"/>
  <c r="I265" i="6"/>
  <c r="H265" i="6"/>
  <c r="K264" i="6"/>
  <c r="K263" i="6"/>
  <c r="I262" i="6"/>
  <c r="H262" i="6"/>
  <c r="K262" i="6" s="1"/>
  <c r="I261" i="6"/>
  <c r="H261" i="6"/>
  <c r="K261" i="6" s="1"/>
  <c r="I260" i="6"/>
  <c r="H260" i="6"/>
  <c r="K260" i="6" s="1"/>
  <c r="I259" i="6"/>
  <c r="H259" i="6"/>
  <c r="K259" i="6" s="1"/>
  <c r="I258" i="6"/>
  <c r="H258" i="6"/>
  <c r="K258" i="6" s="1"/>
  <c r="I257" i="6"/>
  <c r="H257" i="6"/>
  <c r="K257" i="6" s="1"/>
  <c r="I256" i="6"/>
  <c r="H256" i="6"/>
  <c r="K256" i="6" s="1"/>
  <c r="I255" i="6"/>
  <c r="H255" i="6"/>
  <c r="K255" i="6" s="1"/>
  <c r="I254" i="6"/>
  <c r="H254" i="6"/>
  <c r="K254" i="6" s="1"/>
  <c r="K253" i="6"/>
  <c r="K252" i="6"/>
  <c r="I251" i="6"/>
  <c r="H251" i="6"/>
  <c r="I250" i="6"/>
  <c r="H250" i="6"/>
  <c r="K250" i="6" s="1"/>
  <c r="I249" i="6"/>
  <c r="H249" i="6"/>
  <c r="I248" i="6"/>
  <c r="H248" i="6"/>
  <c r="K248" i="6" s="1"/>
  <c r="I247" i="6"/>
  <c r="H247" i="6"/>
  <c r="K247" i="6" s="1"/>
  <c r="I246" i="6"/>
  <c r="H246" i="6"/>
  <c r="K246" i="6" s="1"/>
  <c r="I244" i="6"/>
  <c r="H244" i="6"/>
  <c r="I243" i="6"/>
  <c r="H243" i="6"/>
  <c r="K243" i="6" s="1"/>
  <c r="I242" i="6"/>
  <c r="H242" i="6"/>
  <c r="K242" i="6" s="1"/>
  <c r="I241" i="6"/>
  <c r="H241" i="6"/>
  <c r="K241" i="6" s="1"/>
  <c r="I240" i="6"/>
  <c r="H240" i="6"/>
  <c r="K240" i="6" s="1"/>
  <c r="I239" i="6"/>
  <c r="H239" i="6"/>
  <c r="K239" i="6" s="1"/>
  <c r="I238" i="6"/>
  <c r="H238" i="6"/>
  <c r="K238" i="6" s="1"/>
  <c r="I237" i="6"/>
  <c r="H237" i="6"/>
  <c r="K237" i="6" s="1"/>
  <c r="I236" i="6"/>
  <c r="H236" i="6"/>
  <c r="I235" i="6"/>
  <c r="H235" i="6"/>
  <c r="K235" i="6" s="1"/>
  <c r="K234" i="6"/>
  <c r="I233" i="6"/>
  <c r="H233" i="6"/>
  <c r="K233" i="6" s="1"/>
  <c r="I232" i="6"/>
  <c r="H232" i="6"/>
  <c r="I231" i="6"/>
  <c r="H231" i="6"/>
  <c r="K231" i="6" s="1"/>
  <c r="K230" i="6"/>
  <c r="I229" i="6"/>
  <c r="H229" i="6"/>
  <c r="K229" i="6" s="1"/>
  <c r="I227" i="6"/>
  <c r="H227" i="6"/>
  <c r="K227" i="6" s="1"/>
  <c r="I226" i="6"/>
  <c r="H226" i="6"/>
  <c r="K226" i="6" s="1"/>
  <c r="I225" i="6"/>
  <c r="H225" i="6"/>
  <c r="K225" i="6" s="1"/>
  <c r="I224" i="6"/>
  <c r="H224" i="6"/>
  <c r="I223" i="6"/>
  <c r="H223" i="6"/>
  <c r="K223" i="6" s="1"/>
  <c r="I222" i="6"/>
  <c r="H222" i="6"/>
  <c r="K222" i="6" s="1"/>
  <c r="I221" i="6"/>
  <c r="H221" i="6"/>
  <c r="K221" i="6" s="1"/>
  <c r="I220" i="6"/>
  <c r="H220" i="6"/>
  <c r="K219" i="6"/>
  <c r="I218" i="6"/>
  <c r="H218" i="6"/>
  <c r="K218" i="6" s="1"/>
  <c r="I217" i="6"/>
  <c r="H217" i="6"/>
  <c r="K217" i="6" s="1"/>
  <c r="I216" i="6"/>
  <c r="H216" i="6"/>
  <c r="K216" i="6" s="1"/>
  <c r="I215" i="6"/>
  <c r="H215" i="6"/>
  <c r="K215" i="6" s="1"/>
  <c r="I214" i="6"/>
  <c r="H214" i="6"/>
  <c r="K214" i="6" s="1"/>
  <c r="I213" i="6"/>
  <c r="H213" i="6"/>
  <c r="K213" i="6" s="1"/>
  <c r="I212" i="6"/>
  <c r="H212" i="6"/>
  <c r="I211" i="6"/>
  <c r="H211" i="6"/>
  <c r="K211" i="6" s="1"/>
  <c r="K210" i="6"/>
  <c r="K209" i="6"/>
  <c r="I208" i="6"/>
  <c r="H208" i="6"/>
  <c r="K208" i="6" s="1"/>
  <c r="K207" i="6"/>
  <c r="I206" i="6"/>
  <c r="H206" i="6"/>
  <c r="K206" i="6" s="1"/>
  <c r="I205" i="6"/>
  <c r="H205" i="6"/>
  <c r="K205" i="6" s="1"/>
  <c r="K203" i="6"/>
  <c r="K202" i="6"/>
  <c r="I201" i="6"/>
  <c r="H201" i="6"/>
  <c r="K201" i="6" s="1"/>
  <c r="I200" i="6"/>
  <c r="H200" i="6"/>
  <c r="K199" i="6"/>
  <c r="I198" i="6"/>
  <c r="H198" i="6"/>
  <c r="K198" i="6" s="1"/>
  <c r="I197" i="6"/>
  <c r="H197" i="6"/>
  <c r="I196" i="6"/>
  <c r="H196" i="6"/>
  <c r="K196" i="6" s="1"/>
  <c r="K195" i="6"/>
  <c r="I194" i="6"/>
  <c r="H194" i="6"/>
  <c r="K194" i="6" s="1"/>
  <c r="K193" i="6"/>
  <c r="I192" i="6"/>
  <c r="H192" i="6"/>
  <c r="K192" i="6" s="1"/>
  <c r="K190" i="6"/>
  <c r="I189" i="6"/>
  <c r="H189" i="6"/>
  <c r="I188" i="6"/>
  <c r="H188" i="6"/>
  <c r="K188" i="6" s="1"/>
  <c r="I187" i="6"/>
  <c r="H187" i="6"/>
  <c r="K187" i="6" s="1"/>
  <c r="I186" i="6"/>
  <c r="H186" i="6"/>
  <c r="K186" i="6" s="1"/>
  <c r="K185" i="6"/>
  <c r="I184" i="6"/>
  <c r="H184" i="6"/>
  <c r="K184" i="6" s="1"/>
  <c r="I183" i="6"/>
  <c r="H183" i="6"/>
  <c r="K183" i="6" s="1"/>
  <c r="K182" i="6"/>
  <c r="I181" i="6"/>
  <c r="I180" i="6"/>
  <c r="J180" i="6" s="1"/>
  <c r="I179" i="6"/>
  <c r="I178" i="6"/>
  <c r="I177" i="6"/>
  <c r="I176" i="6"/>
  <c r="I175" i="6"/>
  <c r="I174" i="6"/>
  <c r="K173" i="6"/>
  <c r="K172" i="6"/>
  <c r="I171" i="6"/>
  <c r="H171" i="6"/>
  <c r="K171" i="6" s="1"/>
  <c r="K170" i="6"/>
  <c r="I169" i="6"/>
  <c r="H169" i="6"/>
  <c r="K169" i="6" s="1"/>
  <c r="I168" i="6"/>
  <c r="H168" i="6"/>
  <c r="K168" i="6" s="1"/>
  <c r="I167" i="6"/>
  <c r="H167" i="6"/>
  <c r="K167" i="6" s="1"/>
  <c r="I166" i="6"/>
  <c r="H166" i="6"/>
  <c r="K166" i="6" s="1"/>
  <c r="K165" i="6"/>
  <c r="I164" i="6"/>
  <c r="H164" i="6"/>
  <c r="K164" i="6" s="1"/>
  <c r="I163" i="6"/>
  <c r="H163" i="6"/>
  <c r="K163" i="6" s="1"/>
  <c r="I162" i="6"/>
  <c r="H162" i="6"/>
  <c r="K162" i="6" s="1"/>
  <c r="I161" i="6"/>
  <c r="H161" i="6"/>
  <c r="K161" i="6" s="1"/>
  <c r="I160" i="6"/>
  <c r="H160" i="6"/>
  <c r="K160" i="6" s="1"/>
  <c r="K159" i="6"/>
  <c r="I157" i="6"/>
  <c r="H157" i="6"/>
  <c r="K157" i="6" s="1"/>
  <c r="I156" i="6"/>
  <c r="H156" i="6"/>
  <c r="K156" i="6" s="1"/>
  <c r="K155" i="6"/>
  <c r="I154" i="6"/>
  <c r="H154" i="6"/>
  <c r="K154" i="6" s="1"/>
  <c r="K153" i="6"/>
  <c r="I152" i="6"/>
  <c r="H152" i="6"/>
  <c r="K151" i="6"/>
  <c r="I150" i="6"/>
  <c r="H150" i="6"/>
  <c r="K150" i="6" s="1"/>
  <c r="K149" i="6"/>
  <c r="K147" i="6"/>
  <c r="I146" i="6"/>
  <c r="H146" i="6"/>
  <c r="K146" i="6" s="1"/>
  <c r="I145" i="6"/>
  <c r="H145" i="6"/>
  <c r="K145" i="6" s="1"/>
  <c r="I144" i="6"/>
  <c r="H144" i="6"/>
  <c r="I143" i="6"/>
  <c r="H143" i="6"/>
  <c r="K143" i="6" s="1"/>
  <c r="I142" i="6"/>
  <c r="H142" i="6"/>
  <c r="I141" i="6"/>
  <c r="H141" i="6"/>
  <c r="K141" i="6" s="1"/>
  <c r="I140" i="6"/>
  <c r="H140" i="6"/>
  <c r="K140" i="6" s="1"/>
  <c r="I139" i="6"/>
  <c r="H139" i="6"/>
  <c r="K139" i="6" s="1"/>
  <c r="I138" i="6"/>
  <c r="H138" i="6"/>
  <c r="K138" i="6" s="1"/>
  <c r="I137" i="6"/>
  <c r="H137" i="6"/>
  <c r="K137" i="6" s="1"/>
  <c r="I136" i="6"/>
  <c r="H136" i="6"/>
  <c r="K136" i="6" s="1"/>
  <c r="I135" i="6"/>
  <c r="H135" i="6"/>
  <c r="K135" i="6" s="1"/>
  <c r="K134" i="6"/>
  <c r="I133" i="6"/>
  <c r="H133" i="6"/>
  <c r="K133" i="6" s="1"/>
  <c r="I132" i="6"/>
  <c r="H132" i="6"/>
  <c r="I131" i="6"/>
  <c r="H131" i="6"/>
  <c r="K131" i="6" s="1"/>
  <c r="I130" i="6"/>
  <c r="H130" i="6"/>
  <c r="K130" i="6" s="1"/>
  <c r="I129" i="6"/>
  <c r="H129" i="6"/>
  <c r="K129" i="6" s="1"/>
  <c r="I128" i="6"/>
  <c r="H128" i="6"/>
  <c r="K128" i="6" s="1"/>
  <c r="I127" i="6"/>
  <c r="H127" i="6"/>
  <c r="K127" i="6" s="1"/>
  <c r="I126" i="6"/>
  <c r="H126" i="6"/>
  <c r="K126" i="6" s="1"/>
  <c r="I125" i="6"/>
  <c r="H125" i="6"/>
  <c r="K125" i="6" s="1"/>
  <c r="I124" i="6"/>
  <c r="I123" i="6"/>
  <c r="I122" i="6"/>
  <c r="H122" i="6"/>
  <c r="K122" i="6" s="1"/>
  <c r="I121" i="6"/>
  <c r="H121" i="6"/>
  <c r="K121" i="6" s="1"/>
  <c r="I120" i="6"/>
  <c r="H120" i="6"/>
  <c r="K120" i="6" s="1"/>
  <c r="I119" i="6"/>
  <c r="H119" i="6"/>
  <c r="K119" i="6" s="1"/>
  <c r="K118" i="6"/>
  <c r="I117" i="6"/>
  <c r="H117" i="6"/>
  <c r="K117" i="6" s="1"/>
  <c r="I116" i="6"/>
  <c r="H116" i="6"/>
  <c r="K116" i="6" s="1"/>
  <c r="I115" i="6"/>
  <c r="H115" i="6"/>
  <c r="K115" i="6" s="1"/>
  <c r="I114" i="6"/>
  <c r="H114" i="6"/>
  <c r="K114" i="6" s="1"/>
  <c r="I113" i="6"/>
  <c r="H113" i="6"/>
  <c r="K113" i="6" s="1"/>
  <c r="I112" i="6"/>
  <c r="H112" i="6"/>
  <c r="K112" i="6" s="1"/>
  <c r="I111" i="6"/>
  <c r="H111" i="6"/>
  <c r="K111" i="6" s="1"/>
  <c r="I110" i="6"/>
  <c r="I109" i="6"/>
  <c r="H109" i="6"/>
  <c r="K109" i="6" s="1"/>
  <c r="K108" i="6"/>
  <c r="K107" i="6"/>
  <c r="I106" i="6"/>
  <c r="H106" i="6"/>
  <c r="K106" i="6" s="1"/>
  <c r="K105" i="6"/>
  <c r="K104" i="6"/>
  <c r="I103" i="6"/>
  <c r="H103" i="6"/>
  <c r="K103" i="6" s="1"/>
  <c r="I102" i="6"/>
  <c r="I101" i="6"/>
  <c r="H101" i="6"/>
  <c r="K101" i="6" s="1"/>
  <c r="I100" i="6"/>
  <c r="H100" i="6"/>
  <c r="K100" i="6" s="1"/>
  <c r="I99" i="6"/>
  <c r="H99" i="6"/>
  <c r="K99" i="6" s="1"/>
  <c r="K98" i="6"/>
  <c r="K97" i="6"/>
  <c r="I96" i="6"/>
  <c r="H96" i="6"/>
  <c r="K96" i="6" s="1"/>
  <c r="I95" i="6"/>
  <c r="H95" i="6"/>
  <c r="K95" i="6" s="1"/>
  <c r="I94" i="6"/>
  <c r="H94" i="6"/>
  <c r="K94" i="6" s="1"/>
  <c r="K93" i="6"/>
  <c r="I92" i="6"/>
  <c r="H92" i="6"/>
  <c r="K92" i="6" s="1"/>
  <c r="I91" i="6"/>
  <c r="H91" i="6"/>
  <c r="K91" i="6" s="1"/>
  <c r="I90" i="6"/>
  <c r="H90" i="6"/>
  <c r="K90" i="6" s="1"/>
  <c r="I88" i="6"/>
  <c r="H88" i="6"/>
  <c r="K88" i="6" s="1"/>
  <c r="K87" i="6"/>
  <c r="K86" i="6"/>
  <c r="I85" i="6"/>
  <c r="H85" i="6"/>
  <c r="K85" i="6" s="1"/>
  <c r="I84" i="6"/>
  <c r="H84" i="6"/>
  <c r="K84" i="6" s="1"/>
  <c r="K83" i="6"/>
  <c r="K82" i="6"/>
  <c r="I81" i="6"/>
  <c r="H81" i="6"/>
  <c r="I80" i="6"/>
  <c r="H80" i="6"/>
  <c r="K80" i="6" s="1"/>
  <c r="I79" i="6"/>
  <c r="H79" i="6"/>
  <c r="K79" i="6" s="1"/>
  <c r="I78" i="6"/>
  <c r="H78" i="6"/>
  <c r="K78" i="6" s="1"/>
  <c r="K77" i="6"/>
  <c r="I76" i="6"/>
  <c r="H76" i="6"/>
  <c r="K76" i="6" s="1"/>
  <c r="I75" i="6"/>
  <c r="H75" i="6"/>
  <c r="K75" i="6" s="1"/>
  <c r="I74" i="6"/>
  <c r="H74" i="6"/>
  <c r="K74" i="6" s="1"/>
  <c r="I73" i="6"/>
  <c r="H73" i="6"/>
  <c r="I72" i="6"/>
  <c r="H72" i="6"/>
  <c r="K72" i="6" s="1"/>
  <c r="K71" i="6"/>
  <c r="I70" i="6"/>
  <c r="H70" i="6"/>
  <c r="K70" i="6" s="1"/>
  <c r="K69" i="6"/>
  <c r="K68" i="6"/>
  <c r="K67" i="6"/>
  <c r="I66" i="6"/>
  <c r="H66" i="6"/>
  <c r="K66" i="6" s="1"/>
  <c r="I65" i="6"/>
  <c r="H65" i="6"/>
  <c r="K65" i="6" s="1"/>
  <c r="I64" i="6"/>
  <c r="H64" i="6"/>
  <c r="K64" i="6" s="1"/>
  <c r="I63" i="6"/>
  <c r="H63" i="6"/>
  <c r="K63" i="6" s="1"/>
  <c r="I62" i="6"/>
  <c r="H62" i="6"/>
  <c r="K62" i="6" s="1"/>
  <c r="I61" i="6"/>
  <c r="H61" i="6"/>
  <c r="K61" i="6" s="1"/>
  <c r="I60" i="6"/>
  <c r="H60" i="6"/>
  <c r="K60" i="6" s="1"/>
  <c r="K59" i="6"/>
  <c r="I58" i="6"/>
  <c r="H58" i="6"/>
  <c r="K58" i="6" s="1"/>
  <c r="I57" i="6"/>
  <c r="H57" i="6"/>
  <c r="K57" i="6" s="1"/>
  <c r="I56" i="6"/>
  <c r="H56" i="6"/>
  <c r="K56" i="6" s="1"/>
  <c r="I55" i="6"/>
  <c r="H55" i="6"/>
  <c r="K55" i="6" s="1"/>
  <c r="I54" i="6"/>
  <c r="H54" i="6"/>
  <c r="K54" i="6" s="1"/>
  <c r="K53" i="6"/>
  <c r="I52" i="6"/>
  <c r="H52" i="6"/>
  <c r="K52" i="6" s="1"/>
  <c r="I51" i="6"/>
  <c r="H51" i="6"/>
  <c r="K51" i="6" s="1"/>
  <c r="K50" i="6"/>
  <c r="I49" i="6"/>
  <c r="H49" i="6"/>
  <c r="K49" i="6" s="1"/>
  <c r="K48" i="6"/>
  <c r="I47" i="6"/>
  <c r="H47" i="6"/>
  <c r="K47" i="6" s="1"/>
  <c r="I46" i="6"/>
  <c r="H46" i="6"/>
  <c r="K46" i="6" s="1"/>
  <c r="K45" i="6"/>
  <c r="I44" i="6"/>
  <c r="H44" i="6"/>
  <c r="K44" i="6" s="1"/>
  <c r="I43" i="6"/>
  <c r="H43" i="6"/>
  <c r="K43" i="6" s="1"/>
  <c r="K42" i="6"/>
  <c r="I41" i="6"/>
  <c r="H41" i="6"/>
  <c r="K41" i="6" s="1"/>
  <c r="K40" i="6"/>
  <c r="I39" i="6"/>
  <c r="H39" i="6"/>
  <c r="K39" i="6" s="1"/>
  <c r="I38" i="6"/>
  <c r="H38" i="6"/>
  <c r="K38" i="6" s="1"/>
  <c r="I37" i="6"/>
  <c r="H37" i="6"/>
  <c r="K37" i="6" s="1"/>
  <c r="I36" i="6"/>
  <c r="H36" i="6"/>
  <c r="K35" i="6"/>
  <c r="I34" i="6"/>
  <c r="H34" i="6"/>
  <c r="K34" i="6" s="1"/>
  <c r="I33" i="6"/>
  <c r="H33" i="6"/>
  <c r="K33" i="6" s="1"/>
  <c r="K32" i="6"/>
  <c r="I31" i="6"/>
  <c r="H31" i="6"/>
  <c r="K31" i="6" s="1"/>
  <c r="I30" i="6"/>
  <c r="H30" i="6"/>
  <c r="K30" i="6" s="1"/>
  <c r="I29" i="6"/>
  <c r="H29" i="6"/>
  <c r="K29" i="6" s="1"/>
  <c r="I28" i="6"/>
  <c r="H28" i="6"/>
  <c r="K28" i="6" s="1"/>
  <c r="I27" i="6"/>
  <c r="H27" i="6"/>
  <c r="K27" i="6" s="1"/>
  <c r="I26" i="6"/>
  <c r="H26" i="6"/>
  <c r="K26" i="6" s="1"/>
  <c r="K25" i="6"/>
  <c r="I24" i="6"/>
  <c r="H24" i="6"/>
  <c r="K24" i="6" s="1"/>
  <c r="I23" i="6"/>
  <c r="H23" i="6"/>
  <c r="K23" i="6" s="1"/>
  <c r="K22" i="6"/>
  <c r="I21" i="6"/>
  <c r="H21" i="6"/>
  <c r="K21" i="6" s="1"/>
  <c r="I20" i="6"/>
  <c r="H20" i="6"/>
  <c r="K19" i="6"/>
  <c r="I18" i="6"/>
  <c r="H18" i="6"/>
  <c r="K18" i="6" s="1"/>
  <c r="I17" i="6"/>
  <c r="H17" i="6"/>
  <c r="K17" i="6" s="1"/>
  <c r="I16" i="6"/>
  <c r="H16" i="6"/>
  <c r="K16" i="6" s="1"/>
  <c r="I15" i="6"/>
  <c r="H15" i="6"/>
  <c r="D372" i="7"/>
  <c r="F372" i="7" s="1"/>
  <c r="D286" i="7"/>
  <c r="F286" i="7" s="1"/>
  <c r="D265" i="7"/>
  <c r="F265" i="7" s="1"/>
  <c r="D114" i="7"/>
  <c r="F114" i="7" s="1"/>
  <c r="D113" i="7"/>
  <c r="F113" i="7" s="1"/>
  <c r="D100" i="7"/>
  <c r="F100" i="7" s="1"/>
  <c r="D92" i="7"/>
  <c r="F92" i="7" s="1"/>
  <c r="F508" i="6"/>
  <c r="F507" i="6"/>
  <c r="F506" i="6"/>
  <c r="F505" i="6"/>
  <c r="F504" i="6"/>
  <c r="F503" i="6"/>
  <c r="F502" i="6"/>
  <c r="F501" i="6"/>
  <c r="F500" i="6"/>
  <c r="F499" i="6"/>
  <c r="F496" i="6"/>
  <c r="F495" i="6"/>
  <c r="F493" i="6"/>
  <c r="F491" i="6"/>
  <c r="F489" i="6"/>
  <c r="F488" i="6"/>
  <c r="F487" i="6"/>
  <c r="F486" i="6"/>
  <c r="F485" i="6"/>
  <c r="F483" i="6"/>
  <c r="F482" i="6"/>
  <c r="F479" i="6"/>
  <c r="F477" i="6"/>
  <c r="F476" i="6"/>
  <c r="F475" i="6"/>
  <c r="F474" i="6"/>
  <c r="F472" i="6"/>
  <c r="F470" i="6"/>
  <c r="F468" i="6"/>
  <c r="F466" i="6"/>
  <c r="F465" i="6"/>
  <c r="F464" i="6"/>
  <c r="F463" i="6"/>
  <c r="F462" i="6"/>
  <c r="F460" i="6"/>
  <c r="F452" i="6"/>
  <c r="F450" i="6"/>
  <c r="F449" i="6"/>
  <c r="F448" i="6"/>
  <c r="F447" i="6"/>
  <c r="F446" i="6"/>
  <c r="F445" i="6"/>
  <c r="F443" i="6"/>
  <c r="F442" i="6"/>
  <c r="F441" i="6"/>
  <c r="F440" i="6"/>
  <c r="F439" i="6"/>
  <c r="F438" i="6"/>
  <c r="F437" i="6"/>
  <c r="F436" i="6"/>
  <c r="F435" i="6"/>
  <c r="F432" i="6"/>
  <c r="F430" i="6"/>
  <c r="F429" i="6"/>
  <c r="F428" i="6"/>
  <c r="F426" i="6"/>
  <c r="F424" i="6"/>
  <c r="F423" i="6"/>
  <c r="F422" i="6"/>
  <c r="F421" i="6"/>
  <c r="F419" i="6"/>
  <c r="F418" i="6"/>
  <c r="F417" i="6"/>
  <c r="F415" i="6"/>
  <c r="F413" i="6"/>
  <c r="F412" i="6"/>
  <c r="F411" i="6"/>
  <c r="F410" i="6"/>
  <c r="F409" i="6"/>
  <c r="F408" i="6"/>
  <c r="F407" i="6"/>
  <c r="F406" i="6"/>
  <c r="F404" i="6"/>
  <c r="F403" i="6"/>
  <c r="F402" i="6"/>
  <c r="F401" i="6"/>
  <c r="F400" i="6"/>
  <c r="F399" i="6"/>
  <c r="F398" i="6"/>
  <c r="F397" i="6"/>
  <c r="F396" i="6"/>
  <c r="F395" i="6"/>
  <c r="F394" i="6"/>
  <c r="F393" i="6"/>
  <c r="F392" i="6"/>
  <c r="F391" i="6"/>
  <c r="F390" i="6"/>
  <c r="F389" i="6"/>
  <c r="F388" i="6"/>
  <c r="F387" i="6"/>
  <c r="F385" i="6"/>
  <c r="F384" i="6"/>
  <c r="F383" i="6"/>
  <c r="F381" i="6"/>
  <c r="F380" i="6"/>
  <c r="F379" i="6"/>
  <c r="F378" i="6"/>
  <c r="F374" i="6"/>
  <c r="F373" i="6"/>
  <c r="F372" i="6"/>
  <c r="F371" i="6"/>
  <c r="F370" i="6"/>
  <c r="F369" i="6"/>
  <c r="F367" i="6"/>
  <c r="F366" i="6"/>
  <c r="F365" i="6"/>
  <c r="F364" i="6"/>
  <c r="F363" i="6"/>
  <c r="F362" i="6"/>
  <c r="F361" i="6"/>
  <c r="F360" i="6"/>
  <c r="F359" i="6"/>
  <c r="F358" i="6"/>
  <c r="F357" i="6"/>
  <c r="F356" i="6"/>
  <c r="F355" i="6"/>
  <c r="F354" i="6"/>
  <c r="F353" i="6"/>
  <c r="F352" i="6"/>
  <c r="F351" i="6"/>
  <c r="F350" i="6"/>
  <c r="F348" i="6"/>
  <c r="F347" i="6"/>
  <c r="F346" i="6"/>
  <c r="F345" i="6"/>
  <c r="F344" i="6"/>
  <c r="F343" i="6"/>
  <c r="F342" i="6"/>
  <c r="F341" i="6"/>
  <c r="F340"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2" i="6"/>
  <c r="F311" i="6"/>
  <c r="F310" i="6"/>
  <c r="F309" i="6"/>
  <c r="F308" i="6"/>
  <c r="F307" i="6"/>
  <c r="F306" i="6"/>
  <c r="F305" i="6"/>
  <c r="F304" i="6"/>
  <c r="F303" i="6"/>
  <c r="F302" i="6"/>
  <c r="F301" i="6"/>
  <c r="F300" i="6"/>
  <c r="F298" i="6"/>
  <c r="F297" i="6"/>
  <c r="F295" i="6"/>
  <c r="F294" i="6"/>
  <c r="F293" i="6"/>
  <c r="F292" i="6"/>
  <c r="F291" i="6"/>
  <c r="F290" i="6"/>
  <c r="F289" i="6"/>
  <c r="F288" i="6"/>
  <c r="F287" i="6"/>
  <c r="F284" i="6"/>
  <c r="F283" i="6"/>
  <c r="F281" i="6"/>
  <c r="F280" i="6"/>
  <c r="F279" i="6"/>
  <c r="F278" i="6"/>
  <c r="F277" i="6"/>
  <c r="F273" i="6"/>
  <c r="F272" i="6"/>
  <c r="F271" i="6"/>
  <c r="F270" i="6"/>
  <c r="F269" i="6"/>
  <c r="F268" i="6"/>
  <c r="F267" i="6"/>
  <c r="F266" i="6"/>
  <c r="F265" i="6"/>
  <c r="F262" i="6"/>
  <c r="F261" i="6"/>
  <c r="F260" i="6"/>
  <c r="F259" i="6"/>
  <c r="F258" i="6"/>
  <c r="F257" i="6"/>
  <c r="F256" i="6"/>
  <c r="F255" i="6"/>
  <c r="F254" i="6"/>
  <c r="F251" i="6"/>
  <c r="F250" i="6"/>
  <c r="F249" i="6"/>
  <c r="F248" i="6"/>
  <c r="F247" i="6"/>
  <c r="F246" i="6"/>
  <c r="F244" i="6"/>
  <c r="F243" i="6"/>
  <c r="F242" i="6"/>
  <c r="F241" i="6"/>
  <c r="F240" i="6"/>
  <c r="F239" i="6"/>
  <c r="F238" i="6"/>
  <c r="F237" i="6"/>
  <c r="F236" i="6"/>
  <c r="F235" i="6"/>
  <c r="F233" i="6"/>
  <c r="F232" i="6"/>
  <c r="F231" i="6"/>
  <c r="F229" i="6"/>
  <c r="F227" i="6"/>
  <c r="F226" i="6"/>
  <c r="F225" i="6"/>
  <c r="F224" i="6"/>
  <c r="F223" i="6"/>
  <c r="F222" i="6"/>
  <c r="F221" i="6"/>
  <c r="F220" i="6"/>
  <c r="F218" i="6"/>
  <c r="F217" i="6"/>
  <c r="F216" i="6"/>
  <c r="F215" i="6"/>
  <c r="F214" i="6"/>
  <c r="F213" i="6"/>
  <c r="F212" i="6"/>
  <c r="F211" i="6"/>
  <c r="F208" i="6"/>
  <c r="F206" i="6"/>
  <c r="F205" i="6"/>
  <c r="F201" i="6"/>
  <c r="F200" i="6"/>
  <c r="F198" i="6"/>
  <c r="F197" i="6"/>
  <c r="F196" i="6"/>
  <c r="F194" i="6"/>
  <c r="F192" i="6"/>
  <c r="F189" i="6"/>
  <c r="F188" i="6"/>
  <c r="F187" i="6"/>
  <c r="F186" i="6"/>
  <c r="F184" i="6"/>
  <c r="F183" i="6"/>
  <c r="F181" i="6"/>
  <c r="F180" i="6"/>
  <c r="F179" i="6"/>
  <c r="F178" i="6"/>
  <c r="F177" i="6"/>
  <c r="F176" i="6"/>
  <c r="F175" i="6"/>
  <c r="F174" i="6"/>
  <c r="F171" i="6"/>
  <c r="F169" i="6"/>
  <c r="F168" i="6"/>
  <c r="F167" i="6"/>
  <c r="F166" i="6"/>
  <c r="F164" i="6"/>
  <c r="F163" i="6"/>
  <c r="F162" i="6"/>
  <c r="F161" i="6"/>
  <c r="F160" i="6"/>
  <c r="F157" i="6"/>
  <c r="F156" i="6"/>
  <c r="F154" i="6"/>
  <c r="F152" i="6"/>
  <c r="F150" i="6"/>
  <c r="F146" i="6"/>
  <c r="F145" i="6"/>
  <c r="F144" i="6"/>
  <c r="F143" i="6"/>
  <c r="F142" i="6"/>
  <c r="F141" i="6"/>
  <c r="F140" i="6"/>
  <c r="F139" i="6"/>
  <c r="F138" i="6"/>
  <c r="F137" i="6"/>
  <c r="F136" i="6"/>
  <c r="F135" i="6"/>
  <c r="F133" i="6"/>
  <c r="F132" i="6"/>
  <c r="F131" i="6"/>
  <c r="F130" i="6"/>
  <c r="F129" i="6"/>
  <c r="F128" i="6"/>
  <c r="F127" i="6"/>
  <c r="F126" i="6"/>
  <c r="F125" i="6"/>
  <c r="F122" i="6"/>
  <c r="F121" i="6"/>
  <c r="F120" i="6"/>
  <c r="F119" i="6"/>
  <c r="F117" i="6"/>
  <c r="F116" i="6"/>
  <c r="F115" i="6"/>
  <c r="F114" i="6"/>
  <c r="F113" i="6"/>
  <c r="F112" i="6"/>
  <c r="F111" i="6"/>
  <c r="F109" i="6"/>
  <c r="F106" i="6"/>
  <c r="F103" i="6"/>
  <c r="F101" i="6"/>
  <c r="F100" i="6"/>
  <c r="F99" i="6"/>
  <c r="F96" i="6"/>
  <c r="F95" i="6"/>
  <c r="F94" i="6"/>
  <c r="F92" i="6"/>
  <c r="F91" i="6"/>
  <c r="F90" i="6"/>
  <c r="F88" i="6"/>
  <c r="F85" i="6"/>
  <c r="F84" i="6"/>
  <c r="F81" i="6"/>
  <c r="F80" i="6"/>
  <c r="F79" i="6"/>
  <c r="F78" i="6"/>
  <c r="F76" i="6"/>
  <c r="F75" i="6"/>
  <c r="F74" i="6"/>
  <c r="F73" i="6"/>
  <c r="F72" i="6"/>
  <c r="F70" i="6"/>
  <c r="F66" i="6"/>
  <c r="F65" i="6"/>
  <c r="F64" i="6"/>
  <c r="F63" i="6"/>
  <c r="F62" i="6"/>
  <c r="F61" i="6"/>
  <c r="F60" i="6"/>
  <c r="F58" i="6"/>
  <c r="F57" i="6"/>
  <c r="F56" i="6"/>
  <c r="F55" i="6"/>
  <c r="F54" i="6"/>
  <c r="F52" i="6"/>
  <c r="F51" i="6"/>
  <c r="F49" i="6"/>
  <c r="F47" i="6"/>
  <c r="F46" i="6"/>
  <c r="F44" i="6"/>
  <c r="F43" i="6"/>
  <c r="F41" i="6"/>
  <c r="F39" i="6"/>
  <c r="F38" i="6"/>
  <c r="F37" i="6"/>
  <c r="F36" i="6"/>
  <c r="F34" i="6"/>
  <c r="F33" i="6"/>
  <c r="F31" i="6"/>
  <c r="F30" i="6"/>
  <c r="F29" i="6"/>
  <c r="F28" i="6"/>
  <c r="F27" i="6"/>
  <c r="F26" i="6"/>
  <c r="F24" i="6"/>
  <c r="F23" i="6"/>
  <c r="F21" i="6"/>
  <c r="F20" i="6"/>
  <c r="F18" i="6"/>
  <c r="F17" i="6"/>
  <c r="F16" i="6"/>
  <c r="F15" i="6"/>
  <c r="D382" i="6"/>
  <c r="F382" i="6" s="1"/>
  <c r="D296" i="6"/>
  <c r="F296" i="6" s="1"/>
  <c r="D275" i="6"/>
  <c r="F275" i="6" s="1"/>
  <c r="D265" i="6"/>
  <c r="H124" i="6" l="1"/>
  <c r="J124" i="6" s="1"/>
  <c r="H275" i="6"/>
  <c r="K275" i="6" s="1"/>
  <c r="H102" i="6"/>
  <c r="J102" i="6" s="1"/>
  <c r="H110" i="6"/>
  <c r="J110" i="6" s="1"/>
  <c r="K265" i="6"/>
  <c r="F513" i="7"/>
  <c r="H123" i="6"/>
  <c r="J123" i="6" s="1"/>
  <c r="H296" i="6"/>
  <c r="K296" i="6" s="1"/>
  <c r="K382" i="6"/>
  <c r="L432" i="6"/>
  <c r="N432" i="6" s="1"/>
  <c r="N518" i="6"/>
  <c r="J139" i="6"/>
  <c r="J143" i="6"/>
  <c r="J164" i="6"/>
  <c r="J280" i="6"/>
  <c r="J308" i="6"/>
  <c r="J411" i="6"/>
  <c r="J479" i="6"/>
  <c r="J88" i="6"/>
  <c r="J120" i="6"/>
  <c r="J327" i="6"/>
  <c r="J371" i="6"/>
  <c r="J359" i="6"/>
  <c r="J100" i="6"/>
  <c r="J200" i="6"/>
  <c r="J251" i="6"/>
  <c r="J15" i="6"/>
  <c r="J73" i="6"/>
  <c r="J184" i="6"/>
  <c r="J232" i="6"/>
  <c r="J236" i="6"/>
  <c r="J435" i="6"/>
  <c r="J483" i="6"/>
  <c r="J487" i="6"/>
  <c r="J493" i="6"/>
  <c r="K479" i="6"/>
  <c r="K73" i="6"/>
  <c r="K236" i="6"/>
  <c r="K251" i="6"/>
  <c r="J72" i="6"/>
  <c r="J132" i="6"/>
  <c r="K132" i="6"/>
  <c r="J142" i="6"/>
  <c r="J144" i="6"/>
  <c r="K148" i="6"/>
  <c r="J152" i="6"/>
  <c r="J223" i="6"/>
  <c r="J231" i="6"/>
  <c r="J243" i="6"/>
  <c r="J277" i="6"/>
  <c r="K277" i="6"/>
  <c r="J281" i="6"/>
  <c r="K281" i="6"/>
  <c r="J283" i="6"/>
  <c r="K405" i="6"/>
  <c r="J409" i="6"/>
  <c r="K409" i="6"/>
  <c r="J429" i="6"/>
  <c r="K429" i="6"/>
  <c r="J437" i="6"/>
  <c r="K437" i="6"/>
  <c r="K283" i="6"/>
  <c r="K411" i="6"/>
  <c r="K483" i="6"/>
  <c r="J20" i="6"/>
  <c r="K20" i="6"/>
  <c r="K245" i="6"/>
  <c r="J249" i="6"/>
  <c r="K249" i="6"/>
  <c r="J81" i="6"/>
  <c r="K81" i="6"/>
  <c r="J84" i="6"/>
  <c r="J212" i="6"/>
  <c r="K212" i="6"/>
  <c r="J220" i="6"/>
  <c r="K220" i="6"/>
  <c r="J224" i="6"/>
  <c r="K224" i="6"/>
  <c r="K228" i="6"/>
  <c r="J244" i="6"/>
  <c r="K244" i="6"/>
  <c r="J36" i="6"/>
  <c r="K36" i="6"/>
  <c r="J197" i="6"/>
  <c r="K197" i="6"/>
  <c r="K142" i="6"/>
  <c r="K152" i="6"/>
  <c r="K200" i="6"/>
  <c r="K89" i="6"/>
  <c r="J189" i="6"/>
  <c r="K189" i="6"/>
  <c r="K191" i="6"/>
  <c r="J192" i="6"/>
  <c r="J196" i="6"/>
  <c r="J248" i="6"/>
  <c r="J324" i="6"/>
  <c r="K324" i="6"/>
  <c r="J328" i="6"/>
  <c r="J330" i="6"/>
  <c r="K330" i="6"/>
  <c r="J332" i="6"/>
  <c r="J338" i="6"/>
  <c r="K338" i="6"/>
  <c r="J340" i="6"/>
  <c r="K340" i="6"/>
  <c r="J348" i="6"/>
  <c r="K348" i="6"/>
  <c r="J463" i="6"/>
  <c r="K463" i="6"/>
  <c r="K469" i="6"/>
  <c r="K481" i="6"/>
  <c r="J485" i="6"/>
  <c r="K485" i="6"/>
  <c r="J495" i="6"/>
  <c r="K495" i="6"/>
  <c r="K15" i="6"/>
  <c r="K144" i="6"/>
  <c r="K204" i="6"/>
  <c r="K232" i="6"/>
  <c r="K332" i="6"/>
  <c r="K461" i="6"/>
  <c r="J352" i="6"/>
  <c r="J356" i="6"/>
  <c r="K356" i="6"/>
  <c r="J360" i="6"/>
  <c r="J362" i="6"/>
  <c r="K362" i="6"/>
  <c r="J364" i="6"/>
  <c r="J370" i="6"/>
  <c r="J372" i="6"/>
  <c r="K372" i="6"/>
  <c r="J462" i="6"/>
  <c r="K352" i="6"/>
  <c r="J373" i="6"/>
  <c r="K373" i="6"/>
  <c r="K377" i="6"/>
  <c r="J379" i="6"/>
  <c r="J404" i="6"/>
  <c r="J408" i="6"/>
  <c r="J442" i="6"/>
  <c r="K370" i="6"/>
  <c r="J47" i="6"/>
  <c r="J55" i="6"/>
  <c r="J63" i="6"/>
  <c r="J171" i="6"/>
  <c r="J175" i="6"/>
  <c r="J403" i="6"/>
  <c r="J475" i="6"/>
  <c r="J499" i="6"/>
  <c r="J507" i="6"/>
  <c r="J24" i="6"/>
  <c r="J58" i="6"/>
  <c r="J60" i="6"/>
  <c r="J64" i="6"/>
  <c r="J66" i="6"/>
  <c r="J111" i="6"/>
  <c r="J115" i="6"/>
  <c r="J168" i="6"/>
  <c r="J174" i="6"/>
  <c r="J176" i="6"/>
  <c r="J205" i="6"/>
  <c r="J216" i="6"/>
  <c r="J256" i="6"/>
  <c r="J260" i="6"/>
  <c r="J268" i="6"/>
  <c r="J295" i="6"/>
  <c r="J309" i="6"/>
  <c r="J315" i="6"/>
  <c r="J333" i="6"/>
  <c r="J344" i="6"/>
  <c r="J380" i="6"/>
  <c r="J384" i="6"/>
  <c r="J388" i="6"/>
  <c r="J392" i="6"/>
  <c r="J394" i="6"/>
  <c r="J396" i="6"/>
  <c r="J415" i="6"/>
  <c r="J423" i="6"/>
  <c r="J443" i="6"/>
  <c r="J445" i="6"/>
  <c r="J464" i="6"/>
  <c r="J468" i="6"/>
  <c r="J470" i="6"/>
  <c r="J476" i="6"/>
  <c r="J486" i="6"/>
  <c r="J496" i="6"/>
  <c r="J500" i="6"/>
  <c r="J502" i="6"/>
  <c r="J39" i="6"/>
  <c r="J271" i="6"/>
  <c r="J312" i="6"/>
  <c r="J391" i="6"/>
  <c r="J33" i="6"/>
  <c r="J112" i="6"/>
  <c r="J116" i="6"/>
  <c r="J213" i="6"/>
  <c r="J217" i="6"/>
  <c r="J284" i="6"/>
  <c r="J288" i="6"/>
  <c r="J292" i="6"/>
  <c r="J300" i="6"/>
  <c r="J306" i="6"/>
  <c r="J341" i="6"/>
  <c r="J345" i="6"/>
  <c r="J347" i="6"/>
  <c r="J412" i="6"/>
  <c r="J424" i="6"/>
  <c r="J426" i="6"/>
  <c r="J428" i="6"/>
  <c r="J303" i="6"/>
  <c r="J26" i="6"/>
  <c r="J28" i="6"/>
  <c r="J79" i="6"/>
  <c r="J211" i="6"/>
  <c r="J237" i="6"/>
  <c r="J365" i="6"/>
  <c r="J307" i="6"/>
  <c r="J17" i="6"/>
  <c r="J44" i="6"/>
  <c r="J52" i="6"/>
  <c r="J117" i="6"/>
  <c r="J136" i="6"/>
  <c r="J177" i="6"/>
  <c r="J179" i="6"/>
  <c r="J181" i="6"/>
  <c r="J316" i="6"/>
  <c r="J320" i="6"/>
  <c r="J397" i="6"/>
  <c r="J446" i="6"/>
  <c r="J448" i="6"/>
  <c r="J450" i="6"/>
  <c r="J452" i="6"/>
  <c r="J16" i="6"/>
  <c r="J18" i="6"/>
  <c r="J23" i="6"/>
  <c r="J31" i="6"/>
  <c r="J41" i="6"/>
  <c r="J49" i="6"/>
  <c r="J56" i="6"/>
  <c r="J74" i="6"/>
  <c r="J76" i="6"/>
  <c r="J80" i="6"/>
  <c r="J95" i="6"/>
  <c r="J99" i="6"/>
  <c r="J101" i="6"/>
  <c r="J127" i="6"/>
  <c r="J131" i="6"/>
  <c r="J133" i="6"/>
  <c r="J163" i="6"/>
  <c r="J187" i="6"/>
  <c r="J242" i="6"/>
  <c r="J402" i="6"/>
  <c r="J436" i="6"/>
  <c r="J441" i="6"/>
  <c r="J474" i="6"/>
  <c r="J501" i="6"/>
  <c r="J506" i="6"/>
  <c r="J508" i="6"/>
  <c r="J34" i="6"/>
  <c r="J57" i="6"/>
  <c r="J65" i="6"/>
  <c r="J90" i="6"/>
  <c r="J92" i="6"/>
  <c r="J126" i="6"/>
  <c r="J128" i="6"/>
  <c r="J160" i="6"/>
  <c r="J186" i="6"/>
  <c r="J188" i="6"/>
  <c r="J201" i="6"/>
  <c r="J218" i="6"/>
  <c r="J225" i="6"/>
  <c r="J227" i="6"/>
  <c r="J233" i="6"/>
  <c r="J235" i="6"/>
  <c r="J250" i="6"/>
  <c r="J255" i="6"/>
  <c r="J257" i="6"/>
  <c r="J259" i="6"/>
  <c r="J265" i="6"/>
  <c r="J267" i="6"/>
  <c r="J287" i="6"/>
  <c r="J289" i="6"/>
  <c r="J291" i="6"/>
  <c r="J297" i="6"/>
  <c r="J314" i="6"/>
  <c r="J319" i="6"/>
  <c r="J321" i="6"/>
  <c r="J323" i="6"/>
  <c r="J329" i="6"/>
  <c r="J331" i="6"/>
  <c r="J346" i="6"/>
  <c r="J351" i="6"/>
  <c r="J353" i="6"/>
  <c r="J355" i="6"/>
  <c r="J361" i="6"/>
  <c r="J363" i="6"/>
  <c r="J378" i="6"/>
  <c r="J383" i="6"/>
  <c r="J385" i="6"/>
  <c r="J387" i="6"/>
  <c r="J393" i="6"/>
  <c r="J395" i="6"/>
  <c r="J410" i="6"/>
  <c r="J417" i="6"/>
  <c r="J419" i="6"/>
  <c r="J438" i="6"/>
  <c r="J449" i="6"/>
  <c r="J482" i="6"/>
  <c r="J488" i="6"/>
  <c r="J503" i="6"/>
  <c r="J505" i="6"/>
  <c r="J21" i="6"/>
  <c r="J30" i="6"/>
  <c r="J37" i="6"/>
  <c r="J46" i="6"/>
  <c r="J51" i="6"/>
  <c r="J62" i="6"/>
  <c r="J78" i="6"/>
  <c r="J85" i="6"/>
  <c r="J94" i="6"/>
  <c r="J96" i="6"/>
  <c r="J113" i="6"/>
  <c r="J122" i="6"/>
  <c r="J145" i="6"/>
  <c r="J154" i="6"/>
  <c r="J156" i="6"/>
  <c r="J208" i="6"/>
  <c r="J272" i="6"/>
  <c r="J317" i="6"/>
  <c r="J336" i="6"/>
  <c r="J381" i="6"/>
  <c r="J400" i="6"/>
  <c r="J439" i="6"/>
  <c r="J504" i="6"/>
  <c r="J27" i="6"/>
  <c r="J29" i="6"/>
  <c r="J38" i="6"/>
  <c r="J43" i="6"/>
  <c r="J54" i="6"/>
  <c r="J61" i="6"/>
  <c r="J70" i="6"/>
  <c r="J75" i="6"/>
  <c r="J91" i="6"/>
  <c r="J106" i="6"/>
  <c r="J129" i="6"/>
  <c r="J138" i="6"/>
  <c r="J140" i="6"/>
  <c r="J161" i="6"/>
  <c r="J221" i="6"/>
  <c r="J240" i="6"/>
  <c r="J304" i="6"/>
  <c r="J413" i="6"/>
  <c r="J472" i="6"/>
  <c r="J489" i="6"/>
  <c r="J491" i="6"/>
  <c r="J103" i="6"/>
  <c r="J114" i="6"/>
  <c r="J119" i="6"/>
  <c r="J121" i="6"/>
  <c r="J130" i="6"/>
  <c r="J135" i="6"/>
  <c r="J137" i="6"/>
  <c r="J146" i="6"/>
  <c r="J162" i="6"/>
  <c r="J167" i="6"/>
  <c r="J169" i="6"/>
  <c r="J183" i="6"/>
  <c r="J215" i="6"/>
  <c r="J247" i="6"/>
  <c r="J266" i="6"/>
  <c r="J269" i="6"/>
  <c r="J279" i="6"/>
  <c r="J298" i="6"/>
  <c r="J301" i="6"/>
  <c r="J311" i="6"/>
  <c r="J343" i="6"/>
  <c r="J407" i="6"/>
  <c r="J466" i="6"/>
  <c r="J109" i="6"/>
  <c r="J125" i="6"/>
  <c r="J141" i="6"/>
  <c r="J150" i="6"/>
  <c r="J157" i="6"/>
  <c r="J166" i="6"/>
  <c r="J226" i="6"/>
  <c r="J229" i="6"/>
  <c r="J239" i="6"/>
  <c r="J241" i="6"/>
  <c r="J258" i="6"/>
  <c r="J261" i="6"/>
  <c r="J273" i="6"/>
  <c r="J290" i="6"/>
  <c r="J293" i="6"/>
  <c r="J305" i="6"/>
  <c r="J322" i="6"/>
  <c r="J325" i="6"/>
  <c r="J335" i="6"/>
  <c r="J337" i="6"/>
  <c r="J354" i="6"/>
  <c r="J357" i="6"/>
  <c r="J367" i="6"/>
  <c r="J369" i="6"/>
  <c r="J389" i="6"/>
  <c r="J399" i="6"/>
  <c r="J401" i="6"/>
  <c r="J418" i="6"/>
  <c r="J421" i="6"/>
  <c r="J447" i="6"/>
  <c r="J460" i="6"/>
  <c r="J465" i="6"/>
  <c r="J477" i="6"/>
  <c r="J198" i="6"/>
  <c r="J206" i="6"/>
  <c r="J214" i="6"/>
  <c r="J222" i="6"/>
  <c r="J238" i="6"/>
  <c r="J246" i="6"/>
  <c r="J254" i="6"/>
  <c r="J262" i="6"/>
  <c r="J270" i="6"/>
  <c r="J278" i="6"/>
  <c r="J294" i="6"/>
  <c r="J302" i="6"/>
  <c r="J310" i="6"/>
  <c r="J318" i="6"/>
  <c r="J326" i="6"/>
  <c r="J334" i="6"/>
  <c r="J342" i="6"/>
  <c r="J350" i="6"/>
  <c r="J358" i="6"/>
  <c r="J366" i="6"/>
  <c r="J374" i="6"/>
  <c r="J382" i="6"/>
  <c r="J390" i="6"/>
  <c r="J398" i="6"/>
  <c r="J406" i="6"/>
  <c r="J422" i="6"/>
  <c r="J430" i="6"/>
  <c r="J440" i="6"/>
  <c r="J178" i="6"/>
  <c r="J194" i="6"/>
  <c r="D124" i="6"/>
  <c r="F124" i="6" s="1"/>
  <c r="D123" i="6"/>
  <c r="F123" i="6" s="1"/>
  <c r="D110" i="6"/>
  <c r="F110" i="6" s="1"/>
  <c r="D102" i="6"/>
  <c r="F102" i="6" s="1"/>
  <c r="K110" i="6" l="1"/>
  <c r="J275" i="6"/>
  <c r="K123" i="6"/>
  <c r="K102" i="6"/>
  <c r="J296" i="6"/>
  <c r="K124" i="6"/>
  <c r="N457" i="6"/>
  <c r="N520" i="6" s="1"/>
  <c r="N521" i="6" s="1"/>
  <c r="H432" i="6"/>
  <c r="K432" i="6" s="1"/>
  <c r="J518" i="6"/>
  <c r="F457" i="6"/>
  <c r="O518" i="6" l="1"/>
  <c r="O15" i="6"/>
  <c r="O471" i="6"/>
  <c r="O467" i="6"/>
  <c r="O459" i="6"/>
  <c r="O455" i="6"/>
  <c r="O451" i="6"/>
  <c r="O431" i="6"/>
  <c r="O427" i="6"/>
  <c r="O375" i="6"/>
  <c r="O339" i="6"/>
  <c r="O299" i="6"/>
  <c r="O263" i="6"/>
  <c r="O219" i="6"/>
  <c r="O207" i="6"/>
  <c r="O203" i="6"/>
  <c r="O199" i="6"/>
  <c r="O195" i="6"/>
  <c r="O191" i="6"/>
  <c r="O490" i="6"/>
  <c r="O480" i="6"/>
  <c r="O469" i="6"/>
  <c r="O458" i="6"/>
  <c r="O453" i="6"/>
  <c r="O416" i="6"/>
  <c r="O405" i="6"/>
  <c r="O368" i="6"/>
  <c r="O282" i="6"/>
  <c r="O245" i="6"/>
  <c r="O234" i="6"/>
  <c r="O202" i="6"/>
  <c r="O172" i="6"/>
  <c r="O148" i="6"/>
  <c r="O108" i="6"/>
  <c r="O104" i="6"/>
  <c r="O509" i="6"/>
  <c r="O498" i="6"/>
  <c r="O461" i="6"/>
  <c r="O456" i="6"/>
  <c r="O434" i="6"/>
  <c r="O386" i="6"/>
  <c r="O376" i="6"/>
  <c r="O349" i="6"/>
  <c r="O285" i="6"/>
  <c r="O274" i="6"/>
  <c r="O264" i="6"/>
  <c r="O253" i="6"/>
  <c r="O210" i="6"/>
  <c r="O170" i="6"/>
  <c r="O158" i="6"/>
  <c r="O134" i="6"/>
  <c r="O118" i="6"/>
  <c r="O98" i="6"/>
  <c r="O86" i="6"/>
  <c r="O82" i="6"/>
  <c r="O50" i="6"/>
  <c r="O42" i="6"/>
  <c r="O22" i="6"/>
  <c r="O494" i="6"/>
  <c r="O484" i="6"/>
  <c r="O473" i="6"/>
  <c r="O420" i="6"/>
  <c r="O377" i="6"/>
  <c r="O313" i="6"/>
  <c r="O228" i="6"/>
  <c r="O185" i="6"/>
  <c r="O159" i="6"/>
  <c r="O151" i="6"/>
  <c r="O89" i="6"/>
  <c r="O68" i="6"/>
  <c r="O25" i="6"/>
  <c r="O481" i="6"/>
  <c r="O204" i="6"/>
  <c r="O182" i="6"/>
  <c r="O165" i="6"/>
  <c r="O77" i="6"/>
  <c r="O40" i="6"/>
  <c r="O19" i="6"/>
  <c r="O478" i="6"/>
  <c r="O425" i="6"/>
  <c r="O414" i="6"/>
  <c r="O286" i="6"/>
  <c r="O276" i="6"/>
  <c r="O190" i="6"/>
  <c r="O155" i="6"/>
  <c r="O147" i="6"/>
  <c r="O107" i="6"/>
  <c r="O87" i="6"/>
  <c r="O71" i="6"/>
  <c r="O497" i="6"/>
  <c r="O454" i="6"/>
  <c r="O444" i="6"/>
  <c r="O433" i="6"/>
  <c r="O252" i="6"/>
  <c r="O230" i="6"/>
  <c r="O209" i="6"/>
  <c r="O153" i="6"/>
  <c r="O105" i="6"/>
  <c r="O97" i="6"/>
  <c r="O69" i="6"/>
  <c r="O59" i="6"/>
  <c r="O53" i="6"/>
  <c r="O48" i="6"/>
  <c r="O32" i="6"/>
  <c r="O492" i="6"/>
  <c r="O193" i="6"/>
  <c r="O173" i="6"/>
  <c r="O149" i="6"/>
  <c r="O93" i="6"/>
  <c r="O83" i="6"/>
  <c r="O67" i="6"/>
  <c r="O45" i="6"/>
  <c r="O35" i="6"/>
  <c r="O142" i="6"/>
  <c r="O36" i="6"/>
  <c r="O58" i="6"/>
  <c r="O80" i="6"/>
  <c r="O106" i="6"/>
  <c r="O125" i="6"/>
  <c r="O146" i="6"/>
  <c r="O33" i="6"/>
  <c r="O56" i="6"/>
  <c r="O78" i="6"/>
  <c r="O102" i="6"/>
  <c r="O123" i="6"/>
  <c r="O140" i="6"/>
  <c r="O164" i="6"/>
  <c r="O186" i="6"/>
  <c r="O213" i="6"/>
  <c r="O232" i="6"/>
  <c r="O250" i="6"/>
  <c r="O270" i="6"/>
  <c r="O291" i="6"/>
  <c r="O308" i="6"/>
  <c r="O325" i="6"/>
  <c r="O342" i="6"/>
  <c r="O359" i="6"/>
  <c r="O379" i="6"/>
  <c r="O396" i="6"/>
  <c r="O413" i="6"/>
  <c r="O438" i="6"/>
  <c r="O464" i="6"/>
  <c r="O488" i="6"/>
  <c r="O510" i="6"/>
  <c r="O167" i="6"/>
  <c r="O188" i="6"/>
  <c r="O215" i="6"/>
  <c r="O235" i="6"/>
  <c r="O254" i="6"/>
  <c r="O272" i="6"/>
  <c r="O293" i="6"/>
  <c r="O310" i="6"/>
  <c r="O327" i="6"/>
  <c r="O344" i="6"/>
  <c r="O361" i="6"/>
  <c r="O381" i="6"/>
  <c r="O398" i="6"/>
  <c r="O417" i="6"/>
  <c r="O440" i="6"/>
  <c r="O466" i="6"/>
  <c r="O491" i="6"/>
  <c r="O512" i="6"/>
  <c r="O27" i="6"/>
  <c r="O49" i="6"/>
  <c r="O72" i="6"/>
  <c r="O95" i="6"/>
  <c r="O117" i="6"/>
  <c r="O135" i="6"/>
  <c r="O157" i="6"/>
  <c r="O179" i="6"/>
  <c r="O205" i="6"/>
  <c r="O225" i="6"/>
  <c r="O244" i="6"/>
  <c r="O265" i="6"/>
  <c r="O284" i="6"/>
  <c r="O303" i="6"/>
  <c r="O320" i="6"/>
  <c r="O336" i="6"/>
  <c r="O354" i="6"/>
  <c r="O371" i="6"/>
  <c r="O391" i="6"/>
  <c r="O408" i="6"/>
  <c r="O429" i="6"/>
  <c r="O450" i="6"/>
  <c r="O482" i="6"/>
  <c r="O504" i="6"/>
  <c r="O18" i="6"/>
  <c r="O39" i="6"/>
  <c r="O62" i="6"/>
  <c r="O85" i="6"/>
  <c r="O111" i="6"/>
  <c r="O128" i="6"/>
  <c r="O145" i="6"/>
  <c r="O171" i="6"/>
  <c r="O194" i="6"/>
  <c r="O218" i="6"/>
  <c r="O238" i="6"/>
  <c r="O257" i="6"/>
  <c r="O277" i="6"/>
  <c r="O296" i="6"/>
  <c r="O314" i="6"/>
  <c r="O330" i="6"/>
  <c r="O347" i="6"/>
  <c r="O364" i="6"/>
  <c r="O384" i="6"/>
  <c r="O401" i="6"/>
  <c r="O421" i="6"/>
  <c r="O443" i="6"/>
  <c r="O472" i="6"/>
  <c r="O496" i="6"/>
  <c r="O515" i="6"/>
  <c r="O20" i="6"/>
  <c r="O41" i="6"/>
  <c r="O63" i="6"/>
  <c r="O88" i="6"/>
  <c r="O112" i="6"/>
  <c r="O129" i="6"/>
  <c r="O17" i="6"/>
  <c r="O38" i="6"/>
  <c r="O61" i="6"/>
  <c r="O84" i="6"/>
  <c r="O110" i="6"/>
  <c r="O127" i="6"/>
  <c r="O144" i="6"/>
  <c r="O169" i="6"/>
  <c r="O192" i="6"/>
  <c r="O217" i="6"/>
  <c r="O237" i="6"/>
  <c r="O256" i="6"/>
  <c r="O275" i="6"/>
  <c r="O295" i="6"/>
  <c r="O312" i="6"/>
  <c r="O329" i="6"/>
  <c r="O346" i="6"/>
  <c r="O363" i="6"/>
  <c r="O383" i="6"/>
  <c r="O400" i="6"/>
  <c r="O419" i="6"/>
  <c r="O442" i="6"/>
  <c r="O470" i="6"/>
  <c r="O495" i="6"/>
  <c r="O514" i="6"/>
  <c r="O174" i="6"/>
  <c r="O196" i="6"/>
  <c r="O220" i="6"/>
  <c r="O239" i="6"/>
  <c r="O258" i="6"/>
  <c r="O278" i="6"/>
  <c r="O297" i="6"/>
  <c r="O315" i="6"/>
  <c r="O331" i="6"/>
  <c r="O348" i="6"/>
  <c r="O365" i="6"/>
  <c r="O385" i="6"/>
  <c r="O402" i="6"/>
  <c r="O422" i="6"/>
  <c r="O445" i="6"/>
  <c r="O474" i="6"/>
  <c r="O499" i="6"/>
  <c r="O516" i="6"/>
  <c r="O31" i="6"/>
  <c r="O55" i="6"/>
  <c r="O76" i="6"/>
  <c r="O122" i="6"/>
  <c r="O139" i="6"/>
  <c r="O163" i="6"/>
  <c r="O184" i="6"/>
  <c r="O212" i="6"/>
  <c r="O231" i="6"/>
  <c r="O249" i="6"/>
  <c r="O269" i="6"/>
  <c r="O290" i="6"/>
  <c r="O307" i="6"/>
  <c r="O324" i="6"/>
  <c r="O341" i="6"/>
  <c r="O358" i="6"/>
  <c r="O378" i="6"/>
  <c r="O395" i="6"/>
  <c r="O412" i="6"/>
  <c r="O437" i="6"/>
  <c r="O463" i="6"/>
  <c r="O487" i="6"/>
  <c r="O508" i="6"/>
  <c r="O26" i="6"/>
  <c r="O47" i="6"/>
  <c r="O70" i="6"/>
  <c r="O94" i="6"/>
  <c r="O116" i="6"/>
  <c r="O133" i="6"/>
  <c r="O23" i="6"/>
  <c r="O44" i="6"/>
  <c r="O65" i="6"/>
  <c r="O91" i="6"/>
  <c r="O114" i="6"/>
  <c r="O131" i="6"/>
  <c r="O152" i="6"/>
  <c r="O176" i="6"/>
  <c r="O198" i="6"/>
  <c r="O222" i="6"/>
  <c r="O241" i="6"/>
  <c r="O260" i="6"/>
  <c r="O280" i="6"/>
  <c r="O300" i="6"/>
  <c r="O317" i="6"/>
  <c r="O333" i="6"/>
  <c r="O351" i="6"/>
  <c r="O367" i="6"/>
  <c r="O388" i="6"/>
  <c r="O404" i="6"/>
  <c r="O424" i="6"/>
  <c r="O447" i="6"/>
  <c r="O476" i="6"/>
  <c r="O501" i="6"/>
  <c r="O156" i="6"/>
  <c r="O178" i="6"/>
  <c r="O201" i="6"/>
  <c r="O224" i="6"/>
  <c r="O243" i="6"/>
  <c r="O262" i="6"/>
  <c r="O283" i="6"/>
  <c r="O302" i="6"/>
  <c r="O319" i="6"/>
  <c r="O335" i="6"/>
  <c r="O353" i="6"/>
  <c r="O370" i="6"/>
  <c r="O390" i="6"/>
  <c r="O407" i="6"/>
  <c r="O428" i="6"/>
  <c r="O449" i="6"/>
  <c r="O479" i="6"/>
  <c r="O503" i="6"/>
  <c r="O16" i="6"/>
  <c r="O37" i="6"/>
  <c r="O60" i="6"/>
  <c r="O81" i="6"/>
  <c r="O109" i="6"/>
  <c r="O126" i="6"/>
  <c r="O143" i="6"/>
  <c r="O168" i="6"/>
  <c r="O189" i="6"/>
  <c r="O216" i="6"/>
  <c r="O236" i="6"/>
  <c r="O255" i="6"/>
  <c r="O273" i="6"/>
  <c r="O294" i="6"/>
  <c r="O311" i="6"/>
  <c r="O328" i="6"/>
  <c r="O345" i="6"/>
  <c r="O362" i="6"/>
  <c r="O382" i="6"/>
  <c r="O399" i="6"/>
  <c r="O418" i="6"/>
  <c r="O441" i="6"/>
  <c r="O468" i="6"/>
  <c r="O493" i="6"/>
  <c r="O513" i="6"/>
  <c r="O29" i="6"/>
  <c r="O52" i="6"/>
  <c r="O74" i="6"/>
  <c r="O99" i="6"/>
  <c r="O120" i="6"/>
  <c r="O137" i="6"/>
  <c r="O161" i="6"/>
  <c r="O181" i="6"/>
  <c r="O208" i="6"/>
  <c r="O227" i="6"/>
  <c r="O247" i="6"/>
  <c r="O267" i="6"/>
  <c r="O288" i="6"/>
  <c r="O305" i="6"/>
  <c r="O322" i="6"/>
  <c r="O338" i="6"/>
  <c r="O356" i="6"/>
  <c r="O373" i="6"/>
  <c r="O393" i="6"/>
  <c r="O410" i="6"/>
  <c r="O435" i="6"/>
  <c r="O460" i="6"/>
  <c r="O485" i="6"/>
  <c r="O506" i="6"/>
  <c r="O30" i="6"/>
  <c r="O54" i="6"/>
  <c r="O75" i="6"/>
  <c r="O100" i="6"/>
  <c r="O121" i="6"/>
  <c r="O138" i="6"/>
  <c r="O28" i="6"/>
  <c r="O51" i="6"/>
  <c r="O73" i="6"/>
  <c r="O96" i="6"/>
  <c r="O119" i="6"/>
  <c r="O136" i="6"/>
  <c r="O160" i="6"/>
  <c r="O180" i="6"/>
  <c r="O206" i="6"/>
  <c r="O226" i="6"/>
  <c r="O246" i="6"/>
  <c r="O266" i="6"/>
  <c r="O287" i="6"/>
  <c r="O304" i="6"/>
  <c r="O321" i="6"/>
  <c r="O337" i="6"/>
  <c r="O355" i="6"/>
  <c r="O372" i="6"/>
  <c r="O392" i="6"/>
  <c r="O409" i="6"/>
  <c r="O430" i="6"/>
  <c r="O452" i="6"/>
  <c r="O483" i="6"/>
  <c r="O505" i="6"/>
  <c r="O162" i="6"/>
  <c r="O183" i="6"/>
  <c r="O211" i="6"/>
  <c r="O229" i="6"/>
  <c r="O248" i="6"/>
  <c r="O268" i="6"/>
  <c r="O289" i="6"/>
  <c r="O306" i="6"/>
  <c r="O323" i="6"/>
  <c r="O340" i="6"/>
  <c r="O357" i="6"/>
  <c r="O374" i="6"/>
  <c r="O394" i="6"/>
  <c r="O411" i="6"/>
  <c r="O436" i="6"/>
  <c r="O462" i="6"/>
  <c r="O486" i="6"/>
  <c r="O507" i="6"/>
  <c r="O21" i="6"/>
  <c r="O43" i="6"/>
  <c r="O64" i="6"/>
  <c r="O90" i="6"/>
  <c r="O113" i="6"/>
  <c r="O130" i="6"/>
  <c r="O150" i="6"/>
  <c r="O175" i="6"/>
  <c r="O197" i="6"/>
  <c r="O221" i="6"/>
  <c r="O240" i="6"/>
  <c r="O259" i="6"/>
  <c r="O279" i="6"/>
  <c r="O298" i="6"/>
  <c r="O316" i="6"/>
  <c r="O332" i="6"/>
  <c r="O350" i="6"/>
  <c r="O366" i="6"/>
  <c r="O387" i="6"/>
  <c r="O403" i="6"/>
  <c r="O423" i="6"/>
  <c r="O446" i="6"/>
  <c r="O475" i="6"/>
  <c r="O500" i="6"/>
  <c r="O517" i="6"/>
  <c r="O34" i="6"/>
  <c r="O57" i="6"/>
  <c r="O79" i="6"/>
  <c r="O103" i="6"/>
  <c r="O124" i="6"/>
  <c r="O141" i="6"/>
  <c r="O166" i="6"/>
  <c r="O187" i="6"/>
  <c r="O214" i="6"/>
  <c r="O233" i="6"/>
  <c r="O251" i="6"/>
  <c r="O271" i="6"/>
  <c r="O292" i="6"/>
  <c r="O309" i="6"/>
  <c r="O326" i="6"/>
  <c r="O343" i="6"/>
  <c r="O360" i="6"/>
  <c r="O380" i="6"/>
  <c r="O397" i="6"/>
  <c r="O415" i="6"/>
  <c r="O439" i="6"/>
  <c r="O465" i="6"/>
  <c r="O489" i="6"/>
  <c r="O511" i="6"/>
  <c r="O101" i="6"/>
  <c r="O24" i="6"/>
  <c r="O115" i="6"/>
  <c r="O200" i="6"/>
  <c r="O281" i="6"/>
  <c r="O352" i="6"/>
  <c r="O426" i="6"/>
  <c r="O66" i="6"/>
  <c r="O154" i="6"/>
  <c r="O242" i="6"/>
  <c r="O318" i="6"/>
  <c r="O389" i="6"/>
  <c r="O477" i="6"/>
  <c r="O92" i="6"/>
  <c r="O177" i="6"/>
  <c r="O261" i="6"/>
  <c r="O334" i="6"/>
  <c r="O406" i="6"/>
  <c r="O502" i="6"/>
  <c r="O46" i="6"/>
  <c r="O132" i="6"/>
  <c r="O223" i="6"/>
  <c r="O301" i="6"/>
  <c r="O369" i="6"/>
  <c r="O448" i="6"/>
  <c r="O432" i="6"/>
  <c r="O457" i="6"/>
  <c r="J432" i="6"/>
  <c r="J457" i="6" s="1"/>
  <c r="J520" i="6" s="1"/>
</calcChain>
</file>

<file path=xl/sharedStrings.xml><?xml version="1.0" encoding="utf-8"?>
<sst xmlns="http://schemas.openxmlformats.org/spreadsheetml/2006/main" count="2803" uniqueCount="1014">
  <si>
    <t>PRECIARIO BBVA BANCOMER 2014</t>
  </si>
  <si>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</si>
  <si>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</si>
  <si>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</si>
  <si>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</si>
  <si>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</si>
  <si>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</si>
  <si>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</si>
  <si>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</si>
  <si>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</si>
  <si>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</si>
  <si>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</si>
  <si>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</si>
  <si>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</si>
  <si>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</si>
  <si>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</si>
  <si>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</si>
  <si>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</si>
  <si>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</si>
  <si>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</si>
  <si>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</si>
  <si>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</si>
  <si>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</si>
  <si>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</si>
  <si>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</si>
  <si>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PRE-061</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</si>
  <si>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</si>
  <si>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</si>
  <si>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</si>
  <si>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</si>
  <si>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</si>
  <si>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</si>
  <si>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</si>
  <si>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</si>
  <si>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</si>
  <si>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</si>
  <si>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</si>
  <si>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</si>
  <si>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</si>
  <si>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</si>
  <si>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</si>
  <si>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</si>
  <si>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</si>
  <si>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</si>
  <si>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</si>
  <si>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</si>
  <si>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</si>
  <si>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</si>
  <si>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</si>
  <si>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</si>
  <si>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</si>
  <si>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</si>
  <si>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</si>
  <si>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</si>
  <si>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</si>
  <si>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</si>
  <si>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</si>
  <si>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</si>
  <si>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</si>
  <si>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PRE-032</t>
  </si>
  <si>
    <t>PRE-033</t>
  </si>
  <si>
    <t>A0111</t>
  </si>
  <si>
    <t>PLAFONES</t>
  </si>
  <si>
    <t>PRE-034</t>
  </si>
  <si>
    <t>A0112</t>
  </si>
  <si>
    <t>ANUNCIOS LUMINOSOS</t>
  </si>
  <si>
    <t>PRE-035</t>
  </si>
  <si>
    <t>PRE-036</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</si>
  <si>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</si>
  <si>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</si>
  <si>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</si>
  <si>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</si>
  <si>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</si>
  <si>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</si>
  <si>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</si>
  <si>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</si>
  <si>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</si>
  <si>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</si>
  <si>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</si>
  <si>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</si>
  <si>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</si>
  <si>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</si>
  <si>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</si>
  <si>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</si>
  <si>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PRE-064</t>
  </si>
  <si>
    <t>A0115</t>
  </si>
  <si>
    <t>INFRAESTRUCTURA</t>
  </si>
  <si>
    <t>A02</t>
  </si>
  <si>
    <t>DEMOLICIONES</t>
  </si>
  <si>
    <t>A0201</t>
  </si>
  <si>
    <t>PRE-053</t>
  </si>
  <si>
    <t>M</t>
  </si>
  <si>
    <t>A0202</t>
  </si>
  <si>
    <t>PRE-060</t>
  </si>
  <si>
    <t>M3</t>
  </si>
  <si>
    <t>PRE-063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</si>
  <si>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</si>
  <si>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</si>
  <si>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</si>
  <si>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</si>
  <si>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</si>
  <si>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</si>
  <si>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</si>
  <si>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</si>
  <si>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</si>
  <si>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</si>
  <si>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</si>
  <si>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</si>
  <si>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</si>
  <si>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</si>
  <si>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</si>
  <si>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</si>
  <si>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</si>
  <si>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</si>
  <si>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</si>
  <si>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</si>
  <si>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ALB-003</t>
  </si>
  <si>
    <t>ALB-008</t>
  </si>
  <si>
    <t>ALB-011</t>
  </si>
  <si>
    <t>EN MUROS</t>
  </si>
  <si>
    <t>EN AZOTEAS</t>
  </si>
  <si>
    <t>ALB-021</t>
  </si>
  <si>
    <t>ACABADOS</t>
  </si>
  <si>
    <t>ACA-001</t>
  </si>
  <si>
    <t>ACA-003</t>
  </si>
  <si>
    <t>ACA-014</t>
  </si>
  <si>
    <t>ACA-021</t>
  </si>
  <si>
    <t>ACA-006</t>
  </si>
  <si>
    <t>ACA-011</t>
  </si>
  <si>
    <t>ACA-012</t>
  </si>
  <si>
    <t>ACA-017</t>
  </si>
  <si>
    <t>ACA-019</t>
  </si>
  <si>
    <t>C02</t>
  </si>
  <si>
    <t>TAB-004</t>
  </si>
  <si>
    <t>TAB-005</t>
  </si>
  <si>
    <t>TAB-006</t>
  </si>
  <si>
    <t>TAB-007</t>
  </si>
  <si>
    <t>TAB-008</t>
  </si>
  <si>
    <t>TAB-009</t>
  </si>
  <si>
    <t>TAB-010</t>
  </si>
  <si>
    <t>TAB-011</t>
  </si>
  <si>
    <t>TAB-014</t>
  </si>
  <si>
    <t>TAB-017</t>
  </si>
  <si>
    <t>TAB-018</t>
  </si>
  <si>
    <t>TAB-019</t>
  </si>
  <si>
    <t>TAB-022</t>
  </si>
  <si>
    <t>TAB-025</t>
  </si>
  <si>
    <t>TAB-028</t>
  </si>
  <si>
    <t>EN PLAFONES</t>
  </si>
  <si>
    <t>PLA-001</t>
  </si>
  <si>
    <t>PLA-002</t>
  </si>
  <si>
    <t>PLA-003</t>
  </si>
  <si>
    <t>PLA-004</t>
  </si>
  <si>
    <t>PLA-009</t>
  </si>
  <si>
    <t>PLA-010</t>
  </si>
  <si>
    <t>PLA-012</t>
  </si>
  <si>
    <t>PLA-013</t>
  </si>
  <si>
    <t>PLA-014</t>
  </si>
  <si>
    <t>PLA-015</t>
  </si>
  <si>
    <t>PLA-016</t>
  </si>
  <si>
    <t>PLA-017</t>
  </si>
  <si>
    <t>EXTERIORES</t>
  </si>
  <si>
    <t>CANCELERÍA ALUMINIO Y CRISTAL</t>
  </si>
  <si>
    <t>CANCELERÍA DE ALUMINIO</t>
  </si>
  <si>
    <t>CAN-002</t>
  </si>
  <si>
    <t>D02</t>
  </si>
  <si>
    <t>CRISTAL</t>
  </si>
  <si>
    <t>CAN-004</t>
  </si>
  <si>
    <t>PELÍCULA</t>
  </si>
  <si>
    <t>CAN-006</t>
  </si>
  <si>
    <t>PUERTAS</t>
  </si>
  <si>
    <t>CAN-008</t>
  </si>
  <si>
    <t>CAN-010</t>
  </si>
  <si>
    <t>E</t>
  </si>
  <si>
    <t>CAR-002</t>
  </si>
  <si>
    <t>CAR-004</t>
  </si>
  <si>
    <t>CAR-005</t>
  </si>
  <si>
    <t>CAR-006</t>
  </si>
  <si>
    <t>CAR-007</t>
  </si>
  <si>
    <t>E02</t>
  </si>
  <si>
    <t>MUEBLES DE MADERA</t>
  </si>
  <si>
    <t>CAR-010</t>
  </si>
  <si>
    <t>CAR-013</t>
  </si>
  <si>
    <t>CAR-014</t>
  </si>
  <si>
    <t>E03</t>
  </si>
  <si>
    <t>REGISTROS DE MADERA</t>
  </si>
  <si>
    <t>CAR-015</t>
  </si>
  <si>
    <t>F</t>
  </si>
  <si>
    <t>F01</t>
  </si>
  <si>
    <t>HER-001</t>
  </si>
  <si>
    <t>KG</t>
  </si>
  <si>
    <t>F04</t>
  </si>
  <si>
    <t>MUROS METÁLICOS</t>
  </si>
  <si>
    <t>HER-003</t>
  </si>
  <si>
    <t>HER-004</t>
  </si>
  <si>
    <t>F05</t>
  </si>
  <si>
    <t>HER-006</t>
  </si>
  <si>
    <t>VAR-007</t>
  </si>
  <si>
    <t>HER-007</t>
  </si>
  <si>
    <t>HER-008</t>
  </si>
  <si>
    <t>HER-009</t>
  </si>
  <si>
    <t>G</t>
  </si>
  <si>
    <t>SUMINISTROS DEL CLIENTE Y COLOCACIONES</t>
  </si>
  <si>
    <t>G01</t>
  </si>
  <si>
    <t>VAR-001</t>
  </si>
  <si>
    <t>G03</t>
  </si>
  <si>
    <t>SEÑALIZACIÓN</t>
  </si>
  <si>
    <t>VAR-002</t>
  </si>
  <si>
    <t>JGO</t>
  </si>
  <si>
    <t>G04</t>
  </si>
  <si>
    <t>PUERTAS BLINDADAS, ESCLUSA Y TRANSFER</t>
  </si>
  <si>
    <t>VAR-003</t>
  </si>
  <si>
    <t>VAR-004</t>
  </si>
  <si>
    <t>VAR-005</t>
  </si>
  <si>
    <t>G05</t>
  </si>
  <si>
    <t>EXTINTORES Y SEGURIDAD</t>
  </si>
  <si>
    <t>VAR-006</t>
  </si>
  <si>
    <t>G07</t>
  </si>
  <si>
    <t>MARQUETING</t>
  </si>
  <si>
    <t>H</t>
  </si>
  <si>
    <t>LIMPIEZA</t>
  </si>
  <si>
    <t>H01</t>
  </si>
  <si>
    <t>LIMPIEZA FINA</t>
  </si>
  <si>
    <t>LIMP-002</t>
  </si>
  <si>
    <t>LIMP-003</t>
  </si>
  <si>
    <t>H02</t>
  </si>
  <si>
    <t>PROTECCIONES</t>
  </si>
  <si>
    <t>LIMP-004</t>
  </si>
  <si>
    <t>I</t>
  </si>
  <si>
    <t>I01</t>
  </si>
  <si>
    <t>IHS-001</t>
  </si>
  <si>
    <t>IHS-009</t>
  </si>
  <si>
    <t>IHS-003</t>
  </si>
  <si>
    <t>IHS-004</t>
  </si>
  <si>
    <t>IHS-005</t>
  </si>
  <si>
    <t>IHS-006</t>
  </si>
  <si>
    <t>IHS-008</t>
  </si>
  <si>
    <t>IHS-010</t>
  </si>
  <si>
    <t>I02</t>
  </si>
  <si>
    <t>ACCESORIOS DE BAÑO</t>
  </si>
  <si>
    <t>IHS-012</t>
  </si>
  <si>
    <t>IHS-013</t>
  </si>
  <si>
    <t>IHS-016</t>
  </si>
  <si>
    <t>IHS-017</t>
  </si>
  <si>
    <t>IHS-018</t>
  </si>
  <si>
    <t>IHS-020</t>
  </si>
  <si>
    <t>IHS-021</t>
  </si>
  <si>
    <t>IHS-022</t>
  </si>
  <si>
    <t>I03</t>
  </si>
  <si>
    <t>MAMPARAS DE BAÑO</t>
  </si>
  <si>
    <t>IHS-023</t>
  </si>
  <si>
    <t>I04</t>
  </si>
  <si>
    <t>PRUEBAS Y MANTENIMIENTO</t>
  </si>
  <si>
    <t>IHS-025</t>
  </si>
  <si>
    <t>IHS-027</t>
  </si>
  <si>
    <t>IHS-028</t>
  </si>
  <si>
    <t>I05</t>
  </si>
  <si>
    <t>SALIDAS HIDROSANITARIAS</t>
  </si>
  <si>
    <t>IHS-031</t>
  </si>
  <si>
    <t>IHS-032</t>
  </si>
  <si>
    <t>IHS-033</t>
  </si>
  <si>
    <t>IHS-034</t>
  </si>
  <si>
    <t>IHS-035</t>
  </si>
  <si>
    <t>IHS-036</t>
  </si>
  <si>
    <t>IHS-037</t>
  </si>
  <si>
    <t>IHS-038</t>
  </si>
  <si>
    <t>IHS-039</t>
  </si>
  <si>
    <t>IHS-040</t>
  </si>
  <si>
    <t>I06</t>
  </si>
  <si>
    <t>TUBERÍA Y CONEXIONES DE COBRE DE ALIMENTACIÓN</t>
  </si>
  <si>
    <t>IHS-041</t>
  </si>
  <si>
    <t>IHS-044</t>
  </si>
  <si>
    <t>IHS-046</t>
  </si>
  <si>
    <t>IHS-047</t>
  </si>
  <si>
    <t>IHS-048</t>
  </si>
  <si>
    <t>IHS-049</t>
  </si>
  <si>
    <t>I07</t>
  </si>
  <si>
    <t>TUBERÍA Y CONEXIONES DE FOFO O PVC DE DESCARGA</t>
  </si>
  <si>
    <t>I08</t>
  </si>
  <si>
    <t>EQUIPO DE BOMBEO HIDRÁULICO</t>
  </si>
  <si>
    <t>IHS-051</t>
  </si>
  <si>
    <t>IHS-055</t>
  </si>
  <si>
    <t>IHS-056</t>
  </si>
  <si>
    <t>IHS-058</t>
  </si>
  <si>
    <t>IHS-060</t>
  </si>
  <si>
    <t>IHS-061</t>
  </si>
  <si>
    <t>IHS-065</t>
  </si>
  <si>
    <t>IHS-066</t>
  </si>
  <si>
    <t>IHS-067</t>
  </si>
  <si>
    <t>J</t>
  </si>
  <si>
    <t>J01</t>
  </si>
  <si>
    <t>IE-003</t>
  </si>
  <si>
    <t>IE-005</t>
  </si>
  <si>
    <t>IE-007</t>
  </si>
  <si>
    <t>IE-009</t>
  </si>
  <si>
    <t>IE-013</t>
  </si>
  <si>
    <t>IE-014</t>
  </si>
  <si>
    <t>IE-015</t>
  </si>
  <si>
    <t>IE-020</t>
  </si>
  <si>
    <t>IE-025</t>
  </si>
  <si>
    <t>J02</t>
  </si>
  <si>
    <t>ALUMBRADO EN SERVICIO DE VELADORAS</t>
  </si>
  <si>
    <t>IE-030</t>
  </si>
  <si>
    <t>J03</t>
  </si>
  <si>
    <t>CONTACTOS EN SERVICIO NORMAL</t>
  </si>
  <si>
    <t>IE-036</t>
  </si>
  <si>
    <t>IE-041</t>
  </si>
  <si>
    <t>IE-043</t>
  </si>
  <si>
    <t>IE-046</t>
  </si>
  <si>
    <t>IE-049</t>
  </si>
  <si>
    <t>J04</t>
  </si>
  <si>
    <t>CONTACTOS EN SERVICIO REGULADO</t>
  </si>
  <si>
    <t>IE-053</t>
  </si>
  <si>
    <t>IE-056</t>
  </si>
  <si>
    <t>J05</t>
  </si>
  <si>
    <t>J0501</t>
  </si>
  <si>
    <t>CABLES</t>
  </si>
  <si>
    <t>IE-061</t>
  </si>
  <si>
    <t>IE-062</t>
  </si>
  <si>
    <t>IE-063</t>
  </si>
  <si>
    <t>IE-066</t>
  </si>
  <si>
    <t>IE-069</t>
  </si>
  <si>
    <t>IE-070</t>
  </si>
  <si>
    <t>IE-071</t>
  </si>
  <si>
    <t>IE-072</t>
  </si>
  <si>
    <t>IE-073</t>
  </si>
  <si>
    <t>IE-081</t>
  </si>
  <si>
    <t>IE-083</t>
  </si>
  <si>
    <t>IE-084</t>
  </si>
  <si>
    <t>IE-088</t>
  </si>
  <si>
    <t>IE-095</t>
  </si>
  <si>
    <t>J0502</t>
  </si>
  <si>
    <t>IE-112</t>
  </si>
  <si>
    <t>IE-136</t>
  </si>
  <si>
    <t>IE-158</t>
  </si>
  <si>
    <t>IE-162</t>
  </si>
  <si>
    <t>IE-179</t>
  </si>
  <si>
    <t>IE-182</t>
  </si>
  <si>
    <t>IE-198</t>
  </si>
  <si>
    <t>IE-199</t>
  </si>
  <si>
    <t>IE-202</t>
  </si>
  <si>
    <t>IE-204</t>
  </si>
  <si>
    <t>IE-206</t>
  </si>
  <si>
    <t>IE-207</t>
  </si>
  <si>
    <t>IE-209</t>
  </si>
  <si>
    <t>J06</t>
  </si>
  <si>
    <t>SUBESTACIÓN Y PLANTA DE EMERGENCIA</t>
  </si>
  <si>
    <t>IE-229</t>
  </si>
  <si>
    <t>IE-237</t>
  </si>
  <si>
    <t>IE-239</t>
  </si>
  <si>
    <t>IE-240</t>
  </si>
  <si>
    <t>IE-242</t>
  </si>
  <si>
    <t>IE-243</t>
  </si>
  <si>
    <t>IE-244</t>
  </si>
  <si>
    <t>IE-248</t>
  </si>
  <si>
    <t>IE-250</t>
  </si>
  <si>
    <t>IE-251</t>
  </si>
  <si>
    <t>IE-253</t>
  </si>
  <si>
    <t>IE-266</t>
  </si>
  <si>
    <t>IE-267</t>
  </si>
  <si>
    <t>IE-269</t>
  </si>
  <si>
    <t>IE-270</t>
  </si>
  <si>
    <t xml:space="preserve">PZA
</t>
  </si>
  <si>
    <t>IE-281</t>
  </si>
  <si>
    <t>IE-284</t>
  </si>
  <si>
    <t>IE-287</t>
  </si>
  <si>
    <t>IE-292</t>
  </si>
  <si>
    <t>IE-304</t>
  </si>
  <si>
    <t>IE-306</t>
  </si>
  <si>
    <t>IE-307</t>
  </si>
  <si>
    <t>IE-314</t>
  </si>
  <si>
    <t>IE-319</t>
  </si>
  <si>
    <t>IE-324</t>
  </si>
  <si>
    <t>J07</t>
  </si>
  <si>
    <t>SISTEMA DE TIERRAS</t>
  </si>
  <si>
    <t>IE-326</t>
  </si>
  <si>
    <t>IE-339</t>
  </si>
  <si>
    <t>IE-347</t>
  </si>
  <si>
    <t>IE-349</t>
  </si>
  <si>
    <t>IE-350</t>
  </si>
  <si>
    <t>J08</t>
  </si>
  <si>
    <t>IE-362</t>
  </si>
  <si>
    <t>IE-363</t>
  </si>
  <si>
    <t>IE-364</t>
  </si>
  <si>
    <t>IE-368</t>
  </si>
  <si>
    <t>IE-395</t>
  </si>
  <si>
    <t>IE-399</t>
  </si>
  <si>
    <t>IE-400</t>
  </si>
  <si>
    <t>IE-401</t>
  </si>
  <si>
    <t>IE-402</t>
  </si>
  <si>
    <t>IE-412</t>
  </si>
  <si>
    <t>IE-416</t>
  </si>
  <si>
    <t>IE-420</t>
  </si>
  <si>
    <t>IE-424</t>
  </si>
  <si>
    <t>IE-443</t>
  </si>
  <si>
    <t>IE-444</t>
  </si>
  <si>
    <t>IE-489</t>
  </si>
  <si>
    <t>IE-495</t>
  </si>
  <si>
    <t>LOTE</t>
  </si>
  <si>
    <t>IE-514</t>
  </si>
  <si>
    <t>J10</t>
  </si>
  <si>
    <t>TRÁMITES GESTIONES Y PRUEBAS</t>
  </si>
  <si>
    <t>IE-515</t>
  </si>
  <si>
    <t>IE-518</t>
  </si>
  <si>
    <t>IE-519</t>
  </si>
  <si>
    <t>IE-520</t>
  </si>
  <si>
    <t>J11</t>
  </si>
  <si>
    <t>K</t>
  </si>
  <si>
    <t>K01</t>
  </si>
  <si>
    <t>IE-525</t>
  </si>
  <si>
    <t>IE-537</t>
  </si>
  <si>
    <t>K02</t>
  </si>
  <si>
    <t>DAA-009</t>
  </si>
  <si>
    <t>DAA-015</t>
  </si>
  <si>
    <t>DAA-016</t>
  </si>
  <si>
    <t>DAA-017</t>
  </si>
  <si>
    <t>DAA-018</t>
  </si>
  <si>
    <t>DAA-019</t>
  </si>
  <si>
    <t>DAA-020</t>
  </si>
  <si>
    <t>DAA-021</t>
  </si>
  <si>
    <t>DAA-024</t>
  </si>
  <si>
    <t>DAA-025</t>
  </si>
  <si>
    <t>DAA-028</t>
  </si>
  <si>
    <t>DAA-029</t>
  </si>
  <si>
    <t>DAA-030</t>
  </si>
  <si>
    <t>DAA-031</t>
  </si>
  <si>
    <t>DAA-035</t>
  </si>
  <si>
    <t>DAA-036</t>
  </si>
  <si>
    <t>DAA-042</t>
  </si>
  <si>
    <t>K03</t>
  </si>
  <si>
    <t>DAA-057</t>
  </si>
  <si>
    <t>DAA-058</t>
  </si>
  <si>
    <t>DAA-062</t>
  </si>
  <si>
    <t>DAA-068</t>
  </si>
  <si>
    <t>DAA-069</t>
  </si>
  <si>
    <t>DAA-074</t>
  </si>
  <si>
    <t>DAA-075</t>
  </si>
  <si>
    <t>DAA-076</t>
  </si>
  <si>
    <t>K04</t>
  </si>
  <si>
    <t>EQUIPOS</t>
  </si>
  <si>
    <t>DAA-115</t>
  </si>
  <si>
    <t>K05</t>
  </si>
  <si>
    <t>SUMINISTROS DE EQUIPOS CARRIER</t>
  </si>
  <si>
    <t>DAA-130</t>
  </si>
  <si>
    <t>DAA-137</t>
  </si>
  <si>
    <t>DAA-141</t>
  </si>
  <si>
    <t>K06</t>
  </si>
  <si>
    <t>DAA-173</t>
  </si>
  <si>
    <t>DAA-180</t>
  </si>
  <si>
    <t>DAA-184</t>
  </si>
  <si>
    <t>DAA-211</t>
  </si>
  <si>
    <t>SERVICIO</t>
  </si>
  <si>
    <t>K07</t>
  </si>
  <si>
    <t>DAA-212</t>
  </si>
  <si>
    <t>K08</t>
  </si>
  <si>
    <t>DAA-215</t>
  </si>
  <si>
    <t>DAA-216</t>
  </si>
  <si>
    <t>DAA-217</t>
  </si>
  <si>
    <t>K09</t>
  </si>
  <si>
    <t>FLETES</t>
  </si>
  <si>
    <t>DAA-220</t>
  </si>
  <si>
    <t>L</t>
  </si>
  <si>
    <t>L01</t>
  </si>
  <si>
    <t>CG-003</t>
  </si>
  <si>
    <t>CG-005</t>
  </si>
  <si>
    <t>CG-007</t>
  </si>
  <si>
    <t>CG-008</t>
  </si>
  <si>
    <t>CG-010</t>
  </si>
  <si>
    <t>CG-011</t>
  </si>
  <si>
    <t>CG-013</t>
  </si>
  <si>
    <t>CG-016</t>
  </si>
  <si>
    <t>CG-018</t>
  </si>
  <si>
    <t>L02</t>
  </si>
  <si>
    <t>CG-022</t>
  </si>
  <si>
    <t>CG-024</t>
  </si>
  <si>
    <t>CG-025</t>
  </si>
  <si>
    <t>CG-026</t>
  </si>
  <si>
    <t>CG-027</t>
  </si>
  <si>
    <t>CG-029</t>
  </si>
  <si>
    <t>L03</t>
  </si>
  <si>
    <t>CG-032</t>
  </si>
  <si>
    <t>L05</t>
  </si>
  <si>
    <t>L08</t>
  </si>
  <si>
    <t>SEGURIDAD</t>
  </si>
  <si>
    <t>L09</t>
  </si>
  <si>
    <t>SISTEMAS</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</si>
  <si>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</si>
  <si>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</si>
  <si>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</si>
  <si>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</si>
  <si>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</si>
  <si>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</si>
  <si>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</si>
  <si>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</si>
  <si>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</si>
  <si>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</si>
  <si>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 xml:space="preserve">SUMINISTRO Y FABRICACIÓN DE MURO MIXTO PANEL TABLAROCA UNA CARA Y LA OTRA TRIPLAY DE 19 MM DE ESPESOR PARA RECIBIR TABLEROS ELÉCTRICO. INCLUYENDO, FLETE Y ACARREO DE LOS MATERIALES HASTA EL SITIO DE SU UTILIZACIÓN, LA MANO DE OBRA NECESARIA, HERRAMIENTA, TENDIDOS, EQUIPO DE SEGURIDAD, CANAL Y POSTE DE LAMINA GALVANIZADA DE 635-26, TAQUETES Y TORNILLOS PARA SU FIJACIÓN, TORNILLOS TIPO "S", PANEL DE YESO DE 1/2" DE ESPESOR, TRIPLAY DE 19 MM DE ESPESOR, LIMPIEZA PRELIMINAR DEL ÁREA DE TRABAJO Y RETIRO DE SOBRANTES AL BANCO DE LA OBRA. </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</si>
  <si>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</si>
  <si>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</si>
  <si>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</si>
  <si>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</si>
  <si>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</si>
  <si>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HERRERÍA Y ESTRUCTURA METÁLICA</t>
  </si>
  <si>
    <t>HERRERÍA ESTRUCTURAL</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</si>
  <si>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</si>
  <si>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INSTALACIÓN DE ATM´S</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</si>
  <si>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</si>
  <si>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 xml:space="preserve">LIMPIEZA Y PREPARACIÓN DE AZOTEA, INCLUYENDO EL RETIRO DE LA IMPERMEABILIZACIÓN ANTERIOR EN CASO DE QUE ESTA EXISTA, BARRIDO, MANO DE OBRA NECESARIA, HERRAMIENTA, PROTECCIÓN A LAS ÁREAS ADYACENTES, EQUIPO DE SEGURIDAD, EL ACOPIO Y ENCOSTALAMIENTO DE LOS MATERIALES SOBRANTES DE LA LIMPIEZA Y DEMOLICIÓN Y SU TRASLADO AL BANCO DE LA OBRA. </t>
  </si>
  <si>
    <t>INSTALACIÓN HIDROSANITARIA</t>
  </si>
  <si>
    <t xml:space="preserve">SUMINISTRO Y COLOCACIÓN DE CESPOL PARA LAVABO SIN CONTRA MOD. TV-016, COLOR CROMO, INCLUYE: MATERIALES, MANO DE OBRA, HERRAMIENTAS, EQUIPO, ACARREOS INTERNOS, TRAZO Y LIMPIEZA PROPIOS DEL CONCEPTO. </t>
  </si>
  <si>
    <t xml:space="preserve">DESAZOLVE DE REGISTROS DE DRENAJE DE 0.40 X 0.60 M Y HASTA 1 MTS DE PROFUNDIDAD, INCLUYE: LIMPIEZA DEL ÁREA DE TRABAJO, ACARREO A UNA ESTACIÓN DE 30 MTS Y DESALOJO DEL PRODUCTO FUERA DE LA OBRA, ASÍ COMO LAS MANIOBRAS NECESARIAS PARA SU CORRECTA TERMINACIÓN. MANO DE OBRA, HERRAMIENTAS, EQUIPO Y LIMPIEZA PROPIA DEL CONCEPTO. </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</si>
  <si>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</si>
  <si>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</si>
  <si>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</si>
  <si>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 xml:space="preserve">SUMINISTRO E INSTALACIÓN DE TUBERÍA CONDUIT PVC PESADO R-1 PARED DELGADA (CEDULA 10) DE 16 MM DE DIÁMETRO, INSTALADA POR PISO, MARCA JÚPITER, INCLUYENDO: RANURA EN PISO, GUÍA CON ALAMBRE GALVANIZADO CALIBRE NO. 14, PARTE PROPORCIONAL DEL COPLE, CURVA, CONECTORES, MANO DE OBRA, HERRAMIENTA, ACARREOS, DESPERDICIOS, EQUIPOS DE SEGURIDAD Y PROTECCIÓN Y TODO LO NECESARIO PARA SU CORRECTA INSTALACIÓN. </t>
  </si>
  <si>
    <t>SUMINISTRO E INSTALACIÓN DE APAGADOR B-TICIÑO MAGIC C/PLACA 2 UNIDADES, INCLUYE SUMINISTRO, INSTALACIÓN Y LAS PRUEBAS NECESARIAS PARA SU CORRECTA INSTALACIÓN</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</si>
  <si>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</si>
  <si>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</si>
  <si>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</si>
  <si>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</si>
  <si>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</si>
  <si>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</si>
  <si>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</si>
  <si>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</si>
  <si>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</si>
  <si>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</si>
  <si>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</si>
  <si>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</si>
  <si>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ALIMENTADORES PRINCIPALES EN MEDIA TENSIÓN Y TRANSFORMACIÓN</t>
  </si>
  <si>
    <t>CANALIZACIÓN</t>
  </si>
  <si>
    <t xml:space="preserve">SUMINISTRO E INSTALACIÓN DE CONDULET TIPO LBD DE 76 MM, INCLUYE: SUMINISTRO Y COLOCACIÓN, TAPA, EMPAQUE, ACARREOS NECESARIOS, LIMPIEZA DEL ÁREA DE TRABAJO, ASÍ COMO LAS MANIOBRAS NECESARIAS PARA SU CORRECTA TERMINACIÓN. </t>
  </si>
  <si>
    <t xml:space="preserve">ELABORACIÓN E INSTALACIÓN DE REGISTRO DE LAMINA GALVANIZADA CALIBRE 24, DE 100X200X2300MM, PARA EL REMATE DE TUBERÍAS EN TABLEROS GENERALES ACABADO CON APLICACIÓN DE PINTURA COLOR GRIS ANSI, INSTALADO APARENTE ABAJO DE NIVEL DE PLAFÓN A CUALQUIER ALTURA Y EN CUALQUIER NIVEL, EL CONCEPTO INCLUYE, ANDAMIOS, TRAZO, NIVELACIÓN, CORTES, DESPERDICIOS, SOPORTARÍA A CADA 1.5 MTS., A BASE DE UNÍCANAL, VARILLA ROSCADA, MANO DE OBRA CALIFICADA, HERRAMIENTA, LIMPIEZA, EQUIPOS DE SEGURIDAD Y PROTECCIÓN Y TODO LO NECESARIO PARA SU CORRECTA INSTALACIÓN. </t>
  </si>
  <si>
    <t xml:space="preserve">SUMINISTRO E INSTALACIÓN DE CAJA CUADRADA GALVANIZADA MARCA RILEZ DE 20.32 X 20.32 X 10.16 CM, CALIBRE 18, EL CONCEPTO INCLUYE, COLOCACIÓN FIJACIÓN A BASE DE UNÍ CANAL DE 2 X 2 CM Y VARILLA ROSCADA DE 1/4", ANCLA HILTI DE 1/4", COPLE HILTI DE 1/4", MANO DE OBRA CALIFICADA HERRAMIENTA, LIMPIEZA, EQUIPO DE SEGURIDAD Y PROTECCIÓN Y TODO LO NECESARIO PARA SU CORRECTA INSTALACIÓN. </t>
  </si>
  <si>
    <t xml:space="preserve">SUMINISTRO E INSTALACIÓN DE CONDULET SERIE CUADRADA MARCA CROUSE HINDS DOMEX CATALOGO FS-17, DE 16 MM (1/2"), PARA MONTAJE DE RECEPTÁCULO DÚPLEX EN INTEMPERIE (MANTENIMIENTO DE EQUIPOS DE A. A. ), EL CONCEPTO INCLUYE, TAPA Y EMPAQUE DE NEOPRENO, COLOCACIÓN, MANO DE OBRA CALIFICADA, HERRAMIENTA, EQUIPOS DE SEGURIDAD Y PROTECCIÓN Y TODO LO NECESARIO PARA SU CORRECTA INSTALACIÓN. </t>
  </si>
  <si>
    <t xml:space="preserve">SUMINISTRO E INSTALACIÓN DE CONDULET SERIE RECTANGULAR MARCA CROUSE HINDS DOMEX CATALOGO FST-17 DE 16 MM (1/2"), EL CONCEPTO INCLUYE, TAPA Y EMPAQUE DE NEOPRENO, COLOCACIÓN, MANO DE OBRA CALIFICADA, HERRAMIENTA, EQUIPOS DE SEGURIDAD Y PROTECCIÓN Y TODO LO NECESARIO PARA SU CORRECTA INSTALACIÓN. </t>
  </si>
  <si>
    <t xml:space="preserve">SUMINISTRO E INSTALACIÓN DE REGISTRO ESPECIAL TIPO HIMEL MARCA FEDERAL PACIFIC ELECTRIC EN LAMINA GALVANIZADA CALIBRE 24 DE 40 X 30 X 20 CM, MODELO CRN-43/200, PARA AUTOMATIZACIÓN A FUTURO,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</si>
  <si>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ADAPTADOR DE TIERRAS CLASE 15 KV, CATALOGO 8460-A MARCA 3M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</si>
  <si>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</si>
  <si>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</si>
  <si>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</si>
  <si>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 xml:space="preserve">SUMINISTRO E INSTALACIÓN DE CONECTOR PARA VARILLA DE TIERRA, INCLUYE LIMPIEZA DEL ÁREA DE TRABAJO Y RETIRO DE LOS SOBRANTES AL BANCO DE LA OBRA, EQUIPOS DE SEGURIDAD Y PROTECCIÓN Y TODO LO NECESARIO PARA SU CORRECTA INSTALACIÓN. </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</si>
  <si>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</si>
  <si>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</si>
  <si>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 xml:space="preserve">SUMINISTRO E INSTALACIÓN DE CRUCETA PV-200 CON ABRAZADERA INCLUYE: SUMINISTRO, INSTALACIÓN, CONEXIÓN, LUBRICANTE, PRUEBAS, LIMPIEZA DEL ÁREA DE TRABAJO Y RETIRO DE LOS MATERIALES SOBRANTES FUERA DE LA OBRA CON TIRO LIBRE, ASÍ COMO LAS MANIOBRAS NECESARIAS PARA SU CORRECTA TERMINACIÓN. </t>
  </si>
  <si>
    <t xml:space="preserve">ELABORACIÓN DE NICHO EMPOTRADO EN MURO DE 90 CM DE ANCHO, 180 CM DE ALTO Y 40 CM DE FONDO PARA UBICACIÓN DE EQUIPO DE MEDICIÓN E INTERRUPTOR PRINCIPAL, DE ACUERDO A COMO LO DICTE EL DETALLE, CONSTRUCCIÓN EN TABIQUE ROJO, ACABADO APLANADO CEMENTO ARENA Y PUERTAS METÁLICAS CON PORTA CANDADO, EL CUAL DEBERÁ DE CUMPLIR CON LAS ESPECIFICACIONES DE C. F. E., EN LA ZONA CORRESPONDIENTE. INCLUYE EQUIPOS DE SEGURIDAD Y PROTECCIÓN Y TODO LO NECESARIO PARA SU CORRECTA INSTALACIÓN. </t>
  </si>
  <si>
    <t xml:space="preserve">ELABORACIÓN DE REGISTRO PARA MEDIA TENSIÓN EN BANQUETA TIPO 4, DE 1.50 X 1.50 X 1.50 M. NORMA CFE RMTB-4.DE LAS DIMENSIONES Y FORMAS DE ACUERDO A COMO LO DICTE EL DETALLE ANEXO EN EL PLANO IE-074.INCLUYE ARO Y TAPA 84 DE HIERRO FUNDIDO SIN PROTOCOLO, INCLUYE MATERIALES, MANO DE OBRA CALIFICADA, HERRAMIENTA, ACARREOS, DESPERDICIOS, EQUIPOS DE SEGURIDAD, PROTECCIÓN Y TODO LO NECESARIO PARA SU CORRECTA INSTALACIÓN. </t>
  </si>
  <si>
    <t xml:space="preserve">SUMINISTRO E INSTALACIÓN DE FLEJE GALVANIZADO DE 0.60 MTS. INCLUYE: MANO DE OBRA CALIFICADA, HERRAMIENTA, ACARREOS, DESPERDICIOS, EQUIPOS DE SEGURIDAD, PROTECCIÓN Y TODO LO NECESARIO PARA SU CORRECTA INSTALACIÓN. </t>
  </si>
  <si>
    <t xml:space="preserve">SUMINISTRO E INSTALACIÓN DE POSTE DE CONCRETO ARMADO CATALOGO PCR-12-750 INCLUYE: SUMINISTRO, INSTALACIÓN, MONTAJE, PRUEBAS EXCAVACIÓN, GRÚA, LIMPIEZA DEL ÁREA DE TRABAJO Y RETIRO DE LOS MATERIALES SOBRANTES FUERA DE LA OBRA CON TIRO LIBRE, ASÍ COMO LAS MANIOBRAS NECESARIAS PARA SU CORRECTA TERMINACIÓN. </t>
  </si>
  <si>
    <t>PRUEBAS DE HIT-POR EN CABLE DE MEDIANA TENSIÓN Y EN CONEXIONES DE POSTE DE TRANSICIÓN PARA DAR CUMPLIMIENTO A LO SOLICITADO POR LA C. F. E</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</si>
  <si>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</si>
  <si>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REGISTRO DE CONCRETO PARA MEDIA TENSIÓN EN BANQUETA C. F. E RMT-B3 INCLUYE SUMINISTRO, INSTALACIÓN, EXCAVACIÓN, ACARREO, GRÚA, PRUEBAS FINALES, LIMPIEZA DEL ÁREA DE TRABAJO Y RETIRO DE LOS MATERIALES SOBRANTES FUERA DE LA OBRA CON TIRO LIBRE, ASÍ COMO LAS MANIOBRAS NECESARIAS PARA SU CORRECTA INSTALACIÓN</t>
  </si>
  <si>
    <t xml:space="preserve">SUMINISTRO E INSTALACIÓN DE AISLADOR DE ALFILER 13A CON ALFILER 1A, INCLUYE LIMPIEZA DEL ÁREA DE TRABAJO Y RETIRO DE LOS SOBRANTES AL BANCO DE LA OBRA., EQUIPOS DE SEGURIDAD Y PROTECCIÓN Y TODO LO NECESARIO PARA SU CORRECTA INSTALACIÓN. </t>
  </si>
  <si>
    <t xml:space="preserve">SUMINISTRO E INSTALACIÓN DE ALAMBRE DE ALUMINIO SUAVE ACSR 336.4 KCM, INCLUYE LIMPIEZA DEL ÁREA DE TRABAJO Y RETIRO DE LOS SOBRANTES AL BANCO DE LA OBRA, EQUIPOS DE SEGURIDAD Y PROTECCIÓN Y TODO LO NECESARIO PARA SU CORRECTA INSTALACIÓN. </t>
  </si>
  <si>
    <t xml:space="preserve">SUMINISTRO E INSTALACIÓN DE APARTARAYOS 25 KV, TIPO RIGER POLE DOBLE JUEGO, INCLUYE LIMPIEZA DEL ÁREA DE TRABAJO Y RETIRO DE LOS SOBRANTES AL BANCO DE LA OBRA, EQUIPOS DE SEGURIDAD Y PROTECCIÓN Y TODO LO NECESARIO PARA SU CORRECTA INSTALACIÓN. </t>
  </si>
  <si>
    <t xml:space="preserve">SUMINISTRO E INSTALACIÓN DE ESLABÓN FISIBLE DE 10AMP, INCLUYE: ACARREOS, MATERIALES PARA FIJACIÓN, EQUIPO, HERRAMIENTA Y MANO DE OBRA. </t>
  </si>
  <si>
    <t xml:space="preserve">SUMINISTRO E INSTALACIÓN DE TERMINAL PREMOLDEADA PARA 25 KV, CAL. 1/0 AWG, CON BOTA TERMOCONTRACTIL, INCLUYE LIMPIEZA DEL ÁREA DE TRABAJO Y RETIRO DE LOS SOBRANTES AL BANCO DE LA OBRA, EQUIPOS DE SEGURIDAD Y PROTECCIÓN Y TODO LO NECESARIO PARA SU CORRECTA INSTALACIÓN. </t>
  </si>
  <si>
    <t>SUMINISTRO E INSTALACIÓN DE TAPA Y ARO DE FOFO NO. 84 SEGÚN ESPECIFICACIONES Y NORMAS DE C. F. E INCLUYE SUMINISTRO, INSTALACIÓN, PRUEBAS FINALES, LIMPIEZA DEL ÁREA DE TRABAJO Y RETIRO DE LOS MATERIALES SOBRANTES FUERA DE LA OBRA CON TIRO LIBRE, ASÍ COMO LAS MANIOBRAS NECESARIAS PARA SU CORRECTA INSTALACIÓN</t>
  </si>
  <si>
    <t xml:space="preserve">SUMINISTRO E INSTALACIÓN DE VARILLA COOPERWELD DE 5/8" DE DIÁMETRO Y 3.00 M DE LARGO. INCLUYE: CONECTOR MECÁNICO MARCA BURNDY CATALOGO GK644C PARA CABLE CALIBRE 8-4 AWG, PARA ATERRIZAR APARTARAYOS, FIJACIÓN, MATERIAL, MANO DE OBRA, HERRAMIENTA, ACARREOS, DESPERDICIOS, LIMPIEZA, EQUIPOS DE SEGURIDAD, PROTECCIÓN Y TODO LO NECESARIO PARA SU CORRECTA OPERACIÓN. </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</si>
  <si>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</si>
  <si>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</si>
  <si>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 xml:space="preserve">SUMINISTRO E INSTALACIÓN DE ZAPATA TERMINAL INSTALADA EN INTERRUPTOR GENERAL Y TABLERO "G", PARA CONECTAR CABLE DE COBRE A SUPERFICIE PLANA, TIPO KA, CATALOGO KA4C, MARCA BURNDY, PARA CABLE CALIBRE 8 A 4 AWG. (DOS PARA CADA TABLERO), EQUIPOS DE SEGURIDAD Y PROTECCIÓN Y TODO LO NECESARIO PARA SU CORRECTA INSTALACIÓN. </t>
  </si>
  <si>
    <t xml:space="preserve">SUMINISTRO E INSTALACIÓN DE ZAPATA TERMINAL PARA CONECTAR CABLE DE COBRE A SUPERFICIE PLANA, TIPO QA, CATALOGO QA1C-B, MARCA BURNDY, PARA CABLE CALIBRE 4 A 2 AWG. EQUIPOS DE SEGURIDAD Y PROTECCIÓN Y TODO LO NECESARIO PARA SU CORRECTA INSTALACIÓN. </t>
  </si>
  <si>
    <t xml:space="preserve">SUMINISTRO E INSTALACIÓN DE ZAPATA TERMINAL PARA CONECTAR CABLE DE COBRE A SUPERFICIE PLANA, TIPO QA, CATALOGO QA26-B, MARCA BURNDY, PARA CABLE CALIBRE 1/0 A 2/0 AWG. EQUIPOS DE SEGURIDAD Y PROTECCIÓN Y TODO LO NECESARIO PARA SU CORRECTA INSTALACIÓN. </t>
  </si>
  <si>
    <t>EQUIPO DE PROTECCIÓN, CONTROL Y DISTRIBUCIÓN</t>
  </si>
  <si>
    <t>SUMINISTRO E INSTALACIÓN DE INTERRUPTOR DE SEGURIDAD SERVICIO GENERAL CLASE 3130 SIN PORTA FUSIBLE DE 2P-30AMP NEMA 3R CATALOGO DU221RB CON KIT PARA TIERRA FÍSICA CATALOGO PK3GTA1 MARCA SQUARE´D</t>
  </si>
  <si>
    <t>SUMINISTRO E INSTALACIÓN DE INTERRUPTOR DE SEGURIDAD SERVICIO GENERAL CLASE 3130 SIN PORTA FUSIBLE DE 3P-30AMP NEMA 3R CATALOGO DU321RB CON KIT PARA TIERRA FÍSICA CATALOGO PK3GTA1 MARCA SQUARE´D</t>
  </si>
  <si>
    <t xml:space="preserve">SUMINISTRO E INSTALACIÓN DE INTERRUPTOR SEGURIDAD 3X60 A. NEMA 3R, INCLUYE: SUMINISTRO E INSTALACIÓN, PRUEBAS, LIMPIEZA DEL ÁREA DE TRABAJO Y RETIRO DE LOS MATERIALES SOBRANTES FUERA DE OBRA, ASÍ COMO LAS MANIOBRAS NECESARIAS PARA SU CORRECTA TERMINACIÓN. </t>
  </si>
  <si>
    <t xml:space="preserve">SUMINISTRO E INSTALACIÓN DE INTERRUPTOR TERMOMAGNÉTICO MARCA SQUARE D MODELO QOB-115, 1 POLO, 15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</si>
  <si>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</si>
  <si>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SUMINISTRO E INSTALACIÓN DE INTERRUPTOR TERMOMAGNETICO QOB DE 2P-15 AMP A 2P-50 AMP MARCA SQUARE´D</t>
  </si>
  <si>
    <t xml:space="preserve">SUMINISTRO E INSTALACIÓN DE INTERRUPTOR TERMOMAGNETICO QOB DE 3P-100A, MARCA "SQUARE D". EL CONCEPTO INCLUYE, COLOCACIÓN, FIJACIÓN, PROGRAMACIÓN, MANO DE OBRA CALIFICADA, HERRAMIENTA, EQUIPOS DE SEGURIDAD Y PROTECCIÓN Y TODO LO NECESARIO PARA SU CORRECTA INSTALACIÓN. </t>
  </si>
  <si>
    <t>SUMINISTRO E INSTALACIÓN DE INTERRUPTOR TERMOMAGNETICO QOB DE 3P-15 AMP A 3P-50 AMP MARCA SQUARE´D</t>
  </si>
  <si>
    <t>SUMINISTRO E INSTALACIÓN DE RELOJ PROGRAMADOR TORK CATALOGO 1101 DE 40AMP, INCLUYE TAPA PILOTO COLOR BLANCO</t>
  </si>
  <si>
    <t xml:space="preserve">SUMINISTRO E INSTALACIÓN DE CENTRO DE CARGA (TABLERO "A"), MARCA SQUARE D CATALOGO NQ18-4L10014-S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</si>
  <si>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"A"), MARCA SQUARE D CATALOGO NQ42-4L225-S DE SOBREPONER, 3 FASES, 4 HILOS, 240 VCA, CON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</si>
  <si>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</si>
  <si>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</si>
  <si>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INTERRUPTOR GENERAL MARCA SQUARE D CATALOGO HDL-36100 DE 3 POLOS, 100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</si>
  <si>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TABLERO DE DISTRIBUCIÓN "TGE" PARA GENERAL DE EMERGENCIA, MARCA SQUARE D, CATALOGO NQ304AB100-S, DE SOBREPONER, INTERRUPTOR PRINCIPAL DE 100 AMPERES, BARRAS DE 100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</si>
  <si>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 xml:space="preserve">SUMINISTRO E INSTALACIÓN DE TABLERO GENERAL NORMAL DESENSAMBLADO (TABLERO "G"), MARCA SQUARE D CATALOGO NQ30-4AB400-S DE SOBREPONER, 20" DE ANCHO, 3 FASES, 4 HILOS, 240 VCA, KIT PARA INTERRUPTOR LAL36250 COMO INTERRUPTOR PRINCIPAL Y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</si>
  <si>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</si>
  <si>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CERTIFICADO DE VERIFICACIÓN DE LA INSTALACIÓN ELÉCTRICA</t>
  </si>
  <si>
    <t xml:space="preserve">PRUEBAS DE AISLAMIENTO A ALIMENTADORES CON EQUIPO CERTIFICADO Y ANEXAR COPIA DE CERTIFICADO, INCLUYE: EQUIPOS, MANO DE OBRA, HERRAMIENTA, ACARREOS, LIMPIEZA, EQUIPOS DE SEGURIDAD Y PROTECCIÓN Y TODO LO NECESARIO PARA SU CORRECTA OPERACIÓN. </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</si>
  <si>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</si>
  <si>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 xml:space="preserve">PRUEBAS DE SISTEMA DE TIERRAS, MEDICIONES CON EQUIPO CERTIFICADO Y ANEXAR COPIA DE CERTIFICADO, INCLUYE: EQUIPOS, MANO DE OBRA, HERRAMIENTA, ACARREOS, LIMPIEZA, EQUIPOS DE SEGURIDAD Y PROTECCIÓN Y TODO LO NECESARIO PARA SU CORRECTA OPERACIÓN. </t>
  </si>
  <si>
    <t>CANALIZACIÓN ELÉCTRICA</t>
  </si>
  <si>
    <t>DISTRIBUCIÓN DE AIRE</t>
  </si>
  <si>
    <t xml:space="preserve">FABRICACIÓN DE PLENOS DE LAMINA GALVANIZADA DE 120 X 34 X 30 INCLUYE; CARGO DIRECTO POR EL COSTO DE MANO DE OBRA Y MATERIALES REQUERIDOS, FLETE A OBRA, ACARREO, MONTAJE, FIJACIÓN Y NIVELACIÓN, BALANCEO DE AIRE Y AJUSTES NECESARIOS, LIMPIEZA Y RETIRO DE SOBRANTES FUERA DE OBRA, EQUIPO DE SEGURIDAD, INSTALACIONES ESPECÍFICAS, DEPRECIACIÓN Y DEMÁS CARGOS DERIVADOS DEL USO DE EQUIPO Y HERRAMIENTA, EN CUALQUIER NIVEL. </t>
  </si>
  <si>
    <t xml:space="preserve">SUMINISTRO E INSTALACIÓN DE AISLAMIENTO TÉRMICO DE 1 " DE ESPESOR, MARCA VITROFIBRAS SERIE RF-3100 COLOCADO EN LA CARA EXTERIOR DE LOS DUCTOS DE INYECCIÓN Y RETORNO,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</si>
  <si>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</si>
  <si>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</si>
  <si>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</si>
  <si>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</si>
  <si>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12"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</si>
  <si>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14"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</si>
  <si>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</si>
  <si>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</si>
  <si>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</si>
  <si>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</si>
  <si>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</si>
  <si>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 xml:space="preserve">SUMINISTRO E INSTALACIÓN DE REJILLA DE EXTRACCIÓN DE AIRE TIPO GHR DE 8" X 6", MARCA INNES MODELO GHR, INCLUYE EQUIPO DE PROTECCIÓN Y SEGURIDAD PARA TRABAJADORES Y LUGAR DE EJECUCIÓN. </t>
  </si>
  <si>
    <t>TUBERÍA DE AGUA HELADA Y REFRIGERACIÓN</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</si>
  <si>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</si>
  <si>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TRAMPA DE AGUA PARA DRENAJE INCLUYE: SOLDADURA, TRAZOS, CORTES, NIVELACIÓN, CARGAS, DESCARGAS, ACARREOS, ANDAMIOS, HERRAMIENTA Y TODO LO NECESARIO PARA LA CORRECTA EJECUCIÓN DE LOS TRABAJOS. </t>
  </si>
  <si>
    <t>SUMINISTRO E INSTALACIÓN DE VÁLVULA 'DE PASO,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</si>
  <si>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DE TERMO EXPANSIÓN,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</si>
  <si>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SOLENOIDE, DE 3/8" DE DIÁMETRO PARA REFRIGERANTE R. 410 A, INCLUYE: CARGO DIRECTO POR EL COSTO DE LOS MATERIALES Y MANO DE OBRA QUE INTERVENGAN, FLETE A OBRA, ACARREO, LIMPIEZA Y RETIRO DE SOBRANTES FUERA DE OBRA, EQUIPO DE SEGURIDAD, INSTALACIONES ESPEC</t>
  </si>
  <si>
    <t>INSTALACIÓN DE EQUIPOS CARRIER</t>
  </si>
  <si>
    <t>MANIOBRAS DE IZAJE PARA EQUIPOS DE AIRE ACONDICIONADO EN AZOTEA HASTA 15 MTS DE ALTURA, INCLUYE, EQUIPO, MANO DE OBRA, SEÑALIZACIONES DE PRECAUCIÓN, MANO DE OBRA Y TODO LO NECESARIO PARA SU CORRECTA EJECUCIÓN</t>
  </si>
  <si>
    <t>TUBERÍA DE DRENAJE</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</si>
  <si>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</si>
  <si>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</si>
  <si>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FLETE PARA TRANSPORTE DE EQUIPOS AIRE ACONDICIONADO POR ZONA: NORESTE</t>
  </si>
  <si>
    <t>CANALIZACIONES VACÍAS Y GUIADAS PARA VOZ Y DATOS</t>
  </si>
  <si>
    <t xml:space="preserve">SUMINISTRO E INSTALACIÓN DE CAJA REGISTRO ELÉCTRICO CON TAPA ATORNILLABLE, NEMA 1 USO INTERIOR, MARCA RILEZ FABRICADO EN LAMINA ROLADA EN FRIO CALIBRE 18 Y ACABADO EN COLOR GRIS CLARO, DE 8" X 8" X 4" ( 20.32 X 20.32 X 10.16 CM ),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</si>
  <si>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CAJA REGISTRO TELEFÓNICO CON TAPA EMBISAGRADA, NEMA 1 USO INTERIOR, MARCA RILEZ FABRICADO EN LAMINA ROLADA EN FRIO CALIBRE 18 Y ACABADO EN COLOR GRIS CLARO, DE 56 X 56 X 13 CM (22" X 22" X 5" PUL),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</si>
  <si>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</si>
  <si>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CANALIZACIONES VACÍAS Y GUIADAS PARA ALARMAS</t>
  </si>
  <si>
    <t>CANALIZACIONES VACÍAS Y GUIADAS PARA CONTRA INCENDIO</t>
  </si>
  <si>
    <t>CANALIZACIONES VACÍAS Y GUIADAS PARA MARQUETING Y PODIO</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</si>
  <si>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</si>
  <si>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</si>
  <si>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BASES Y SOPORTERIA DE HERRERÍA</t>
  </si>
  <si>
    <t>PRUEBA</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</si>
  <si>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</si>
  <si>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</si>
  <si>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</si>
  <si>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</si>
  <si>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</si>
  <si>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LAMINA GALVANIZADA DE 30 X 30 X 15 CM CON MARCO DE FIERRO ÁNGULO DE 1/8"X3/4" FABRICADA EN OBRA INCLUYE: SUMINISTRO E INSTALACIÓN, SOPORTERIA, SACABOCADOS DE 63 MM, LIMPIEZA DEL ÁREA DE TRABAJO Y RETIRO DE LOS MATERIALES SOBRANTES FUERA DE LA OBRA CON TIRO LIBRE, ASÍ COMO LAS MANIOBRAS NECESARIAS PARA SU CORRECTA TERMINACIÓN. </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</si>
  <si>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</si>
  <si>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</si>
  <si>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</si>
  <si>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</si>
  <si>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TAPA CIERRE PARA DUCTO CUADRADO EMBIZAGRADO DE 10 X 10 CM CATALOGO LJB4CP MARCA SQUARE´D INCLUYE: SUMINISTRO E INSTALACIÓN, SOPORTERIA, DESPERDICIO, PASOS EN MUROS Y LOSAS, LIMPIEZA DEL ÁREA DE TRABAJO Y RETIRO DE LOS MATERIALES SOBRANTES FUERA DE LA OBRA CON TIRO LIBRE, ASÍ COMO LAS MANIOBRAS PARA SU CORRECTA TERMINACIÓN. </t>
  </si>
  <si>
    <t xml:space="preserve">SUMINISTRO E INSTALACIÓN DE TUBERÍA PAD (POLIETILENO DE ALTA DENSIDAD), MARCA DURALON DE 78 MM (3" Ø) DE DIÁMETRO PARA ACOMETIDA ELÉCTRICA, INSTALADA APARENTE HASTA 3 MTS DE ALTURA, MARCA JÚPITER,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</si>
  <si>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SOPORTERIA PARA TUBERÍA DE ALIMENTACIÓN</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</si>
  <si>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</si>
  <si>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</si>
  <si>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SOPORTERIA</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</si>
  <si>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</si>
  <si>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</si>
  <si>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</si>
  <si>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CAJA REGISTRO DE 56CM DE ALTO, 28CM DE ANCHO Y 19CM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</si>
  <si>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</si>
  <si>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CURVA VERTICAL PARA CHAROLA DE ALUMINIO DE 4''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</si>
  <si>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</si>
  <si>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</si>
  <si>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</si>
  <si>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</si>
  <si>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</si>
  <si>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</si>
  <si>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</si>
  <si>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</si>
  <si>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EQUIPO</t>
  </si>
  <si>
    <t>FLETE PARA TRANSPORTE DE EQUIPOS AIRE ACONDICIONADO POR ZONA: NOROESTE</t>
  </si>
  <si>
    <t>FLETE PARA TRANSPORTE DE EQUIPOS AIRE ACONDICIONADO POR ZONA: OCCIDENTE</t>
  </si>
  <si>
    <t>FLETE PARA TRANSPORTE DE EQUIPOS AIRE ACONDICIONADO POR ZONA: BAJIO</t>
  </si>
  <si>
    <t>FLETE PARA TRANSPORTE DE EQUIPOS AIRE ACONDICIONADO POR ZONA: METROPOLITANA</t>
  </si>
  <si>
    <t>FLETE PARA TRANSPORTE DE EQUIPOS AIRE ACONDICIONADO POR ZONA: SUR</t>
  </si>
  <si>
    <t>FLETE PARA TRANSPORTE DE EQUIPOS AIRE ACONDICIONADO POR ZONA: SURESTE</t>
  </si>
  <si>
    <t>DAA-221</t>
  </si>
  <si>
    <t>DAA-222</t>
  </si>
  <si>
    <t>DAA-223</t>
  </si>
  <si>
    <t>DAA-224</t>
  </si>
  <si>
    <t>DAA-225</t>
  </si>
  <si>
    <t>DAA-226</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</si>
  <si>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</si>
  <si>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</si>
  <si>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 xml:space="preserve">SUMINISTRO Y COLOCACIÓN DE TINACO DE ALMACENAMIENTO DE AGUA POTABLE DE 1100 LTS MARCA ROTOPLAS  INCLUYE: INSTALACIÓN, SOPORTERIA HECHA DE PTR DE 2", CUATRO POSTES Y UNA BASE DE 1.20 MTS DE ALTURA FIJA AL PISO CON CUATRO PLACAS DE FIERRO DE 6"X6"X1/4", LIMPIEZA DEL ÁREA DE TRABAJO, ASÍ COMO LAS MANIOBRAS NECESARIAS PARA SU CORRECTA TERMINACIÓN. MATERIALES, MANO DE OBRA, HERRAMIENTAS, EQUIPO Y ACARREOS INTERNOS. </t>
  </si>
  <si>
    <t xml:space="preserve">VÁLVULA DE COMPUERTA ROSCABLE VÁSTAGO NO ASCENDENTE FIGURA 83 DE 25 MM MARCA URREA  INCLUYE: SUMINISTRO E INSTALACIÓN, SOPORTERIA, LIMPIEZA DEL ÁREA DE TRABAJO, ASÍ COMO LAS MANIOBRAS NECESARIAS PARA SU CORRECTA TERMINACIÓN. </t>
  </si>
  <si>
    <t xml:space="preserve">VÁLVULA DE COMPUERTA ROSCABLE VÁSTAGO NO ASCENDENTE FIGURA 83 DE 32 MM MARCA URREA  INCLUYE: SUMINISTRO E INSTALACIÓN, SOPORTERIA, LIMPIEZA DEL ÁREA DE TRABAJO, ASÍ COMO LAS MANIOBRAS NECESARIAS PARA SU CORRECTA TERMINACIÓN. </t>
  </si>
  <si>
    <t xml:space="preserve">VÁLVULA FLOTADOR DE ALTA PRESIÓN COMPLETA DE 19 MM FIGURA 04 MARCA URREA  INCLUYE: SUMINISTRO E INSTALACIÓN, SOPORTERIA, LIMPIEZA DEL ÁREA DE TRABAJO, ASÍ COMO LAS MANIOBRAS NECESARIAS PARA SU CORRECTA TERMINACIÓN. </t>
  </si>
  <si>
    <t>SUMINISTRO E INSTALACIÓN DE BOMBA DE 1/2 HP MCA. PEDROLLO , INCLUYE; SUMINISTRO, INSTALACIÓN, PRUEBAS Y TODO LO NECESARIO PARA SU CORRECTA INSTALACIÓN</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</si>
  <si>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</si>
  <si>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 xml:space="preserve">SUMINISTRO E INSTALACIÓN DE CABLE DE COBRE DESNUDO TRENZADO CLASE B, MARCA CONDUMEX  CALIBRE 10 AWG, INCLUYENDO: MATERIALES, CONEXIONES, ESTAÑADO DE EMPALMES, DESPERDICIO, MANO DE OBRA, HERRAMIENTA, EQUIPOS DE SEGURIDAD Y PROTECCIÓN Y TODO LO NECESARIO PARA SU CORRECTA INSTALACIÓN. </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</si>
  <si>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</si>
  <si>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</si>
  <si>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</si>
  <si>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</si>
  <si>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</si>
  <si>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</si>
  <si>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</si>
  <si>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</si>
  <si>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</si>
  <si>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</si>
  <si>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</si>
  <si>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</si>
  <si>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6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</si>
  <si>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</si>
  <si>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 xml:space="preserve">SUMINISTRO E INSTALACIÓN DE CABLE DE COBRE TIPO USO RUDO PARA 600 VCA, TIPO ST, CALIBRE 4X6 AWG, MARCA CONDUMEX , EL CONCEPTO INCLUYE, MATERIALES, TENDIDO, CONEXIONES, AISLAMIENTO, ESTAÑADO DE EMPALMES, DESPERDICIO, MANO DE OBRA CALIFICADA, HERRAMIENTA, LIMPIEZA, EQUIPOS DE SEGURIDAD Y PROTECCIÓN Y TODO LO NECESARIO PARA SU CORRECTA INSTALACIÓN. </t>
  </si>
  <si>
    <t xml:space="preserve">SUMINISTRO E INSTALACIÓN DE CABLE VINANEL CONDUMEX  THW/THW CAL. 300 M. C. M. A. W. G. INCLUYE: SUMINISTRO E INSTALACIÓN, CINTAS, MARCADORES, PRUEBAS FINALES Y RETIRO DE LOS MATERIALES SOBRANTES FUERA DE LA OBRA CON TIRO LIBRE, ASÍ COMO LAS MANIOBRAS NECESARIAS PARA SU CORRECTA TERMINACIÓN. </t>
  </si>
  <si>
    <t xml:space="preserve">SUMINISTRO E INSTALACIÓN DE PLANTA GENERADORA DE ENERGÍA ELÉCTRICA MARCA IGSA,  CON CASETA ACÚSTICA, DE 30 KW / 37.5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</si>
  <si>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</si>
  <si>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</si>
  <si>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</si>
  <si>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PU PRECIARIO JUNIO 2014</t>
  </si>
  <si>
    <r>
      <t xml:space="preserve">SUMINISTRO Y COLOCACIÓN DE ALIMENTACIÓN HIDRÁULICA DE CISTERNA A TINACO CON TUBERÍA DE COBRE 3/4" (19MM) </t>
    </r>
    <r>
      <rPr>
        <sz val="11"/>
        <rFont val="Calibri"/>
        <family val="2"/>
        <scheme val="minor"/>
      </rPr>
      <t>A  1" (25MM), HASTA 25 MTS DE DISTANCIA, INCLUYE: CODOS, COPLES, TEES, SOLDADURA, MATERIAL, MANO DE OBRA, HERRAMIENTA, DESPERDICIOS, Y TODO LO NECESARIO PARA SU CORRECTA EJECUCIÓN.</t>
    </r>
  </si>
  <si>
    <t>Cantidad</t>
  </si>
  <si>
    <t>Importe</t>
  </si>
  <si>
    <t>SUCURSAL:</t>
  </si>
  <si>
    <t>DIRECCIÓN:</t>
  </si>
  <si>
    <t>ML</t>
  </si>
  <si>
    <t>CANCELERIA Y VIDRIOS</t>
  </si>
  <si>
    <t xml:space="preserve"> </t>
  </si>
  <si>
    <t>MUEBLES DE BAÑO Y ACCESORIOS</t>
  </si>
  <si>
    <t>INSTALACION ELECTRICA</t>
  </si>
  <si>
    <r>
      <t>SUMINISTRO E INSTALACIÓN DE INTERRUPTOR DE SEGURIDAD TIPO CUCHILLAS, COMO MEDIO DE DESCONEXIÓN PARA EQUIPO DE BOMBEO EN INTERIOR SIN PORTAFUSIBLES, SERVICIO LIGERO, GABINETE NEMA 1 PARA INTERIOR, MARCA SQUARE D CATALOGO DU321N, 3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t>
    </r>
    <r>
      <rPr>
        <b/>
        <sz val="10"/>
        <rFont val="Calibri"/>
        <family val="2"/>
        <scheme val="minor"/>
      </rPr>
      <t xml:space="preserve"> (UNA PARA LA BOMBA Y 12 PARA LOS EQUIPOS DE A.A.)</t>
    </r>
  </si>
  <si>
    <r>
      <t xml:space="preserve">Suministro e instalación de tubería  y conexiones de pvc mca. duralon de 50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t>
    </r>
  </si>
  <si>
    <r>
      <t xml:space="preserve">Suministro e instalación de tubería  y conexiones de pvc mca. duralon de 100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 IS 001)</t>
    </r>
  </si>
  <si>
    <t>ADICIONALES EQUIPO DE BOMBEO</t>
  </si>
  <si>
    <t>SUMINISTRO E INSTALACIÓN DE TUBERÍA CONDUIT METÁLICA FLEXIBLE  RECUBIERTA CON PVC TIPO LICUATITE DE 16 MM (1/2") DE DIÁMETRO MARCA TUBOS FLEXIBLES MEXICANOS, INSTALADA APARENTE EN EXTERIORES, EL CONCEPTO INCLUYE, CORTES, DESPERDICIOS, GUÍA CON ALAMBRE GALVANIZADO CALIBRE NO. 14, JUEGO DE CONECTORES RECTO Y/O CURVO DE LA MARCA CROUSE HINDS DOMEX, MANO DE OBRA CALIFICADA, HERRAMIENTA, LIMPIEZA, EQUIPOS DE SEGURIDAD Y PROTECCIÓN  Y TODO LO NECESARIO PARA SU CORRECTA INSTALACIÓN.</t>
  </si>
  <si>
    <t xml:space="preserve">SUMINISTRO E INSTALACIÓN DE LUMINARIA DE SOBREPONER TIPO CANALETA BL28W, MARCA MAGG COLOR BLNACO, MODELO L-7330-0 PARA UNA LAMPARA FLUORESCENTE LINEAL TIPO T-5 DE 28 WATTS, 4100K° F.P. 0.98 BALASTRO ELECTRONICO INTEGRADO DE 1X28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</si>
  <si>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TIPO CANALETA BL14W, MARCA MAGG COLOR BLNACO, MODELO L-7330-0 PARA UNA LAMPARA FLUORESCENTE LINEAL TIPO T-5 DE 14 WATTS, 4100K° F.P. 0.98 BALASTRO ELECTRONICO INTEGRADO DE 1X14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</si>
  <si>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MODELO PESCARA 1, MARCA TECNOLITE COLOR BLNACO, MODELO FLC-228/41, DE 1200X160X55MM, CON DIFUSOR ACRILICO ENVOLVENTE, PARA DOS LAMPARAS FLUORESCENTES LINEALES TIPO T-5 DE 28 WATTS, 4100K° F.P. 0.98 BALASTRO ELECTRONICO INTEGRADO DE 2X28 WATTS, 100-277VCA.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</si>
  <si>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DESOBREPONER TIPO APOLO SERIE 100, MARCA ELMSA, COLOR BLANCO, CON DIFUSOR PRISMATICO ENVOLVENTE PARA UNA LAMPARA FLUORESCENTE LINEAL TIPO T-5 DE 28 WATTS, 4100K°, F.P. 0.98, BALASTRO ELECTRONICO INTEGRADO DE 1X28 WATTS,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</si>
  <si>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ADICIONALES RECEPTACULOS REGULADOS</t>
  </si>
  <si>
    <r>
      <t xml:space="preserve">SUMINISTRO E INSTALACIÓN DE RECEPTÁCULO SENCILLO POLARIZADO TIPO TWISLOCK DE MEDIA VUELTA, CON CONEXIÓN DE PUESTA A TIERRA FÍSICA AISLADA, MARCA </t>
    </r>
    <r>
      <rPr>
        <b/>
        <sz val="8"/>
        <color indexed="8"/>
        <rFont val="Tahoma"/>
        <family val="2"/>
      </rPr>
      <t>HUBBELL, MODELO IG9308,</t>
    </r>
    <r>
      <rPr>
        <sz val="8"/>
        <color indexed="8"/>
        <rFont val="Tahoma"/>
        <family val="2"/>
      </rPr>
      <t xml:space="preserve"> </t>
    </r>
    <r>
      <rPr>
        <b/>
        <sz val="8"/>
        <color indexed="8"/>
        <rFont val="Tahoma"/>
        <family val="2"/>
      </rPr>
      <t>NEMA 5-30R,</t>
    </r>
    <r>
      <rPr>
        <sz val="8"/>
        <color indexed="8"/>
        <rFont val="Tahoma"/>
        <family val="2"/>
      </rPr>
      <t xml:space="preserve"> 3</t>
    </r>
    <r>
      <rPr>
        <b/>
        <sz val="8"/>
        <color indexed="8"/>
        <rFont val="Tahoma"/>
        <family val="2"/>
      </rPr>
      <t>0</t>
    </r>
    <r>
      <rPr>
        <sz val="8"/>
        <color indexed="8"/>
        <rFont val="Tahoma"/>
        <family val="2"/>
      </rPr>
      <t xml:space="preserve"> AMPERES, 127 VOLTS, 60 HZ., COLOR NARANJA Y PLACA EN COLOR NARANJA, PARA SERVICIO REGULADO, EL CONCEPTO INCLUYE, COLOCACIÓN, CONEXIÓN, PRUEBA DE POLARIDAD, MANO DE OBRA CALIFICADA, HERRAMIENTA, EQUIPOS DE SEGURIDAD Y PROTECCIÓN Y TODO LO NECESARIO PARA SU CORRECTA INSTALACIÓN.</t>
    </r>
  </si>
  <si>
    <t>ADICIONALES ALIMENTADORES PRINCIPALES</t>
  </si>
  <si>
    <t>ADICIONALES EQUIPO DE PROTECCION, CONTROL Y DISTRIBUCION</t>
  </si>
  <si>
    <t>ADICIONALES PARA AIRE ACONDICIONADO</t>
  </si>
  <si>
    <t>ADICIONALES PARA AUTOMATIZACION AIRE ACONDICIONADO</t>
  </si>
  <si>
    <t>SALIDA ELÉCTRICA PARA AUTOMATIZACION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</si>
  <si>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CAJA REGISTRO MCA. HIMEL DE 25X20X15 CM INCLUYE: SUMINISTRO E INSTALACION, LIMPIEZA DEL AREA DE TRABAJO Y RETIRO DE LOS MATERIALES SOBRANTES FUERA DE LA OBRA CON TIRO LIBRE, ASI COMO LAS MANIOBRAS NECESARIAS PARA SU CORRECTA TERMINACION.</t>
  </si>
  <si>
    <t>0418 TONALA-ZARAGOZA.</t>
  </si>
  <si>
    <t>ZARAGOZA No.46, COL. CENTRO, TONALA, JALISCO, MËXICO.</t>
  </si>
  <si>
    <r>
      <t xml:space="preserve">Suministro e instalación de Tubería de cobre tipo M de 25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</si>
  <si>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r>
      <t xml:space="preserve">Suministro e instalación de Tubería de cobre tipo M de 32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</si>
  <si>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t xml:space="preserve">SUMINISTRO E INSTALACIÓN DE DIFUSOR LINEAL DE INYECCIÓN DE AIRE, DE 6 PIES 3 SLOTS DE 3/4", MARCA INNES, MODELO CAI,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</si>
  <si>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LINEAL DE RETORNO DE AIRE, DE 6 PIES 3 SLOTS DE 3/4", MARCA INNES, MODELO CAR,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</si>
  <si>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8"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</si>
  <si>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SISTEMA ANTIVIBRATORIO A BASE DE FIERRO ÁNGULO DE 1 1/2" X 1/8" Y TACONES DE NEOPRENO DE 1" DE ESPESOR, PLACA DE FIERRO DE 4" X 4" X 1/8", PARA UNIDAD ENFRIADORA 01, 02 INCLUYE: EQUIPO DE PROTECCIÓN Y SEGURIDAD PARA TRABAJADORES Y LUGAR DE EJECUCIÓN. REALIZAR MANTENIMIENTO A BASE EXISTENTE. </t>
  </si>
  <si>
    <t>SUMINISTRO E INSTALACIÓN DE SISTEMA ANTIVIBRATORIO A BASE DE VARILLA ROSCADA DE 3/8" Y TACONES DE NEOPRENO DE 1" DE ESPESOR, TAQUETE DE EXPANSIÓN (DEFINIDO POR EL PROYECTO ESTRUCTURAL), TUERCAS Y RONDANAS; PARA SOPORTAR UNIDAD MANEJADORA DE AIRE O  FAN &amp; COIL EN LOSA NOTA: LA PARRILLA PARA LA UBICACIÓN Y MANTENIMIENTO DE LOS EQUIPOS SERÁ CALCULADA Y CONSTRUIDA POR OBRA CIVIL, INCLUYE EQUIPO DE PROTECCIÓN Y SEGURIDAD PARA TRABAJADORES Y LUGAR DE EJECUCIÓN. VER PLANO DE DETALLES AA-041.</t>
  </si>
  <si>
    <t xml:space="preserve">SUMINISTRO E INSTALACIÓN DE FILTRO DESHIDRATADOR SELLADO DE BLOQUE DESECANTE, DE 1.0 HASTA 3.0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</si>
  <si>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FILTRO DESHIDRATADOR SELLADO DE BLOQUE DESECANTE, DE 4.0 HASTA 5.0 TR PARA REFRIGERANTE R-410A MARCA EMERSON COD. 912, MODELO TD-163S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</si>
  <si>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</si>
  <si>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SUMINISTRO E INSTALACIÓN DE VENTILADOR DE EXTRACCIÓN DE AIRE, MCA. SOLER &amp; PALAU, MODELO TD-800, MOTOR DE 140 W. A 127/1/60 HZ, INCLUYE PRUEBAS Y ARRANQUE DE LOS EQUIPOS, ASÍ COMO, EQUIPO DE PROTECCIÓN Y SEGURIDAD PARA TRABAJADORES Y LUGAR DE EJECUCIÓN. AA-000</t>
  </si>
  <si>
    <t>SUMINISTRO E INSTALACIÓN DE VENTILADOR DE EXTRACCIÓN DE AIRE, MCA. SOLER &amp; PALAU, MODELO TD-500, MOTOR DE 75 W. A 127/1/60 HZ, INCLUYE PRUEBAS Y ARRANQUE DE LOS EQUIPOS, ASÍ COMO, EQUIPO DE PROTECCIÓN Y SEGURIDAD PARA TRABAJADORES Y LUGAR DE EJECUCIÓN. AA-000</t>
  </si>
  <si>
    <t>SUMINISTRO E INSTALACIÓN DE CAJA DE VOLUMEN VARIABLE MARCA INNES MOD CDS0I05PS , INCLUYE  CAJA DE CONECIONES, ACTUADOR, TRANSFORMADOR Y TERMOSTATO, PRUEBAS Y ARRANQUE DE LOS EQUIPOS, ASÍ COMO, EQUIPO DE PROTECCIÓN Y SEGURIDAD PARA TRABAJADORES Y LUGAR DE EJECUCIÓN. AA-012</t>
  </si>
  <si>
    <t>SUMINISTRO E INSTALACIÓN DE CAJA DE VOLUMEN VARIABLE MARCA INNES MOD CDS0I06PS , INCLUYE  CAJA DE CONECIONES, ACTUADOR, TRANSFORMADOR Y TERMOSTATO, PRUEBAS Y ARRANQUE DE LOS EQUIPOS, ASÍ COMO, EQUIPO DE PROTECCIÓN Y SEGURIDAD PARA TRABAJADORES Y LUGAR DE EJECUCIÓN. AA-012</t>
  </si>
  <si>
    <t xml:space="preserve">SUMINISTRO DE UNIDAD DE AIRE ACONDICIONADO TIPO PAQUETE CONVERTIBLE MOD. RAS121H0CA0AA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t>
  </si>
  <si>
    <t>SUMINISTRO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t>
  </si>
  <si>
    <t>SUMINISTRO DE UNIDAD DE AIRE ACONDICIONADO TIPO DIVIDIDO DE EXPANSIÓN DIRECTA CONSISTENTE EN UNIDAD EVAPORADORA TIPO FAN &amp; COIL CAPACIDAD NÓMINAL DE 48,000 BTU/HR, CERTIFICACIÓN ARI, CONTROLADOR ELÉCTRÓNICO DE PROTOCOLO ABIERTO PARA ENLACE CON SISTEMA DE AUTOMATIZACIÓN, TRES HILERAS, PARA MANEJAR 1600 CFM, REFRIGERANTE R-410A CON MOTOR A 220V-1FASES-60HZ, CAJA PLENUM, FILTRO METÁLICO LAVABLE INCLUIDO, Y UNIDAD CONDENSADORA SOLO FRIO CAPACIDAD NÓMINAL DE 48,000 BTU/HR, CERTIFICACIÓN ARI, CONTROLADOR ELÉCTRÓNICO DE PROTOCOLO ABIERTO PARA ENLACE CON SISTEMA DE AUTOMATIZACIÓN, COMPRESOR SCROLL, EFICIENCIA 13 SEER REFRIGERANTE R-410A PARA OPERAR A 220V-3FASE-60HZ CON PROTECCIÓN ANTICORROSIVA. MOD. FAN &amp; COIL FSHP4W4800A CONDENSADOR 24ABB348A005</t>
  </si>
  <si>
    <t xml:space="preserve">INSTALACIÓN DE UNIDAD DE AIRE ACONDICIONADO TIPO PAQUETE MOD. RAS121H0CA0AA CONVERTIBLE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</si>
  <si>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</si>
  <si>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MOD. FAN &amp; COIL FSHP4W4800A CONDENSADOR 24ABB348A005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</si>
  <si>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AA-020.)</t>
  </si>
  <si>
    <t>SUMINISTRO E INSTALACIÓN DE ELECTRONIVEL PARA CONTROL AUTOMATICO DE EQUIPO DE BOMBEO, MARCA LH CONTROLES AUTOMATICOS, SA DE CV., MODELO LN5-50, 127 VCA, 5.5 VA, PARA ARRANQUE DIERECTO A MOTOR, NIVELES DETECTADOS POR MEDIO DE ELECTRODOS INSTALADOS EN CISTERNA Y TI¡NACO,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t>
  </si>
  <si>
    <t>ADICIONALES ALUMBRADO NORMAL O VELADORAS</t>
  </si>
  <si>
    <t xml:space="preserve">SUMINISTRO E INSTALACIÓN DE LUMINARIA TIPO ARBOTANTE MARCA ELMSA SERIE 500, COLOR BLANCO, CON DIFUSOR PRISMATICO ENVOLVENTE PARA UNA LAMPARA FLUORESCENTE COMPACTA DE 26 WATTS, 4100K°, F.P. 0.98,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</si>
  <si>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TUBERÍA CONDUIT GALVANIZADA PARED GRUESA (CEDULA 20) DE 53MM (2")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</si>
  <si>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TABLERO DE DISTRIBUCIÓN (TABLERO "A"), MARCA SQUARE D CATALOGO NQ18-4AB10014-S DE SOBREPONER, 3 FASES, 4 HILOS, 240 VCA, CON INTERRUPTOR PRINCIPAL TIPO QOB Y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</si>
  <si>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SUMINISTRO E INSTALACIÓN DE INTERRUPTOR TERMOMAGNÉTICO EN CAJA MOLDEADA, GABINETE NEMA 1, USO INTERIOR, MARCO J, 250 AMPERES DE MARCO, CATALOGO JDL36225, 3 POLOS, 225 AMPERES, 240 VOLTS, EL CONCEPTO INCLUYE, CONEXIÓN, IDENTIFICACIÓN, LIMPIEZA, MANO DE OBRA CALIFICADA, HERRAMIENTA, EQUIPOS DE SEGURIDAD Y PROTECCIÓN Y TODO LO NECESARIO PARA SU CORRECTA INSTALACIÓN.</t>
  </si>
  <si>
    <r>
      <t xml:space="preserve">Suministro y colocación de escalera marina </t>
    </r>
    <r>
      <rPr>
        <sz val="10"/>
        <rFont val="Swis721 LtEx BT"/>
        <family val="2"/>
      </rPr>
      <t>de 0.51mts de ancho x 3.89 mts de alto, con tubulares de 1 3/4" con pintura anticorrosiva y pintura de esmalte color chantilly, fija a muro a base de placa metalica de 6 x 12 x 1/4" con pernos hilty KB3 304SS 3/8" X 2" X 1/4". incluye: material, mano de obra, herramienta, limpieza del area de trabajo, retiro de escombro y todo lo necesario para su correcta terminación. (ver plani A-942).</t>
    </r>
  </si>
  <si>
    <t>CONCEPTOS ADICIONALES AL PRECIARIO</t>
  </si>
  <si>
    <r>
      <rPr>
        <sz val="10"/>
        <rFont val="Swis721 LtEx BT"/>
        <family val="2"/>
      </rPr>
      <t>Suministro y colocación de Tarja de Acero Inoxidable pulido  (TAR-01) Mca. Teka Mod. 800.510  1c 1e desague de 3 1/2" de 1 agujero para griferia cersión izquierda, incluye: Contracanasta, marca Helvex, modelo H-8801,cespol para fregadero TV-030, marca Helvex, alimentador p/lavabo-tarja AL-A55, marca coflex, llave de control para tubo de cobre angular IP-104 de 1/2" x 1/2"  marca coflex, acarreo de los materiales al sitio de la obra, transportación vertical y horizontal a cualquier nivel, trazo y nivelación, material, desperdicios, mano de obra especializada, pruebas, herramienta, sellado perimetral con silicon dow corning, requerimientos de seguridad en obra, equipo de seguridad personal, colocación de cinta barricada, instalación de protección a las áreas adyacentes  y su retiro después de su uso, retiro de los materiales sobrantes fuera de la obra  y todo lo necesario para su correcta ejecución.</t>
    </r>
    <r>
      <rPr>
        <sz val="10"/>
        <color theme="1"/>
        <rFont val="Swis721 LtEx BT"/>
        <family val="2"/>
      </rPr>
      <t xml:space="preserve">  (Ver plano A-920 y A701)</t>
    </r>
  </si>
  <si>
    <r>
      <t>SUMINISTRO Y FABRICACIÓN DE MURO DE TABLAROCA DE DOS CARAS UNA DE 5/8" DE ESPESOR Y LA OTRA DE 1/2"ESPESOR, HASTA UNA ALTURA DE 0.00 A 2.50 MTS. INCLUYE: FLETE Y ACARREO DE LOS MATERIALES HASTA EL SITIO DE SU UTILIZACIÓN, LA MANO DE OBRA NECESARIA, HERRAMIENTA, TENDIDOS, EQUIPO DE SEGURIDAD, CANAL Y POSTE DE LAMINA GALVANIZADA DE 635-26, TAQUETES Y TORNILLOS PARA SU FIJACIÓN A PISO, TORNILLOS TIPO "S", COMPUESTO PARA JUNTAS REDIMIX, PERFACINTA, ELEMENTOS DE ARRIOSTRAMIENTO Y/O ESTRUCTURA METÁLICA PARA SU FIJACIÓN EN CASO DE SER NECESARIO, LIMPIEZA DEL ÁREA DE TRABAJO Y RETIRO DE SOBRANTES AL BANCO DE LA OBRA.SOBRE MURO, CON ESTRUCTURA METALICA DE 4.10 CMS.,</t>
    </r>
    <r>
      <rPr>
        <sz val="10"/>
        <color rgb="FFFF0000"/>
        <rFont val="Calibri"/>
        <family val="2"/>
        <scheme val="minor"/>
      </rPr>
      <t xml:space="preserve"> </t>
    </r>
    <r>
      <rPr>
        <sz val="10"/>
        <rFont val="Calibri"/>
        <family val="2"/>
        <scheme val="minor"/>
      </rPr>
      <t xml:space="preserve"> VER PLANO A210. </t>
    </r>
  </si>
  <si>
    <r>
      <rPr>
        <sz val="10"/>
        <rFont val="Swis721 LtEx BT"/>
        <family val="2"/>
      </rPr>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t>
    </r>
  </si>
  <si>
    <r>
      <rPr>
        <sz val="10"/>
        <rFont val="Swis721 LtEx BT"/>
        <family val="2"/>
      </rPr>
      <t>Suministro y colocación de Tapete (en acceso a sucursal) de 1.20 mts. de ancho x 1.80 mts. de largo a base de Tiras de fibra textil Mod. 522 WR Line Senator Color Antracita No. 200 Mca. Emco, Incluye: Marco perimetral de perfil en escuadra de aluminio de 28 mm. 25mm. x 3 mm.,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r>
  </si>
  <si>
    <r>
      <t>Suministro y Colocación de Revestimiento Vinilico Mca. Vescom colección Albert color Blanco BBVA 9.07/30363 (RV-1) en muros interiores de sucursal,</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</si>
  <si>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r>
      <t>Suministro y Colocación de Revestimiento Vinilico Mca. Vescom colección Albert color Azul BBVA 7.28/30634 (RV-2) en muro atras de cajas,</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</si>
  <si>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t>M.</t>
  </si>
  <si>
    <t>DAA-026</t>
  </si>
  <si>
    <t xml:space="preserve">SUMINISTRO E INSTALACIÓN DE TERMOSTATO DE CUARTO PARA FAND &amp; COIL  MCA. TRANE MODELO T8424D1008, SOLO ENFRIAMIENTO PARA OPERAR A 24/127/220, INCLUYE: TRANSFORMADOR, FLETES SUPERVISIÓN Y MANO DE OBRA. </t>
  </si>
  <si>
    <t xml:space="preserve">SUMINISTRO E INSTALACIÓN DE TERMOSTATO DE CUARTO PARA UNIDAD PAQUETE DE AIRE  MCA. HONEYWELL MODELO TB7220,CON BULBO REMOTO MOD.  C6089U SOLO ENFRIAMIENTO PARA OPERAR A 24/127/220, INCLUYE: TRANSFORMADOR, FLETES SUPERVISIÓN Y MANO DE OBRA. </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</si>
  <si>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</si>
  <si>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</si>
  <si>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ACCESORIOS DE BAÑO, INCLUYE: RETIRO, ACARREOS, DESANCLAJE, MANO DE OBRA, HERRAMIENTA Y TODO LO NECESARIO PARA SU CORRECTA EJECUCIÓN. LIMPIEZA PROPIA DEL CONCEPTO. VER PLANO D100</t>
  </si>
  <si>
    <t>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VER PLANO D100</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</si>
  <si>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 VER PLANO D100  (INODORO,LAVABO)</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</si>
  <si>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VER PLANO D100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</si>
  <si>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 VER PLANO D100.</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</si>
  <si>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VER PLANO D100.</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</si>
  <si>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(PROTECCION DE REJA DE SEGURIDAD) VER PLANO D100, </t>
  </si>
  <si>
    <t>DESINSTALACIÓN DE MUEBLE DE SEGURIDAD, INCLUYE: ACARREO DE MATERIAL PRODUCTO DE DESMONTAJE FUERA DEL ÁREA DE TRABAJO, ASÍ COMO LAS MANIOBRAS NECESARIAS PARA SU CORRECTA TERMINACIÓN. HERRAMIENTAS, EQUIPO Y LIMPIEZA PROPIA DEL CONCEPTO. VER PLANO D100</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</si>
  <si>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</si>
  <si>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VER PLANO D100  (EN MOSTRADOR, EN CABINA UNIPERSONAL, EN CANCELERIA DE DIRECTOR, EN CANCELERIA DE EJECUTIVOS Y EN CANCELERIA DE AUTOSERVICIO).</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</si>
  <si>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 VER PLANO D100</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</si>
  <si>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</si>
  <si>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VER PLANO D100 </t>
  </si>
  <si>
    <t>DESINSTALACIÓN DE MUEBLE DE ARCHIVO, INCLUYE: ACARREO DE MATERIAL PRODUCTO DE DESMONTAJE FUERA DEL ÁREA DE TRABAJO, ASÍ COMO LAS MANIOBRAS NECESARIAS PARA SU CORRECTA TERMINACIÓN. MANO DE OBRA, HERRAMIENTA, EQUIPO, ACARREOS INTERNOS Y LIMPIEZA PROPIA DEL CONCEPTO.  VER PLANO D100 (UBICADA EN AREA DE CAFE)</t>
  </si>
  <si>
    <t>DESINSTALACIÓN DE MUEBLE DE TABLEROS ELÉCTRICOS, INCLUYE: ACARREO DE MATERIAL PRODUCTO DE DESMONTAJE FUERA DEL ÁREA DE TRABAJO, ASÍ COMO LAS MANIOBRAS NECESARIAS PARA SU CORRECTA TERMINACIÓN. HERRAMIENTAS, EQUIPO Y LIMPIEZA PROPIA DEL CONCEPTO</t>
  </si>
  <si>
    <t>DESINSTALACIÓN DE REPISA DE MADERA DE 1.50 X 0.30 MTS. CON RECUPERACIÓN. INCLUYE: MANO DE OBRA, HERRAMIENTAS, EQUIPO, MATERIALES Y LIMPIEZA PROPIA DEL CONCEPTO.  VER PLANO D100</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</si>
  <si>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VER PLANO D100</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</si>
  <si>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VER PLANO D100</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</si>
  <si>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</si>
  <si>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DESMONTAJE DE PERSIANAS CON RECUPERACIÓN INCLUYE :MANO DE OBRA, HERRAMIENTAS, EQUIPO, ACARREOS Y LIMPIEZA PROPIA DEL CONCEPTO. VER PLANO D100</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</si>
  <si>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  VER PLANO D100</t>
  </si>
  <si>
    <t>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VER PLANO D100</t>
  </si>
  <si>
    <t>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VER PLANO D100</t>
  </si>
  <si>
    <t>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VER PLANO D-102, CON RECUPERACIÓN.</t>
  </si>
  <si>
    <t>DESMONTAJE DE ESCLUSA UNIPERSONAL, INCLUYE: EMPLAYADO Y ENTREGA A RECUPERADORA SI ES NECESARIO (PRODUCTO A FAVOR DE LA INSTITUCIÓN). MANO DE OBRA, HERRAMIENTAS, EQUIPO, ACARREOS INTERNOS Y LIMPIEZA PROPIA DEL CONCEPTO. VER PLANO D100</t>
  </si>
  <si>
    <t>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VER PLANO D100, INCLUYE UNA PRACTICAJA.</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</si>
  <si>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</si>
  <si>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VER PLANO D100</t>
  </si>
  <si>
    <t>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VER PLANO D100</t>
  </si>
  <si>
    <t>DESMANTELAMIENTO DE MUEBLE MAP (EQUIPO EN ÁREA DE MOSTRADOR) CON RECUPERACIÓN, INCLUYE ACARREOS, TRASLADO, PROTECCIÓN Y MOVIMIENTOS NECESARIOS. MATERIAL, MANO DE OBRA, HERRAMIENTAS, EQUIPO, LIMPIEZA PROPIA DEL CONCEPTO.</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</si>
  <si>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</si>
  <si>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VER PLANO D100</t>
  </si>
  <si>
    <t>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VER PLANO D100</t>
  </si>
  <si>
    <t>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VER PLANO D100.( SE DESMONTA EL MUEBLE DE MADERA EN FORMA DE  ESCUADRA Y EN FORMA DE GRAPA  UBICADOS EN AREA DE MOSTRADORES).</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</si>
  <si>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 VER PLANO D100, PISO CERAMICO Y MARMOL.</t>
  </si>
  <si>
    <t>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VER PLANO D100. (EN SANITARIOS DE PLANTA ALTA.).</t>
  </si>
  <si>
    <t>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(MUROS DE MAMPOSTERIA).</t>
  </si>
  <si>
    <t>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VER PLANO D100</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</si>
  <si>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VER PLANO D100</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</si>
  <si>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VER PLANO D100</t>
  </si>
  <si>
    <t>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</si>
  <si>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</si>
  <si>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</si>
  <si>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SUMINISTRO DE PLÁSTICO PARA PROTECCIÓN DE MUEBLES, EQUIPOS, ETC., INCLUYE: SUMINISTRO Y COLOCACIÓN, FIJACIÓN, LIMPIEZA DEL ÁREA DE TRABAJO, ASÍ COMO LAS MANIOBRAS NECESARIAS PARA SU CORRECTA TERMINACIÓN. MANO DE OBRA, HERRAMIENTAS, EQUIPO Y ACARREOS INTERNOS.  VER PLANO D100</t>
  </si>
  <si>
    <t>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D100</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</si>
  <si>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</si>
  <si>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</si>
  <si>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</si>
  <si>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VER PLANO A230</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</si>
  <si>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A230. ( EN CLOSET DE TABLEROS ELECTRICOS ACABADO PULIDO)</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</si>
  <si>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VER PLANO A230.  EN AREA DE ALFOMBRA.</t>
  </si>
  <si>
    <t>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VER PLANO A-230</t>
  </si>
  <si>
    <t>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VER PLANO A230</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</si>
  <si>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</si>
  <si>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VER PLANO A-230 (LC1)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</si>
  <si>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A230</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</si>
  <si>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A230 Y PLANO A231</t>
  </si>
  <si>
    <t>SUMINISTRO Y COLOCACIÓN DE ZOCLO DE LOSETA DE CERÁMICA DE 31.5 X 10 CM. MCA. INTERCERAMIC LÍNEA MÁXIMA, COLOR COBALTO., ACABADO ESMALTADO JUNTAS DE 3MM. INCLUYE: MANO DE OBRA, ACARREOS INTERNOS, HERRAMIENTAS, EQUIPO Y LIMPIEZA PROPIA DEL CONCEPTO. (ZC2)  VER PLANO A230</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</si>
  <si>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A230</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</si>
  <si>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A230</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</si>
  <si>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A230</t>
  </si>
  <si>
    <t>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VER PLANO A200</t>
  </si>
  <si>
    <t>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VER PLANO 940</t>
  </si>
  <si>
    <t>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VER PLANO 940</t>
  </si>
  <si>
    <t xml:space="preserve">SUMINISTRO Y FABRICACIÓN DE LAMBRIN DE TABLAROCA UNA CARA, HASTA UNA ALTURA DE 0.00 A 2.50M EN COLUMNAS EXISTENTES. INCLUYE: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OBRA.SOBRE MURO Y ESTRUCTURA METELICA 4.10, VER PLANO A210. </t>
  </si>
  <si>
    <t>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VER PLANO IH000, IH001</t>
  </si>
  <si>
    <t>SUMINISTRO Y COLOCACIÓN DE PERSIANA ENROLLABLE MARCA HUNTER DOUGLAS, MODELO PANAM 3, COLOR SILVER CÓDIGO P03-093.  INCLUYE LA MANO DE OBRA NECESARIA, HERRAMIENTA, EQUIPO DE SEGURIDAD, TENDIDOS, ACARREOS, TAQUETES Y TORNILLOS PARA SU FIJACIÓN, LIMPIEZA PRELIMINAR DEL ÁREA DE TRABAJO Y RETIRO DE SOBRANTES AL BANCO DE LA OBRA. MATERIAL, EQUIPO Y ACARREOS INTERNOS.  VER PLANO A230</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</si>
  <si>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 (PV2)  VER PLANO A230</t>
  </si>
  <si>
    <t>SUMINISTRO Y APLICACIÓN DE PINTURA DE COMEX, PRO 1000 PLUS, BLANCO CHANTILLY 360, ACABADO BRILLANTE, A DOS MANOS EN MUROS Y/O PLAFONES PV-4.INCLUYE: MATERIALES, HERRAMIENTA, ANDAMIOS, EQUIPO, FLETE, MANO DE OBRA, EQUIPO DE SEGURIDAD, ANDAMIOS ESPECIFICADOS, LIMPIEZA DEL ÁREA DE TRABAJO, ACARREO DE LOS MISMOS HASTA EL SITIO DE SU INSTALACIÓN, RETIRO DE DESPERDICIOS FUERA DE LA OBRA Y SELLADOR 5X1 A DOS MANOS PARA NO DEJAR TRANSPARENCIAS. (PINTURA BLANCA) VER PLANO A230, PLANO A500  (EN MUROS DE FACHADA , IGUAL A LA EXISTENTE).</t>
  </si>
  <si>
    <t>SUMINISTRO Y COLOCACIÓN DE LAMBRIN DE PORCELANATO RECTIFICADO MICROSELLADO, MCA CASTEL MOD. TOSCANA, COLOR BEIGE, DE DIMENSIONES DE 60 X 60 CMS, LPO-1,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VER PLANO A230 (EN SANITARIOS CLIENTES)</t>
  </si>
  <si>
    <t>HABILITAR HUECO PARA DIFUSOR DE AIRE ACONDICIONADO DE 0.61 X 0.61 M. INCLUYE: REFUERZO CON MADERA Y LIMPIEZA DEL ÁREA DE TRABAJO, ASÍ COMO LAS MANIOBRAS NECESARIAS PARA SU CORRECTA TERMINACIÓN. MANO DE OBRA, HERRAMIENTAS, EQUIPO Y ACARREOS.  VER PLANO A300</t>
  </si>
  <si>
    <t>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(INTERIOR DE LA SUCURSAL) VER PLANO A300</t>
  </si>
  <si>
    <t>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A300</t>
  </si>
  <si>
    <t>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VER PLANO A300</t>
  </si>
  <si>
    <t>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VER PLANO 300</t>
  </si>
  <si>
    <t>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VER PLANO 300 (PL4).</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</si>
  <si>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VER PLANO 300 </t>
  </si>
  <si>
    <t>SUMINISTRO Y COLOCACIÓN DE FALSO PLAFÓN MODULAR MARCA HUNTER DOUGLAS PLACA. REVEAL LAY-IN 61X61 CMS EN ALU-ZINQ DE 0.5 MMPERF # 103 COLOR BLANCO ALGODÓN 0280 PARA 9/16, EL PRECIO INCLUYE; MATERIALES, MANO DE OBRA Y TODO LO NECESARIO PARA SU CORRECTA EJECUCIÓN.  VER PLANO 300</t>
  </si>
  <si>
    <t xml:space="preserve">SUMINISTRO Y COLOCACIÓN DE CANCEL A BASE DE CRISTAL LAMINADO COMPUESTO POR UN CRISTAL CLARO FLOTADO DE 6MM FILOS MUERTOS, MÁS PELÍCULA DE POLIVINIL BUTIRAL-PVB DE 0.89 MM MCA. DUPONT, MÁS CRISTAL CLARO FLOTADO DE 6MM FILOS MUERTOS, ENMARCADO CON PERFILES DE ALUMINIO TIPO BOLSA 2" x 1 1/4", Y JUNQUILLO 3/4",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 EN CANCELERIA INTERIOR Y EXTERIOR, A BASE DE CRISTALES RECOCIDOS, VEL PLANOS 919 y A-919. </t>
  </si>
  <si>
    <t>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A700 Y A701</t>
  </si>
  <si>
    <t>PUERTA CORREDIZA AUTOMÁTICA MARCA –STANLEY- MODELO =ALL GLASS= DURA GLIDE TIPO O-X-X-O, DE 2.70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2.95 MTS. DE ANCHO X 2.30 MTS. DE ALTURA, VER PLANO A900 .</t>
  </si>
  <si>
    <t>SUMINISTRO Y COLOCACIÓN DE PUERTA CORREDIZA MANUAL MARCA –STANLEY- MODELO DURA GLIDE =ALL GLASS= TIPO TELESCÓPICA X-XX-P, DE 2.70 M DE ANCHO Y 2.30M DE ALTURA, CON UN CLARO LIBRE DE HOJAS DE 3.36 M DE ANCHO Y 2.30 M DE ALTURA, COMPUESTA DE TRES HOJAS CORREDIZAS Y, CON CRISTAL TEMPLADO DE 12.7MM DE ESPESOR COLOR TRANSPARENTE LA HOJA CORREDIZA PRINCIPAL LLEVARA CHAPA DE SEGURIDAD EL ACABADO DEL ALUMINIO SERÁ ANODIZADO NATURAL MATE 204-R1.LLEVARA CHAPA DE SEGURIDAD EN LA HOJA CORREDIZA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2.81 MTS. DEANCHO X 2.30 MTS. DEALTURA, VER PLANO A900.</t>
  </si>
  <si>
    <t>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VER PLANO  A901 ( (FORRADO CON LAMINADO PLASTICO FORMAICA CLAVE 459-58 COLOR BRITE WHITE) PUERTAS DE 0.75 MTS. DE ANCHO X 2.10 MTS. DE ALTO)</t>
  </si>
  <si>
    <t>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t>
  </si>
  <si>
    <t>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VER PLANO A901</t>
  </si>
  <si>
    <t>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VER PLANO A900</t>
  </si>
  <si>
    <t>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VER PLANO A920</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</si>
  <si>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DE 1.77 MTS. DA LARGO X 0.60 MTS. DE ANCHO, VER PLANO A920.</t>
  </si>
  <si>
    <t>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A920., DE 1.66 MTS. DE LARG0 X 0.75 MTS. DE ANCHO, EN MUEBLE DE APODERADO.(IMPRESIÓN Y APODERADO)</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</si>
  <si>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VER PLANO A920.</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</si>
  <si>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MOSTRADOR CON MONTEN DE DE 6" X 2". (VER PLANO  A941).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</si>
  <si>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PORTICO CON P.T.R. DE 4" X4". (VER PLANO  A942).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</si>
  <si>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CANCELERIA DEL DIRECTOR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</si>
  <si>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PUERTA ESCLUSA CON P.T.R. DE 2" X 2" Y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</si>
  <si>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PARA TABLEROS ELECTRICOS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</si>
  <si>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AREA DE SERVICIOS,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</si>
  <si>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SALA DE ESPERA,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</si>
  <si>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PLACAS PARA ATMS Y PRACTICAJAS, CON PLACA DE 1/2" DE ESPESOR (VER PLANO  A946). </t>
  </si>
  <si>
    <t>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</si>
  <si>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</si>
  <si>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</si>
  <si>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VER PLANO A700'S</t>
  </si>
  <si>
    <t>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SE CONSIDERA LA COLOCACIÓN DE ATM¨S.</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</si>
  <si>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</si>
  <si>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 xml:space="preserve">COLOCACIÓN DE CAJA DE TRANSFERENCIA Y VENTANILLA EN ÁREA DE DOTACIÓN; INCLUYE: COLOCACIÓN, FIJACIÓN, PLOMEADO, RESANES, LIMPIEZA, MANO DE OBRA, HERRAMIENTA Y TODO LO NECESARIO. </t>
  </si>
  <si>
    <t xml:space="preserve">FIJACIÓN Y ANCLAJE DE ESCLUSA UNIPERSONAL; INCLUYE : ELEMENTOS DE FIJACIÓN, MANO DE OBRA Y TODO LO NECESARIO PARA SU CORRECTA EJECUCIÓN, ASÍ COMO EL ACARREOS. HERRAMIENTAS, EQUIPO, MATERIALES, LIMPIEZA PROPIA DEL CONCEPTO. </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</si>
  <si>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</si>
  <si>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</si>
  <si>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</si>
  <si>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VER PLANO A230</t>
  </si>
  <si>
    <t>SUMINISTRO Y COLOCACIÓN DE TARJA EN ÁREA DE ASEO DE ACERO INOXIDABLE DE 45 X 45 CM SIN ESCURRIDERO, MARCA TEKA, MODELO C-100 INCLUYE: CESPOL, PERFORACIONES, RANURAS, RESANES,, 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(VERTEDERO TIPO 304 CAL. 20 MCA. AMINOX MOD. 40 DE 41 X 41 X 40 CMS.) VER PLANO A701</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</si>
  <si>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</si>
  <si>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(SANITARIOS EMPLEADOS) MODEL0 TROPIC CADET 3 FLOWISE NH, VER PLANO A700</t>
  </si>
  <si>
    <t>SUMINISTRO Y COLOCACIÓN DE INODORO MOD. RODANO 1 TT1-2, EN COLOR BLANCO, ACABADO PORCELANIZADO DE ALTO BRILLO. INCLUYE: MANGUERA COFLEX, LLAVE ANGULAR, JUNTA PROHEL, PIJAS, ASIENTO PLUS MODELO AT-1 CON TAPA ELONGADO, FRENTE ABIERTO, CIERRE LENTO Y ANTIBACTERIAL, MANO DE OBRA, MATERIALES DE CONSUMO, EQUIPO DE SEGURIDAD, LIMPIEZA DEL ÁREA DE TRABAJO, RETIRO DE LOS MATERIALES SOBRANTES FUERA DE LA OBRA Y TODO LO NECESARIO PARA SU PERFECTA COLOCACIÓN Y FUNCIONAMIENTO.  (SANITARIOS CLIENTES) VER PLANO AA701</t>
  </si>
  <si>
    <t>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(SUPERFICIE SOLIDA MCA. LG HI MACS COLOR ARMADILLO) VER PLANO A700</t>
  </si>
  <si>
    <t>SUMINISTRO Y COLOCACIÓN DE LAVABO RECTANGULAR DE SOBREPONER PARA MONOMANDO CON REBOSADERO MCA HELVEX MOD. LUCERNA 1 LV-2-1P, COLOR BLANCO, INCLUYE CONTRA CON DESAGÜE TIPO HONGO FIJO MOD. TH-062, COLOR CROMO Y MONOMANDO MAGNA II CON DESAGÜE AUTOMÁTICO MOD. E-914 COLOR SATÍN, PERFORACIONES, RANURAS, RESANES, MANO DE OBRA, EQUIPO DE SEGURIDAD, LIMPIEZA DEL ÁREA DE TRABAJO, RETIRO DE MATERIALES SOBRANTES FUERA DE LA OBRA Y TODO LO NECESARIO PARA SU PERFECTA COLOCACIÓN Y FUNCIONAMIENTO.  (SANITARIOS CLIENTES) VER PLANO AA703</t>
  </si>
  <si>
    <t>SUMINISTRO Y COLOCACIÓN DE MINGITORIO DE DESCARGA DE AGUA IDEAL ESTÁNDAR NIÁGARA, INCLUYE: MATERIALES, MANO DE OBRA, HERRAMIENTAS, EQUIPO, ACARREOS INTERNOS, TRAZO Y LIMPIEZA PROPIOS DEL CONCEPTO.VER PLANO  A700</t>
  </si>
  <si>
    <t>SUMINISTRO Y COLOCACIÓN DE GANCHO DOBLE DE P (SANITARIOS EMPLEADOS) VER PLANO AA701ARED CROMADO MCA. HELVEX MOD. A-31 INCLUYE: MATERIALES, MANO DE OBRA, HERRAMIENTAS, EQUIPO, ACARREOS INTERNOS, TRAZO Y LIMPIEZA PROPIOS DEL CONCEPTO.  (SANITARIOS EMPLEADOS) VER PLANO AA701 Y A700</t>
  </si>
  <si>
    <t>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(PARA OVALIN EN SANITARIOS EMPLEADOS) VER PLANO A700</t>
  </si>
  <si>
    <t>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VER PLANO A700</t>
  </si>
  <si>
    <t>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VER PLANO A700</t>
  </si>
  <si>
    <t>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VER PLANO A700</t>
  </si>
  <si>
    <t>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VER PLANO A700</t>
  </si>
  <si>
    <t>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VER PLANO A920 (LLAVE MONOMANDO MCA. HELVEX MOD. NOVUS E-34 COLOR CROMO)</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</si>
  <si>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</si>
  <si>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VER PLANO IS001</t>
  </si>
  <si>
    <t>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VER PLANO IS001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</si>
  <si>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VER PLANO IH-000 Y IH-001</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</si>
  <si>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</si>
  <si>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</si>
  <si>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VER PLANO IH-000 Y IH-001</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</si>
  <si>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</si>
  <si>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VER PLANO IS-000 Y IS-001  (CON TUBERIA DE 100 MM PVC DURALON).</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</si>
  <si>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</si>
  <si>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IS-000 Y IS-001  (CON TUBERIA DE 50 MM PVC DURALON).</t>
  </si>
  <si>
    <t>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VER PLANO IS-000 Y IS-001</t>
  </si>
  <si>
    <t>VÁLVULA DE COMPUERTA ROSCABLE VÁSTAGO NO ASCENDENTE FIGURA 83 DE 13 MM MARCA URREA  INCLUYE: SUMINISTRO E INSTALACIÓN, SOPORTERIA, LIMPIEZA DEL ÁREA DE TRABAJO, ASÍ COMO LAS MANIOBRAS NECESARIAS PARA SU CORRECTA TERMINACIÓN. VER PLANO IH000</t>
  </si>
  <si>
    <r>
      <t>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VER PLANO D100</t>
    </r>
    <r>
      <rPr>
        <sz val="10"/>
        <color rgb="FFFF0000"/>
        <rFont val="Calibri"/>
        <family val="2"/>
        <scheme val="minor"/>
      </rPr>
      <t xml:space="preserve"> </t>
    </r>
    <r>
      <rPr>
        <sz val="10"/>
        <rFont val="Calibri"/>
        <family val="2"/>
        <scheme val="minor"/>
      </rPr>
      <t>(EN DOTACIÓN Y  BOVEDA)</t>
    </r>
  </si>
  <si>
    <r>
      <t>DEMOLICIÓN DE ELEMENTOS DE CONCRETO INCLUYE: ACARREO DEL PRODUCTO A UNA ESTACIÓN, CARGA MANUAL A CAMIÓN Y DESALOJO DEL PRODUCTO FUERA DE OBRA, ASÍ COMO LAS MANIOBRAS NECESARIAS PARA SU CORRECTA TERMINACIÓN. MANO DE OBRA, HERRAMIENTAS, EQUIPO Y LIMPIEZA PROPIA DEL CONCEPTO.  VER PLANO D100.</t>
    </r>
    <r>
      <rPr>
        <sz val="10"/>
        <color theme="1"/>
        <rFont val="Calibri"/>
        <family val="2"/>
        <scheme val="minor"/>
      </rPr>
      <t xml:space="preserve"> (EN ESCALON DE ACCESO).</t>
    </r>
  </si>
  <si>
    <r>
      <t>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t>
    </r>
    <r>
      <rPr>
        <sz val="10"/>
        <color rgb="FFFF0000"/>
        <rFont val="Calibri"/>
        <family val="2"/>
        <scheme val="minor"/>
      </rPr>
      <t xml:space="preserve">. </t>
    </r>
    <r>
      <rPr>
        <sz val="10"/>
        <rFont val="Calibri"/>
        <family val="2"/>
        <scheme val="minor"/>
      </rPr>
      <t xml:space="preserve"> VER PLANO A210</t>
    </r>
  </si>
  <si>
    <r>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r>
    <r>
      <rPr>
        <sz val="10"/>
        <color rgb="FFFF0000"/>
        <rFont val="Calibri"/>
        <family val="2"/>
        <scheme val="minor"/>
      </rPr>
      <t xml:space="preserve"> VER PLANO A211,  VER PLANO DE PARTICIONES</t>
    </r>
  </si>
  <si>
    <r>
      <t>SUMINISTRO Y FABRICACIÓN DE MURO CIEGO MIXTO A 2 CARAS, UNA EN PANEL DUROCK Y OTRA DE TABLAROCA CON ESTRUCTURA METÁLICA 6.35 YPSA, INCLUYE: MATERIALES, MALLA DE FIBRA DE VIDRIO, CALAFATEOS CON BASECOAT O PERFACINTA, LISTO PARA RECIBIR ACABADO, LIMPIEZA DEL ÁREA DE TRABAJO Y RETIRO DE LOS MATERIALES SOBRANTES FUERA DE OBRA, ANDAMIOS, HERRAMIENTA, ASÍ COMO LAS MANIOBRAS NECESARIAS PARA SU CORRECTA TERMINACIÓN. MANO DE OBRA, EQUIPO Y ACARREOS INTERNOS.</t>
    </r>
    <r>
      <rPr>
        <sz val="10"/>
        <color theme="1"/>
        <rFont val="Calibri"/>
        <family val="2"/>
        <scheme val="minor"/>
      </rPr>
      <t xml:space="preserve"> VER PLANO A211. VER PLANO DE PARTICIONES.</t>
    </r>
  </si>
  <si>
    <r>
      <t>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t>
    </r>
    <r>
      <rPr>
        <sz val="10"/>
        <color theme="1"/>
        <rFont val="Calibri"/>
        <family val="2"/>
        <scheme val="minor"/>
      </rPr>
      <t xml:space="preserve"> VER PLANO A211. VER PLANO DE PARTICIONES.</t>
    </r>
  </si>
  <si>
    <r>
      <t>SUMINISTRO Y COLOCACIÓN DE MURO DE DUROCK A UNA CARA A BASE DE PLACA YPSA DE 12.7 MM. DE ESPESOR. INCLUYE ANDAMIAJE, LIMPIEZA DEL ÁREA DE TRABAJO Y RETIRO DE LOS MATERIALES SOBRANTES FUERA DE LA OBRA CON TIRO LIBRE, ASÍ COMO LAS MANIOBRAS NECESARIAS PARA SU CORRECTA TERMINACIÓN. ACARREOS, MATERIAL, MANO DE OBRA, HERRAMIENTAS, EQUIPO Y LIMPIEZA PROPIA DEL CONCEPTO</t>
    </r>
    <r>
      <rPr>
        <sz val="10"/>
        <color rgb="FFFF0000"/>
        <rFont val="Calibri"/>
        <family val="2"/>
        <scheme val="minor"/>
      </rPr>
      <t>.</t>
    </r>
    <r>
      <rPr>
        <sz val="10"/>
        <rFont val="Calibri"/>
        <family val="2"/>
        <scheme val="minor"/>
      </rPr>
      <t xml:space="preserve"> VER PLANO A211, VER PLANO DE PARTICIONES.</t>
    </r>
  </si>
  <si>
    <r>
      <t>FABRICACIÓN DE CAJILLO SOBRE MOSTRADOR SECCIÓN 0.13 X 0.50 X 0.70 M. CON BASTIDOR METÁLICO DE CANAL GUÍA DE 6, 35 CM Y POSTE METÁLICO DE 6.35 CM. FORRADO CON PANEL DE TABLAROCA DE 13 MM. Y CALAFATEO DE JUNTAS CON PERFACINTA Y REDIMIX, ALMA A BASE DE 2 MONTENES DE 6X21/2" CAL. 12 PARA FIJAR CRISTALES, INCLUYE: SUMINISTRO, CORTES, AJUSTES, FIJACIÓN Y COLOCACIÓN DE MONTEN, DESPERDICIOS, LIMPIEZA DEL ÁREA DE TRABAJO, RETIRO DE LOS MATERIALES SOBRANTES UTILIZADOS EN LA EJECUCIÓN DE LOS TRABAJOS A TIRO LIBRE, ASÍ COMO LAS MANIOBRAS NECESARIAS PARA SU CORRECTA TERMINACIÓN. MATERIAL, MANO DE OBRA, HERRAMIENTAS, EQUIPO, ACARREOS INTERNOS Y TRAZO PROPIO DEL CONCEPTO. VER PLANO A300</t>
    </r>
    <r>
      <rPr>
        <sz val="10"/>
        <color theme="1"/>
        <rFont val="Calibri"/>
        <family val="2"/>
        <scheme val="minor"/>
      </rPr>
      <t>. (CAJILLO EN MOSTRADOR DE 0.17 X 1.00 X 0.12 MTS.)</t>
    </r>
  </si>
  <si>
    <r>
      <t>SUMINISTRO Y COLOCACIÓN DE PELÍCULA 3M 7725-314 S/CAL ELECTROCUT DUSTED 1.22 DE ANCHO; INCLUYE: CORTES, DESPERDICIOS, TRAZO, LIMPIEZA PREVIA, LIMPIEZA DEL ÁREA DE TRABAJO Y RETIRO DE LOS MATERIALES SOBRANTES FUERA DE OBRA. MANO DE OBRA, MATERIAL, HERRAMIENTAS, ACARREOS INTERNOS Y EQUIPO</t>
    </r>
    <r>
      <rPr>
        <sz val="10"/>
        <color rgb="FFFF0000"/>
        <rFont val="Calibri"/>
        <family val="2"/>
        <scheme val="minor"/>
      </rPr>
      <t>.</t>
    </r>
    <r>
      <rPr>
        <sz val="10"/>
        <rFont val="Calibri"/>
        <family val="2"/>
        <scheme val="minor"/>
      </rPr>
      <t xml:space="preserve"> VER PLANO A919A</t>
    </r>
  </si>
  <si>
    <r>
      <t>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VER PLANO A700'S</t>
    </r>
    <r>
      <rPr>
        <sz val="10"/>
        <color rgb="FFFF0000"/>
        <rFont val="Calibri"/>
        <family val="2"/>
        <scheme val="minor"/>
      </rPr>
      <t xml:space="preserve"> </t>
    </r>
    <r>
      <rPr>
        <sz val="10"/>
        <rFont val="Calibri"/>
        <family val="2"/>
        <scheme val="minor"/>
      </rPr>
      <t xml:space="preserve"> (SANITARIOS EMPLEADOS Y SANITARIO DE CLIENTES DE 1..173 X 0.60 EN ESTE BAÑ0).</t>
    </r>
  </si>
  <si>
    <t>ADC-001</t>
  </si>
  <si>
    <t>ADC-002</t>
  </si>
  <si>
    <t>ADC-003</t>
  </si>
  <si>
    <t>ADC-004</t>
  </si>
  <si>
    <t>ADC-005</t>
  </si>
  <si>
    <t>ADC-006</t>
  </si>
  <si>
    <t>ADC-007</t>
  </si>
  <si>
    <t>ADC-008</t>
  </si>
  <si>
    <t>ADC-009</t>
  </si>
  <si>
    <t>ADC-010</t>
  </si>
  <si>
    <t>ADC-011</t>
  </si>
  <si>
    <t>ADC-012</t>
  </si>
  <si>
    <t>CAR-011</t>
  </si>
  <si>
    <t>ADC-014</t>
  </si>
  <si>
    <t xml:space="preserve">SUMINISTRO Y COLOCACIÓN DE PUERTAS DE CRISTAL LAMINADO DE 6 MM. CON CANTO PULIDO EN LOS LATERALES DE 90x240 CM INCLUYE: ZOCLO Y CABEZAL DE ALUMINIO NATURAL ANODIZADO DE 4",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</si>
  <si>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MUROS</t>
  </si>
  <si>
    <t>ADC-013</t>
  </si>
  <si>
    <t>ADC-015</t>
  </si>
  <si>
    <t>ADC-016</t>
  </si>
  <si>
    <t>ADC-017</t>
  </si>
  <si>
    <t>ADC-018</t>
  </si>
  <si>
    <t>ADC-019</t>
  </si>
  <si>
    <t>ADC-020</t>
  </si>
  <si>
    <t>ADC-021</t>
  </si>
  <si>
    <t>ADC-022</t>
  </si>
  <si>
    <t>ADC-023</t>
  </si>
  <si>
    <t>ADC-024</t>
  </si>
  <si>
    <t>ADC-025</t>
  </si>
  <si>
    <t>ADC-026</t>
  </si>
  <si>
    <t>ADC-027</t>
  </si>
  <si>
    <t>ADC-028</t>
  </si>
  <si>
    <t>ADC-029</t>
  </si>
  <si>
    <t>ADC-030</t>
  </si>
  <si>
    <t>ADC-031</t>
  </si>
  <si>
    <t>ADC-034</t>
  </si>
  <si>
    <t>ADC-035</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</si>
  <si>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</si>
  <si>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</si>
  <si>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</si>
  <si>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</si>
  <si>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</si>
  <si>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</si>
  <si>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</si>
  <si>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</si>
  <si>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</si>
  <si>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</si>
  <si>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</si>
  <si>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IE-516</t>
  </si>
  <si>
    <t>CONTRATO PROVISIONAL DE OBRA EN BAJA TENSIÓN ANTE C. F. E</t>
  </si>
  <si>
    <t>IE-517</t>
  </si>
  <si>
    <t>GESTIONES ANTE LA C. F. E PARA LA APERTURA DE LA SOLICITUD DE FACTIBILIDAD, PAGO DE APORTACIÓN, CONTRATACIÓN Y COORDINACIÓN DE CONEXIÓN DE MEDIDORES HASTA SU PUESTA EN OPERACIÓN</t>
  </si>
  <si>
    <t xml:space="preserve">CONSTRUCCIÓN DE FIRME DE CONCRETO DE 5 CM DE ESPESOR CON MALLA ELECTROSOLDADA 6X6 10-10. CONCRETO F'C=100 KG/CM2, AGREGADO MÁXIMO DEL CONCRETO 3/4" Y REVENIMIENTO MÁXIMO 12 CM,, INCLUYENDO: RELLENO DE TEZONTLE DE 15 CM DE ESPESOR, EL FLETE Y ACARREO DE TODOS LOS MATERIALES HASTA EL SITIO DE SU UTILIZACIÓN, TENDIDOS, HERRAMIENTA, MANO DE OBRA, DESPERDICIOS, TRAZO, NIVELACIÓN, LIMPIEZA EN GENERAL Y RETIRO DE SOBRANTES FUERA DE LA OBRA. MATERIAL, EQUIPO Y ACARREOS INTERNOS. </t>
  </si>
  <si>
    <t xml:space="preserve">SUMINISTRO DE PERFIL PARA ESCALON MARCA BUTECH DE PORCELAOSA, MODELO PRO STEP PVC35, COLOR GRIS. </t>
  </si>
  <si>
    <t>ADC-032</t>
  </si>
  <si>
    <t>ADC-033</t>
  </si>
  <si>
    <t>CLIENTE:</t>
  </si>
  <si>
    <t>BANCOMER</t>
  </si>
  <si>
    <t>ASIGNACION:</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</si>
  <si>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</si>
  <si>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</si>
  <si>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t>
  </si>
  <si>
    <t>ADC-036</t>
  </si>
  <si>
    <t>SUPERFICIE SOLIDA DE 1.66 CM DE ANCHO CON LARGO DE .60 , SUPERFICIE SOLIDA DE 1/2"  MARCA LG HI MACS COLOR  ARMADILLO CON NARIS BOLEADA AL FRENTE DE 5 CMS, Y RESPALDO HIGIENICO DE 8 CMS, INCLUYE HERRAMIENTAS NECESARIOS PARA SU CORRECTA INSTALACION.</t>
  </si>
  <si>
    <t>ADC-037</t>
  </si>
  <si>
    <t>SUPERFICIE SOLIDA DE 60 CM DE ANCHO CON LARGO DE 1.20 , SUPERFICIE SOLIDA DE 1/2"  MARCA LG HI MACS COLOR  ARMADILLO CON FALDON FRONTAL DE 20 CMS, Y LATERAL DE 20 CMS, RESPALDO Y LATERAL DE 8 CMS,  INCLUYE HERRAMIENTAS NECESARIOS PARA SU CORRECTA INSTALACION.</t>
  </si>
  <si>
    <t>ADC-038</t>
  </si>
  <si>
    <t xml:space="preserve">SUPERFICIE SOLIDA DE 100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</si>
  <si>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ADC-039</t>
  </si>
  <si>
    <t xml:space="preserve">SUPERFICIE SOLIDA DE 1.80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</si>
  <si>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ADC-040</t>
  </si>
  <si>
    <t>SUMINISTRO Y COLOCACIÓN DE  TARJA DE ASEO, DE ACERO INOXIDABLE, 41X41X40 CM, SIN ESCURRIDERO, INCLUYE: CESPOL, PERFORACIONES, RANURAS, RESANES, MANO DE OBRA, EQUIPO DE SEGURIDAD, LIMPIEZA DEL AREA DE TRABAJO, RETIRO DE MATERIALES SOBRANTES FUERA DE LA OBRA Y TODO LO NECESARIO PARA SU CORRECTA COLOCACION Y BUEN FUNCIONAMIENTO, HERRAMIENTAS, EQUIPO, ACARREOS INTERNOS Y LIMPIEZA PROPIA DEL CONCEPTO.</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</si>
  <si>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</si>
  <si>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CARGA CADWELL NUMERO 90 INCLUYE: SUMINISTRO Y COLOCACION, AJUSTES, MANIOBRAS Y TODO LO NECESARIO PARA SU INSTALACION.</t>
  </si>
  <si>
    <t>ADICIONALES VARIOS</t>
  </si>
  <si>
    <t>JCI</t>
  </si>
  <si>
    <t>A&amp;R CONSTRUCCIONES</t>
  </si>
  <si>
    <t>C</t>
  </si>
  <si>
    <t>D</t>
  </si>
  <si>
    <t>CONCILIADO</t>
  </si>
  <si>
    <t>ALUMBRADO SERVICIO NORMAL</t>
  </si>
  <si>
    <t>A03</t>
  </si>
  <si>
    <t>A04</t>
  </si>
  <si>
    <t>B02</t>
  </si>
  <si>
    <t>B03</t>
  </si>
  <si>
    <t>C01</t>
  </si>
  <si>
    <t>C03</t>
  </si>
  <si>
    <t>C05</t>
  </si>
  <si>
    <t>D01</t>
  </si>
  <si>
    <t>D03</t>
  </si>
  <si>
    <t>D04</t>
  </si>
  <si>
    <t>E01</t>
  </si>
  <si>
    <t>LL-090/2015</t>
  </si>
  <si>
    <t>SUPERFICIE:</t>
  </si>
  <si>
    <t>SEGMENTO:</t>
  </si>
  <si>
    <t>CONTRATISTA:</t>
  </si>
  <si>
    <t xml:space="preserve">A&amp;R CONSTRUCCIONES, S. A. DE C. V. </t>
  </si>
  <si>
    <t>COMERCIAL</t>
  </si>
  <si>
    <t>id</t>
  </si>
  <si>
    <t>Precio</t>
  </si>
  <si>
    <t>Tipo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</si>
</sst>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164" formatCode="&quot;$&quot;#,##0.00"/>
    <numFmt numFmtId="165" formatCode="_-\$* #,##0.00_-;&quot;-$&quot;* #,##0.00_-;_-\$* \-??_-;_-@_-"/>
    <numFmt numFmtId="166" formatCode="#,##0.00_ ;[Red]\-#,##0.00\ "/>
    <numFmt numFmtId="167" formatCode="[$$-80A]#,##0.00;[Red]\-[$$-80A]#,##0.00"/>
    <numFmt numFmtId="168" formatCode="_-[$$-80A]* #,##0.00_-;\-[$$-80A]* #,##0.00_-;_-[$$-80A]* &quot;-&quot;??_-;_-@_-"/>
  </numFmts>
  <fonts count="28">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b/>
      <sz val="11"/>
      <color theme="0"/>
      <name val="Calibri"/>
      <family val="2"/>
      <scheme val="minor"/>
    </font>
    <font>
      <b/>
      <sz val="10"/>
      <color theme="1"/>
      <name val="Arial"/>
      <family val="2"/>
    </font>
    <font>
      <sz val="10"/>
      <color theme="1"/>
      <name val="Arial"/>
      <family val="2"/>
    </font>
    <font>
      <b/>
      <sz val="11"/>
      <color theme="1"/>
      <name val="Calibri"/>
      <family val="2"/>
      <scheme val="minor"/>
    </font>
    <font>
      <b/>
      <sz val="11"/>
      <color theme="1"/>
      <name val="Arial"/>
      <family val="2"/>
    </font>
    <font>
      <sz val="10"/>
      <name val="Calibri"/>
      <family val="2"/>
      <scheme val="minor"/>
    </font>
    <font>
      <b/>
      <sz val="10"/>
      <name val="Arial"/>
      <family val="2"/>
    </font>
    <font>
      <b/>
      <sz val="10"/>
      <name val="Calibri"/>
      <family val="2"/>
      <scheme val="minor"/>
    </font>
    <font>
      <sz val="10"/>
      <color rgb="FFFF0000"/>
      <name val="Calibri"/>
      <family val="2"/>
      <scheme val="minor"/>
    </font>
    <font>
      <sz val="10"/>
      <name val="Swis721 LtEx BT"/>
      <family val="2"/>
    </font>
    <font>
      <b/>
      <sz val="10"/>
      <name val="Swis721 LtEx BT"/>
      <family val="2"/>
    </font>
    <font>
      <sz val="10"/>
      <color theme="1"/>
      <name val="Swis721 LtEx BT"/>
      <family val="2"/>
    </font>
    <font>
      <sz val="10"/>
      <color indexed="10"/>
      <name val="Swis721 LtEx BT"/>
      <family val="2"/>
    </font>
    <font>
      <b/>
      <sz val="8"/>
      <color indexed="8"/>
      <name val="Tahoma"/>
      <family val="2"/>
    </font>
    <font>
      <sz val="8"/>
      <color indexed="8"/>
      <name val="Tahoma"/>
      <family val="2"/>
    </font>
    <font>
      <sz val="10"/>
      <color theme="1"/>
      <name val="Calibri"/>
      <family val="2"/>
      <scheme val="minor"/>
    </font>
    <font>
      <sz val="9"/>
      <name val="Calibri"/>
      <family val="2"/>
      <scheme val="minor"/>
    </font>
    <font>
      <sz val="9"/>
      <color theme="1"/>
      <name val="Calibri"/>
      <family val="2"/>
      <scheme val="minor"/>
    </font>
    <font>
      <b/>
      <sz val="16"/>
      <name val="Calibri"/>
      <family val="2"/>
      <scheme val="minor"/>
    </font>
    <font>
      <b/>
      <sz val="9"/>
      <color theme="1"/>
      <name val="Arial"/>
      <family val="2"/>
    </font>
    <font>
      <b/>
      <sz val="9"/>
      <name val="Calibri"/>
      <family val="2"/>
      <scheme val="minor"/>
    </font>
    <font>
      <b/>
      <sz val="9"/>
      <name val="Arial"/>
      <family val="2"/>
    </font>
  </fonts>
  <fills count="11">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007E"/>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0">
    <xf numFmtId="0" fontId="0" fillId="0" borderId="0"/>
    <xf numFmtId="44" fontId="1" fillId="0" borderId="0" applyFont="0" applyFill="0" applyBorder="0" applyAlignment="0" applyProtection="0"/>
    <xf numFmtId="0" fontId="2" fillId="0" borderId="0"/>
    <xf numFmtId="44" fontId="5"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291">
    <xf numFmtId="0" fontId="0" fillId="0" borderId="0" xfId="0"/>
    <xf numFmtId="0" fontId="3" fillId="2" borderId="1" xfId="2" applyFont="1" applyFill="1" applyBorder="1" applyAlignment="1" applyProtection="1">
      <alignment vertical="top"/>
    </xf>
    <xf numFmtId="0" fontId="3" fillId="2" borderId="2" xfId="2" applyFont="1" applyFill="1" applyBorder="1" applyAlignment="1" applyProtection="1">
      <alignment vertical="top"/>
    </xf>
    <xf numFmtId="0" fontId="4" fillId="0" borderId="0" xfId="0" applyFont="1" applyAlignment="1" applyProtection="1">
      <alignment vertical="top"/>
    </xf>
    <xf numFmtId="0" fontId="4" fillId="0" borderId="0" xfId="0" applyFont="1" applyFill="1" applyBorder="1" applyAlignment="1" applyProtection="1">
      <alignment vertical="top"/>
    </xf>
    <xf numFmtId="44" fontId="4" fillId="0" borderId="3" xfId="1" applyFont="1" applyFill="1" applyBorder="1" applyAlignment="1" applyProtection="1">
      <alignment vertical="top"/>
    </xf>
    <xf numFmtId="44" fontId="4" fillId="0" borderId="3" xfId="1" applyFont="1" applyBorder="1" applyAlignment="1" applyProtection="1">
      <alignment vertical="top"/>
    </xf>
    <xf numFmtId="0" fontId="0" fillId="0" borderId="0" xfId="0" applyFill="1" applyBorder="1" applyAlignment="1" applyProtection="1">
      <alignment vertical="top"/>
    </xf>
    <xf numFmtId="0" fontId="9" fillId="0" borderId="0" xfId="0" applyFont="1" applyFill="1" applyBorder="1" applyAlignment="1" applyProtection="1">
      <alignment vertical="top"/>
    </xf>
    <xf numFmtId="0" fontId="4" fillId="0" borderId="5" xfId="0" applyFont="1" applyBorder="1" applyAlignment="1">
      <alignment vertical="top"/>
    </xf>
    <xf numFmtId="0" fontId="4" fillId="0" borderId="5" xfId="0" applyFont="1" applyFill="1" applyBorder="1" applyAlignment="1">
      <alignment vertical="top"/>
    </xf>
    <xf numFmtId="0" fontId="4" fillId="6" borderId="5" xfId="0" applyFont="1" applyFill="1" applyBorder="1" applyAlignment="1">
      <alignment vertical="top"/>
    </xf>
    <xf numFmtId="0" fontId="3" fillId="3" borderId="5" xfId="0" applyFont="1" applyFill="1" applyBorder="1" applyAlignment="1">
      <alignment vertical="top"/>
    </xf>
    <xf numFmtId="0" fontId="3" fillId="3" borderId="3" xfId="0" applyFont="1" applyFill="1" applyBorder="1" applyAlignment="1" applyProtection="1">
      <alignment vertical="top"/>
    </xf>
    <xf numFmtId="0" fontId="3" fillId="4" borderId="5" xfId="0" applyFont="1" applyFill="1" applyBorder="1" applyAlignment="1">
      <alignment vertical="top"/>
    </xf>
    <xf numFmtId="0" fontId="3" fillId="4" borderId="3" xfId="0" applyFont="1" applyFill="1" applyBorder="1" applyAlignment="1" applyProtection="1">
      <alignment vertical="top"/>
    </xf>
    <xf numFmtId="0" fontId="3" fillId="5" borderId="5" xfId="0" applyFont="1" applyFill="1" applyBorder="1" applyAlignment="1">
      <alignment vertical="top"/>
    </xf>
    <xf numFmtId="0" fontId="3" fillId="5" borderId="3" xfId="0" applyFont="1" applyFill="1" applyBorder="1" applyAlignment="1" applyProtection="1">
      <alignment vertical="top"/>
    </xf>
    <xf numFmtId="0" fontId="3" fillId="5" borderId="0" xfId="2" applyFont="1" applyFill="1" applyAlignment="1" applyProtection="1">
      <alignment vertical="top"/>
    </xf>
    <xf numFmtId="0" fontId="10" fillId="0" borderId="0" xfId="0" applyFont="1" applyAlignment="1" applyProtection="1">
      <alignment vertical="top"/>
    </xf>
    <xf numFmtId="0" fontId="8" fillId="0" borderId="0" xfId="0" applyFont="1" applyFill="1" applyBorder="1" applyAlignment="1" applyProtection="1">
      <alignment vertical="top"/>
    </xf>
    <xf numFmtId="0" fontId="7" fillId="0" borderId="0" xfId="0" applyFont="1" applyAlignment="1" applyProtection="1">
      <alignment vertical="top"/>
    </xf>
    <xf numFmtId="0" fontId="8" fillId="0" borderId="0" xfId="0" applyFont="1" applyAlignment="1" applyProtection="1">
      <alignment vertical="top"/>
    </xf>
    <xf numFmtId="0" fontId="8" fillId="5" borderId="0" xfId="0" applyFont="1" applyFill="1" applyAlignment="1" applyProtection="1">
      <alignment vertical="top"/>
    </xf>
    <xf numFmtId="164" fontId="6" fillId="2" borderId="4" xfId="2" applyNumberFormat="1" applyFont="1" applyFill="1" applyBorder="1" applyAlignment="1" applyProtection="1">
      <alignment vertical="top"/>
    </xf>
    <xf numFmtId="0" fontId="3" fillId="3" borderId="6" xfId="0" applyFont="1" applyFill="1" applyBorder="1" applyAlignment="1">
      <alignment vertical="top"/>
    </xf>
    <xf numFmtId="0" fontId="3" fillId="4" borderId="6" xfId="0" applyFont="1" applyFill="1" applyBorder="1" applyAlignment="1">
      <alignment vertical="top"/>
    </xf>
    <xf numFmtId="0" fontId="3" fillId="5" borderId="6" xfId="0" applyFont="1" applyFill="1" applyBorder="1" applyAlignment="1">
      <alignment vertical="top"/>
    </xf>
    <xf numFmtId="4" fontId="4" fillId="0" borderId="6" xfId="0" applyNumberFormat="1" applyFont="1" applyBorder="1" applyAlignment="1">
      <alignment vertical="top"/>
    </xf>
    <xf numFmtId="4" fontId="4" fillId="0" borderId="6" xfId="0" applyNumberFormat="1" applyFont="1" applyFill="1" applyBorder="1" applyAlignment="1">
      <alignment vertical="top"/>
    </xf>
    <xf numFmtId="164" fontId="6" fillId="2" borderId="2" xfId="2" applyNumberFormat="1" applyFont="1" applyFill="1" applyBorder="1" applyAlignment="1" applyProtection="1">
      <alignment horizontal="center" vertical="top"/>
    </xf>
    <xf numFmtId="0" fontId="12" fillId="0" borderId="0" xfId="0" applyFont="1" applyAlignment="1" applyProtection="1">
      <alignment vertical="justify"/>
    </xf>
    <xf numFmtId="0" fontId="3" fillId="5" borderId="0" xfId="2" applyFont="1" applyFill="1" applyAlignment="1" applyProtection="1">
      <alignment vertical="justify"/>
    </xf>
    <xf numFmtId="0" fontId="3" fillId="2" borderId="1" xfId="2" applyFont="1" applyFill="1" applyBorder="1" applyAlignment="1" applyProtection="1">
      <alignment vertical="justify"/>
    </xf>
    <xf numFmtId="164" fontId="3" fillId="2" borderId="2" xfId="2" applyNumberFormat="1" applyFont="1" applyFill="1" applyBorder="1" applyAlignment="1" applyProtection="1">
      <alignment vertical="justify"/>
    </xf>
    <xf numFmtId="0" fontId="3" fillId="3" borderId="3" xfId="0" applyNumberFormat="1" applyFont="1" applyFill="1" applyBorder="1" applyAlignment="1">
      <alignment vertical="justify"/>
    </xf>
    <xf numFmtId="0" fontId="3" fillId="4" borderId="3" xfId="0" applyNumberFormat="1" applyFont="1" applyFill="1" applyBorder="1" applyAlignment="1">
      <alignment vertical="justify"/>
    </xf>
    <xf numFmtId="0" fontId="3" fillId="5" borderId="3" xfId="0" applyNumberFormat="1" applyFont="1" applyFill="1" applyBorder="1" applyAlignment="1">
      <alignment vertical="justify"/>
    </xf>
    <xf numFmtId="0" fontId="11" fillId="0" borderId="3" xfId="0" applyNumberFormat="1" applyFont="1" applyBorder="1" applyAlignment="1">
      <alignment vertical="justify"/>
    </xf>
    <xf numFmtId="0" fontId="4" fillId="0" borderId="0" xfId="0" applyFont="1" applyFill="1" applyBorder="1" applyAlignment="1" applyProtection="1">
      <alignment vertical="justify"/>
    </xf>
    <xf numFmtId="0" fontId="11" fillId="0" borderId="3" xfId="0" applyNumberFormat="1" applyFont="1" applyFill="1" applyBorder="1" applyAlignment="1">
      <alignment vertical="justify"/>
    </xf>
    <xf numFmtId="2" fontId="4" fillId="0" borderId="6" xfId="0" applyNumberFormat="1" applyFont="1" applyBorder="1" applyAlignment="1">
      <alignment vertical="top"/>
    </xf>
    <xf numFmtId="2" fontId="4" fillId="0" borderId="6" xfId="0" applyNumberFormat="1" applyFont="1" applyFill="1" applyBorder="1" applyAlignment="1">
      <alignment vertical="top"/>
    </xf>
    <xf numFmtId="2" fontId="4" fillId="6" borderId="6" xfId="0" applyNumberFormat="1" applyFont="1" applyFill="1" applyBorder="1" applyAlignment="1">
      <alignment vertical="top"/>
    </xf>
    <xf numFmtId="2" fontId="3" fillId="4" borderId="6" xfId="0" applyNumberFormat="1" applyFont="1" applyFill="1" applyBorder="1" applyAlignment="1">
      <alignment vertical="top"/>
    </xf>
    <xf numFmtId="4" fontId="4" fillId="6" borderId="6" xfId="0" applyNumberFormat="1" applyFont="1" applyFill="1" applyBorder="1" applyAlignment="1">
      <alignment vertical="top" wrapText="1"/>
    </xf>
    <xf numFmtId="0" fontId="4" fillId="6" borderId="6" xfId="0" applyFont="1" applyFill="1" applyBorder="1" applyAlignment="1">
      <alignment vertical="top" wrapText="1"/>
    </xf>
    <xf numFmtId="2" fontId="4" fillId="0" borderId="6" xfId="0" applyNumberFormat="1" applyFont="1" applyBorder="1" applyAlignment="1">
      <alignment vertical="top" wrapText="1"/>
    </xf>
    <xf numFmtId="0" fontId="3" fillId="3" borderId="6" xfId="0" applyFont="1" applyFill="1" applyBorder="1" applyAlignment="1">
      <alignment vertical="top"/>
    </xf>
    <xf numFmtId="0" fontId="3" fillId="4" borderId="6" xfId="0" applyFont="1" applyFill="1" applyBorder="1" applyAlignment="1">
      <alignment vertical="top"/>
    </xf>
    <xf numFmtId="0" fontId="4" fillId="0" borderId="6" xfId="0" applyFont="1" applyBorder="1" applyAlignment="1">
      <alignment vertical="top"/>
    </xf>
    <xf numFmtId="0" fontId="4" fillId="6" borderId="6" xfId="0" applyFont="1" applyFill="1" applyBorder="1" applyAlignment="1">
      <alignment vertical="top"/>
    </xf>
    <xf numFmtId="0" fontId="4" fillId="0" borderId="6" xfId="0" applyFont="1" applyFill="1" applyBorder="1" applyAlignment="1">
      <alignment vertical="top"/>
    </xf>
    <xf numFmtId="44" fontId="4" fillId="0" borderId="3" xfId="1" applyFont="1" applyFill="1" applyBorder="1" applyAlignment="1" applyProtection="1">
      <alignment vertical="top"/>
      <protection locked="0"/>
    </xf>
    <xf numFmtId="0" fontId="0" fillId="0" borderId="0" xfId="0" applyFill="1" applyBorder="1" applyAlignment="1" applyProtection="1">
      <alignment vertical="top"/>
    </xf>
    <xf numFmtId="0" fontId="9" fillId="0" borderId="0" xfId="0" applyFont="1" applyFill="1" applyBorder="1" applyAlignment="1" applyProtection="1">
      <alignment vertical="center"/>
    </xf>
    <xf numFmtId="0" fontId="0" fillId="0" borderId="0" xfId="0" applyFont="1" applyFill="1" applyBorder="1" applyAlignment="1" applyProtection="1">
      <alignment vertical="top"/>
    </xf>
    <xf numFmtId="0" fontId="11" fillId="6" borderId="5" xfId="0" applyFont="1" applyFill="1" applyBorder="1" applyAlignment="1">
      <alignment vertical="top"/>
    </xf>
    <xf numFmtId="0" fontId="11" fillId="0" borderId="6" xfId="0" applyFont="1" applyBorder="1" applyAlignment="1">
      <alignment vertical="top"/>
    </xf>
    <xf numFmtId="44" fontId="11" fillId="0" borderId="3" xfId="1" applyFont="1" applyBorder="1" applyAlignment="1" applyProtection="1">
      <alignment vertical="top"/>
    </xf>
    <xf numFmtId="0" fontId="21" fillId="0" borderId="0" xfId="0" applyFont="1" applyFill="1" applyBorder="1" applyAlignment="1" applyProtection="1">
      <alignment vertical="top"/>
    </xf>
    <xf numFmtId="2" fontId="11" fillId="0" borderId="6" xfId="0" applyNumberFormat="1" applyFont="1" applyBorder="1" applyAlignment="1">
      <alignment vertical="top"/>
    </xf>
    <xf numFmtId="0" fontId="3" fillId="4" borderId="5" xfId="0" applyFont="1" applyFill="1" applyBorder="1" applyAlignment="1"/>
    <xf numFmtId="0" fontId="3" fillId="4" borderId="3" xfId="0" applyNumberFormat="1" applyFont="1" applyFill="1" applyBorder="1" applyAlignment="1"/>
    <xf numFmtId="0" fontId="3" fillId="4" borderId="6" xfId="0" applyFont="1" applyFill="1" applyBorder="1" applyAlignment="1"/>
    <xf numFmtId="2" fontId="3" fillId="4" borderId="6" xfId="0" applyNumberFormat="1" applyFont="1" applyFill="1" applyBorder="1" applyAlignment="1"/>
    <xf numFmtId="0" fontId="3" fillId="4" borderId="3" xfId="0" applyFont="1" applyFill="1" applyBorder="1" applyAlignment="1" applyProtection="1"/>
    <xf numFmtId="0" fontId="9" fillId="0" borderId="0" xfId="0" applyFont="1" applyFill="1" applyBorder="1" applyAlignment="1" applyProtection="1"/>
    <xf numFmtId="0" fontId="4" fillId="6" borderId="5" xfId="0" applyFont="1" applyFill="1" applyBorder="1" applyAlignment="1"/>
    <xf numFmtId="0" fontId="11" fillId="0" borderId="3" xfId="0" applyNumberFormat="1" applyFont="1" applyBorder="1" applyAlignment="1"/>
    <xf numFmtId="0" fontId="4" fillId="0" borderId="6" xfId="0" applyFont="1" applyBorder="1" applyAlignment="1"/>
    <xf numFmtId="2" fontId="4" fillId="0" borderId="6" xfId="0" applyNumberFormat="1" applyFont="1" applyBorder="1" applyAlignment="1"/>
    <xf numFmtId="44" fontId="4" fillId="0" borderId="3" xfId="1" applyFont="1" applyBorder="1" applyAlignment="1" applyProtection="1"/>
    <xf numFmtId="0" fontId="4" fillId="6" borderId="6" xfId="0" applyFont="1" applyFill="1" applyBorder="1" applyAlignment="1">
      <alignment wrapText="1"/>
    </xf>
    <xf numFmtId="0" fontId="0" fillId="0" borderId="0" xfId="0" applyFill="1" applyBorder="1" applyAlignment="1" applyProtection="1"/>
    <xf numFmtId="0" fontId="11" fillId="0" borderId="3" xfId="0" applyNumberFormat="1" applyFont="1" applyFill="1" applyBorder="1" applyAlignment="1"/>
    <xf numFmtId="0" fontId="4" fillId="0" borderId="6" xfId="0" applyFont="1" applyFill="1" applyBorder="1" applyAlignment="1"/>
    <xf numFmtId="2" fontId="4" fillId="0" borderId="6" xfId="0" applyNumberFormat="1" applyFont="1" applyFill="1" applyBorder="1" applyAlignment="1"/>
    <xf numFmtId="44" fontId="4" fillId="0" borderId="3" xfId="1" applyFont="1" applyFill="1" applyBorder="1" applyAlignment="1" applyProtection="1">
      <protection locked="0"/>
    </xf>
    <xf numFmtId="2" fontId="4" fillId="6" borderId="6" xfId="0" applyNumberFormat="1" applyFont="1" applyFill="1" applyBorder="1" applyAlignment="1"/>
    <xf numFmtId="44" fontId="4" fillId="0" borderId="3" xfId="1" applyFont="1" applyFill="1" applyBorder="1" applyAlignment="1" applyProtection="1"/>
    <xf numFmtId="0" fontId="4" fillId="6" borderId="6" xfId="0" applyFont="1" applyFill="1" applyBorder="1" applyAlignment="1"/>
    <xf numFmtId="0" fontId="4" fillId="0" borderId="5" xfId="0" applyFont="1" applyBorder="1" applyAlignment="1"/>
    <xf numFmtId="0" fontId="4" fillId="0" borderId="5" xfId="0" applyFont="1" applyFill="1" applyBorder="1" applyAlignment="1"/>
    <xf numFmtId="0" fontId="3" fillId="3" borderId="5" xfId="0" applyFont="1" applyFill="1" applyBorder="1" applyAlignment="1"/>
    <xf numFmtId="0" fontId="3" fillId="3" borderId="3" xfId="0" applyNumberFormat="1" applyFont="1" applyFill="1" applyBorder="1" applyAlignment="1"/>
    <xf numFmtId="0" fontId="3" fillId="3" borderId="6" xfId="0" applyFont="1" applyFill="1" applyBorder="1" applyAlignment="1"/>
    <xf numFmtId="2" fontId="3" fillId="3" borderId="6" xfId="0" applyNumberFormat="1" applyFont="1" applyFill="1" applyBorder="1" applyAlignment="1"/>
    <xf numFmtId="0" fontId="3" fillId="3" borderId="3" xfId="0" applyFont="1" applyFill="1" applyBorder="1" applyAlignment="1" applyProtection="1"/>
    <xf numFmtId="0" fontId="4" fillId="0" borderId="5" xfId="0" applyFont="1" applyFill="1" applyBorder="1" applyAlignment="1" applyProtection="1"/>
    <xf numFmtId="0" fontId="4" fillId="0" borderId="6" xfId="0" applyFont="1" applyFill="1" applyBorder="1" applyAlignment="1" applyProtection="1"/>
    <xf numFmtId="2" fontId="4" fillId="0" borderId="6" xfId="0" applyNumberFormat="1" applyFont="1" applyFill="1" applyBorder="1" applyAlignment="1" applyProtection="1"/>
    <xf numFmtId="0" fontId="3" fillId="5" borderId="5" xfId="0" applyFont="1" applyFill="1" applyBorder="1" applyAlignment="1"/>
    <xf numFmtId="0" fontId="3" fillId="5" borderId="3" xfId="0" applyNumberFormat="1" applyFont="1" applyFill="1" applyBorder="1" applyAlignment="1"/>
    <xf numFmtId="0" fontId="3" fillId="5" borderId="6" xfId="0" applyFont="1" applyFill="1" applyBorder="1" applyAlignment="1"/>
    <xf numFmtId="2" fontId="3" fillId="5" borderId="6" xfId="0" applyNumberFormat="1" applyFont="1" applyFill="1" applyBorder="1" applyAlignment="1"/>
    <xf numFmtId="0" fontId="3" fillId="5" borderId="3" xfId="0" applyFont="1" applyFill="1" applyBorder="1" applyAlignment="1" applyProtection="1"/>
    <xf numFmtId="4" fontId="4" fillId="0" borderId="6" xfId="0" applyNumberFormat="1" applyFont="1" applyFill="1" applyBorder="1" applyAlignment="1"/>
    <xf numFmtId="0" fontId="3" fillId="0" borderId="5" xfId="0" applyFont="1" applyFill="1" applyBorder="1" applyAlignment="1"/>
    <xf numFmtId="0" fontId="4" fillId="0" borderId="6" xfId="0" applyNumberFormat="1" applyFont="1" applyFill="1" applyBorder="1" applyAlignment="1" applyProtection="1"/>
    <xf numFmtId="0" fontId="4" fillId="0" borderId="3" xfId="0" applyFont="1" applyFill="1" applyBorder="1" applyAlignment="1" applyProtection="1">
      <protection locked="0"/>
    </xf>
    <xf numFmtId="10" fontId="4" fillId="0" borderId="3" xfId="5" applyNumberFormat="1" applyFont="1" applyFill="1" applyBorder="1" applyAlignment="1"/>
    <xf numFmtId="2" fontId="4" fillId="0" borderId="3" xfId="1" applyNumberFormat="1" applyFont="1" applyFill="1" applyBorder="1" applyAlignment="1" applyProtection="1">
      <protection locked="0"/>
    </xf>
    <xf numFmtId="0" fontId="4" fillId="4" borderId="3" xfId="0" applyNumberFormat="1" applyFont="1" applyFill="1" applyBorder="1" applyAlignment="1">
      <alignment vertical="justify"/>
    </xf>
    <xf numFmtId="0" fontId="4" fillId="4" borderId="6" xfId="0" applyFont="1" applyFill="1" applyBorder="1" applyAlignment="1">
      <alignment vertical="top"/>
    </xf>
    <xf numFmtId="0" fontId="4" fillId="4" borderId="3" xfId="0" applyFont="1" applyFill="1" applyBorder="1" applyAlignment="1" applyProtection="1">
      <alignment vertical="top"/>
    </xf>
    <xf numFmtId="0" fontId="4" fillId="4" borderId="5" xfId="0" applyFont="1" applyFill="1" applyBorder="1" applyAlignment="1">
      <alignment vertical="top"/>
    </xf>
    <xf numFmtId="0" fontId="0" fillId="0" borderId="0" xfId="0" applyFont="1" applyFill="1" applyBorder="1" applyAlignment="1" applyProtection="1"/>
    <xf numFmtId="0" fontId="11" fillId="0" borderId="5" xfId="0" applyFont="1" applyFill="1" applyBorder="1" applyAlignment="1">
      <alignment vertical="top"/>
    </xf>
    <xf numFmtId="2" fontId="11" fillId="0" borderId="6" xfId="0" applyNumberFormat="1" applyFont="1" applyFill="1" applyBorder="1" applyAlignment="1">
      <alignment horizontal="right" vertical="top"/>
    </xf>
    <xf numFmtId="0" fontId="3" fillId="4" borderId="8" xfId="0" applyFont="1" applyFill="1" applyBorder="1" applyAlignment="1"/>
    <xf numFmtId="0" fontId="3" fillId="4" borderId="9" xfId="0" applyNumberFormat="1" applyFont="1" applyFill="1" applyBorder="1" applyAlignment="1"/>
    <xf numFmtId="0" fontId="3" fillId="4" borderId="11" xfId="0" applyFont="1" applyFill="1" applyBorder="1" applyAlignment="1"/>
    <xf numFmtId="2" fontId="3" fillId="4" borderId="11" xfId="0" applyNumberFormat="1" applyFont="1" applyFill="1" applyBorder="1" applyAlignment="1"/>
    <xf numFmtId="0" fontId="3" fillId="4" borderId="9" xfId="0" applyFont="1" applyFill="1" applyBorder="1" applyAlignment="1" applyProtection="1"/>
    <xf numFmtId="0" fontId="3" fillId="0" borderId="0" xfId="0" applyFont="1" applyFill="1" applyBorder="1" applyAlignment="1"/>
    <xf numFmtId="0" fontId="3" fillId="0" borderId="0" xfId="0" applyNumberFormat="1" applyFont="1" applyFill="1" applyBorder="1" applyAlignment="1"/>
    <xf numFmtId="2" fontId="3" fillId="0" borderId="0" xfId="0" applyNumberFormat="1" applyFont="1" applyFill="1" applyBorder="1" applyAlignment="1"/>
    <xf numFmtId="0" fontId="3" fillId="0" borderId="0" xfId="0" applyFont="1" applyFill="1" applyBorder="1" applyAlignment="1" applyProtection="1"/>
    <xf numFmtId="0" fontId="4" fillId="0" borderId="6" xfId="0" applyFont="1" applyBorder="1" applyAlignment="1">
      <alignment vertical="top" wrapText="1"/>
    </xf>
    <xf numFmtId="0" fontId="4" fillId="0" borderId="6" xfId="0" applyFont="1" applyFill="1" applyBorder="1" applyAlignment="1">
      <alignment vertical="top" wrapText="1"/>
    </xf>
    <xf numFmtId="2" fontId="4" fillId="0" borderId="0" xfId="0" applyNumberFormat="1" applyFont="1" applyAlignment="1" applyProtection="1">
      <alignment vertical="top"/>
    </xf>
    <xf numFmtId="2" fontId="10" fillId="0" borderId="0" xfId="0" applyNumberFormat="1" applyFont="1" applyAlignment="1" applyProtection="1">
      <alignment vertical="top"/>
    </xf>
    <xf numFmtId="2" fontId="7" fillId="0" borderId="0" xfId="0" applyNumberFormat="1" applyFont="1" applyAlignment="1" applyProtection="1">
      <alignment vertical="top"/>
    </xf>
    <xf numFmtId="2" fontId="3" fillId="5" borderId="0" xfId="2" applyNumberFormat="1" applyFont="1" applyFill="1" applyAlignment="1" applyProtection="1">
      <alignment vertical="top"/>
    </xf>
    <xf numFmtId="2" fontId="6" fillId="2" borderId="2" xfId="2" applyNumberFormat="1" applyFont="1" applyFill="1" applyBorder="1" applyAlignment="1" applyProtection="1">
      <alignment horizontal="center" vertical="top"/>
    </xf>
    <xf numFmtId="2" fontId="6" fillId="2" borderId="4" xfId="2" applyNumberFormat="1" applyFont="1" applyFill="1" applyBorder="1" applyAlignment="1" applyProtection="1">
      <alignment vertical="top"/>
    </xf>
    <xf numFmtId="2" fontId="3" fillId="3" borderId="6" xfId="0" applyNumberFormat="1" applyFont="1" applyFill="1" applyBorder="1" applyAlignment="1">
      <alignment vertical="top"/>
    </xf>
    <xf numFmtId="2" fontId="3" fillId="5" borderId="6" xfId="0" applyNumberFormat="1" applyFont="1" applyFill="1" applyBorder="1" applyAlignment="1">
      <alignment vertical="top"/>
    </xf>
    <xf numFmtId="2" fontId="4" fillId="4" borderId="6" xfId="0" applyNumberFormat="1" applyFont="1" applyFill="1" applyBorder="1" applyAlignment="1">
      <alignment vertical="top"/>
    </xf>
    <xf numFmtId="2" fontId="11" fillId="0" borderId="6" xfId="0" applyNumberFormat="1" applyFont="1" applyFill="1" applyBorder="1" applyAlignment="1">
      <alignment horizontal="right"/>
    </xf>
    <xf numFmtId="2" fontId="4" fillId="0" borderId="0" xfId="0" applyNumberFormat="1" applyFont="1" applyFill="1" applyBorder="1" applyAlignment="1" applyProtection="1">
      <alignment vertical="top"/>
    </xf>
    <xf numFmtId="0" fontId="3" fillId="9" borderId="13" xfId="0" applyFont="1" applyFill="1" applyBorder="1" applyAlignment="1">
      <alignment vertical="center"/>
    </xf>
    <xf numFmtId="0" fontId="3" fillId="9" borderId="10" xfId="0" applyNumberFormat="1" applyFont="1" applyFill="1" applyBorder="1" applyAlignment="1">
      <alignment vertical="center"/>
    </xf>
    <xf numFmtId="0" fontId="3" fillId="9" borderId="12" xfId="0" applyFont="1" applyFill="1" applyBorder="1" applyAlignment="1">
      <alignment vertical="center"/>
    </xf>
    <xf numFmtId="2" fontId="3" fillId="9" borderId="12" xfId="0" applyNumberFormat="1" applyFont="1" applyFill="1" applyBorder="1" applyAlignment="1">
      <alignment vertical="center"/>
    </xf>
    <xf numFmtId="0" fontId="3" fillId="9" borderId="10" xfId="0" applyFont="1" applyFill="1" applyBorder="1" applyAlignment="1" applyProtection="1">
      <alignment vertical="center"/>
    </xf>
    <xf numFmtId="44" fontId="3" fillId="0" borderId="0" xfId="0" applyNumberFormat="1" applyFont="1" applyFill="1" applyBorder="1" applyAlignment="1" applyProtection="1"/>
    <xf numFmtId="0" fontId="0" fillId="0" borderId="0" xfId="0" applyFill="1" applyBorder="1" applyAlignment="1" applyProtection="1">
      <alignment vertical="top" wrapText="1"/>
    </xf>
    <xf numFmtId="0" fontId="9" fillId="0" borderId="0" xfId="0" applyFont="1" applyFill="1" applyBorder="1" applyAlignment="1" applyProtection="1">
      <alignment vertical="top" wrapText="1"/>
    </xf>
    <xf numFmtId="0" fontId="3" fillId="2" borderId="1" xfId="2" applyFont="1" applyFill="1" applyBorder="1" applyAlignment="1" applyProtection="1">
      <alignment vertical="top" wrapText="1"/>
    </xf>
    <xf numFmtId="164" fontId="6" fillId="2" borderId="2" xfId="2" applyNumberFormat="1" applyFont="1" applyFill="1" applyBorder="1" applyAlignment="1" applyProtection="1">
      <alignment horizontal="center" vertical="top" wrapText="1"/>
    </xf>
    <xf numFmtId="2" fontId="6" fillId="2" borderId="2" xfId="2" applyNumberFormat="1" applyFont="1" applyFill="1" applyBorder="1" applyAlignment="1" applyProtection="1">
      <alignment horizontal="center" vertical="top" wrapText="1"/>
    </xf>
    <xf numFmtId="44" fontId="6" fillId="7" borderId="7" xfId="1" applyFont="1" applyFill="1" applyBorder="1" applyAlignment="1" applyProtection="1">
      <alignment vertical="top" wrapText="1"/>
    </xf>
    <xf numFmtId="0" fontId="3" fillId="3" borderId="5" xfId="0" applyFont="1" applyFill="1" applyBorder="1" applyAlignment="1">
      <alignment vertical="top" wrapText="1"/>
    </xf>
    <xf numFmtId="0" fontId="3" fillId="3" borderId="3" xfId="0" applyNumberFormat="1" applyFont="1" applyFill="1" applyBorder="1" applyAlignment="1">
      <alignment horizontal="left" vertical="top" wrapText="1"/>
    </xf>
    <xf numFmtId="0" fontId="3" fillId="3" borderId="6" xfId="0" applyFont="1" applyFill="1" applyBorder="1" applyAlignment="1">
      <alignment vertical="top" wrapText="1"/>
    </xf>
    <xf numFmtId="2" fontId="3" fillId="3" borderId="6" xfId="0" applyNumberFormat="1" applyFont="1" applyFill="1" applyBorder="1" applyAlignment="1">
      <alignment vertical="top" wrapText="1"/>
    </xf>
    <xf numFmtId="0" fontId="3" fillId="3" borderId="3" xfId="0" applyFont="1" applyFill="1" applyBorder="1" applyAlignment="1" applyProtection="1">
      <alignment vertical="top" wrapText="1"/>
    </xf>
    <xf numFmtId="0" fontId="3" fillId="4" borderId="5" xfId="0" applyFont="1" applyFill="1" applyBorder="1" applyAlignment="1">
      <alignment vertical="top" wrapText="1"/>
    </xf>
    <xf numFmtId="0" fontId="3" fillId="4" borderId="3" xfId="0" applyNumberFormat="1" applyFont="1" applyFill="1" applyBorder="1" applyAlignment="1">
      <alignment horizontal="left" vertical="top" wrapText="1"/>
    </xf>
    <xf numFmtId="0" fontId="3" fillId="4" borderId="6" xfId="0" applyFont="1" applyFill="1" applyBorder="1" applyAlignment="1">
      <alignment vertical="top" wrapText="1"/>
    </xf>
    <xf numFmtId="2" fontId="3" fillId="4" borderId="6" xfId="0" applyNumberFormat="1" applyFont="1" applyFill="1" applyBorder="1" applyAlignment="1">
      <alignment vertical="top" wrapText="1"/>
    </xf>
    <xf numFmtId="0" fontId="3" fillId="4" borderId="3" xfId="0" applyFont="1" applyFill="1" applyBorder="1" applyAlignment="1" applyProtection="1">
      <alignment vertical="top" wrapText="1"/>
    </xf>
    <xf numFmtId="0" fontId="3" fillId="5" borderId="5" xfId="0" applyFont="1" applyFill="1" applyBorder="1" applyAlignment="1">
      <alignment vertical="top" wrapText="1"/>
    </xf>
    <xf numFmtId="0" fontId="3" fillId="5" borderId="3" xfId="0" applyNumberFormat="1" applyFont="1" applyFill="1" applyBorder="1" applyAlignment="1">
      <alignment horizontal="left" vertical="top" wrapText="1"/>
    </xf>
    <xf numFmtId="0" fontId="3" fillId="5" borderId="6" xfId="0" applyFont="1" applyFill="1" applyBorder="1" applyAlignment="1">
      <alignment vertical="top" wrapText="1"/>
    </xf>
    <xf numFmtId="2" fontId="3" fillId="5" borderId="6" xfId="0" applyNumberFormat="1" applyFont="1" applyFill="1" applyBorder="1" applyAlignment="1">
      <alignment vertical="top" wrapText="1"/>
    </xf>
    <xf numFmtId="0" fontId="3" fillId="5" borderId="3" xfId="0" applyFont="1" applyFill="1" applyBorder="1" applyAlignment="1" applyProtection="1">
      <alignment vertical="top" wrapText="1"/>
    </xf>
    <xf numFmtId="0" fontId="4" fillId="6" borderId="5" xfId="0" applyFont="1" applyFill="1" applyBorder="1" applyAlignment="1">
      <alignment vertical="top" wrapText="1"/>
    </xf>
    <xf numFmtId="0" fontId="11" fillId="0" borderId="3" xfId="0" applyNumberFormat="1" applyFont="1" applyBorder="1" applyAlignment="1">
      <alignment horizontal="left" vertical="top" wrapText="1"/>
    </xf>
    <xf numFmtId="4" fontId="4" fillId="0" borderId="6" xfId="0" applyNumberFormat="1" applyFont="1" applyBorder="1" applyAlignment="1">
      <alignment vertical="top" wrapText="1"/>
    </xf>
    <xf numFmtId="44" fontId="4" fillId="0" borderId="3" xfId="1" applyFont="1" applyBorder="1" applyAlignment="1" applyProtection="1">
      <alignment vertical="top" wrapText="1"/>
    </xf>
    <xf numFmtId="0" fontId="0" fillId="0" borderId="0" xfId="0" applyFont="1" applyFill="1" applyBorder="1" applyAlignment="1" applyProtection="1">
      <alignment vertical="top" wrapText="1"/>
    </xf>
    <xf numFmtId="0" fontId="4" fillId="0" borderId="5" xfId="0" applyFont="1" applyBorder="1" applyAlignment="1">
      <alignment vertical="top" wrapText="1"/>
    </xf>
    <xf numFmtId="2" fontId="4" fillId="0" borderId="6" xfId="0" applyNumberFormat="1" applyFont="1" applyFill="1" applyBorder="1" applyAlignment="1">
      <alignment vertical="top" wrapText="1"/>
    </xf>
    <xf numFmtId="0" fontId="11" fillId="0" borderId="3" xfId="0" applyNumberFormat="1" applyFont="1" applyFill="1" applyBorder="1" applyAlignment="1">
      <alignment horizontal="left" vertical="top" wrapText="1"/>
    </xf>
    <xf numFmtId="4" fontId="4" fillId="0" borderId="6" xfId="0" applyNumberFormat="1" applyFont="1" applyFill="1" applyBorder="1" applyAlignment="1">
      <alignment vertical="top" wrapText="1"/>
    </xf>
    <xf numFmtId="44" fontId="4" fillId="0" borderId="3" xfId="1" applyFont="1" applyFill="1" applyBorder="1" applyAlignment="1" applyProtection="1">
      <alignment vertical="top" wrapText="1"/>
      <protection locked="0"/>
    </xf>
    <xf numFmtId="0" fontId="4" fillId="4" borderId="3" xfId="0" applyNumberFormat="1" applyFont="1" applyFill="1" applyBorder="1" applyAlignment="1">
      <alignment vertical="justify" wrapText="1"/>
    </xf>
    <xf numFmtId="0" fontId="4" fillId="4" borderId="3" xfId="0" applyNumberFormat="1" applyFont="1" applyFill="1" applyBorder="1" applyAlignment="1">
      <alignment horizontal="left" vertical="top" wrapText="1"/>
    </xf>
    <xf numFmtId="0" fontId="4" fillId="4" borderId="6" xfId="0" applyFont="1" applyFill="1" applyBorder="1" applyAlignment="1">
      <alignment vertical="top" wrapText="1"/>
    </xf>
    <xf numFmtId="2" fontId="4" fillId="4" borderId="6" xfId="0" applyNumberFormat="1" applyFont="1" applyFill="1" applyBorder="1" applyAlignment="1">
      <alignment vertical="top" wrapText="1"/>
    </xf>
    <xf numFmtId="0" fontId="4" fillId="4" borderId="3" xfId="0" applyFont="1" applyFill="1" applyBorder="1" applyAlignment="1" applyProtection="1">
      <alignment vertical="top" wrapText="1"/>
    </xf>
    <xf numFmtId="0" fontId="4" fillId="0" borderId="5" xfId="0" applyFont="1" applyFill="1" applyBorder="1" applyAlignment="1">
      <alignment vertical="top" wrapText="1"/>
    </xf>
    <xf numFmtId="0" fontId="3" fillId="4" borderId="3" xfId="0" applyNumberFormat="1" applyFont="1" applyFill="1" applyBorder="1" applyAlignment="1">
      <alignment vertical="justify" wrapText="1"/>
    </xf>
    <xf numFmtId="44" fontId="4" fillId="0" borderId="3" xfId="1" applyFont="1" applyFill="1" applyBorder="1" applyAlignment="1" applyProtection="1">
      <alignment vertical="top" wrapText="1"/>
    </xf>
    <xf numFmtId="2" fontId="4" fillId="6" borderId="6" xfId="0" applyNumberFormat="1" applyFont="1" applyFill="1" applyBorder="1" applyAlignment="1">
      <alignment vertical="top" wrapText="1"/>
    </xf>
    <xf numFmtId="0" fontId="4" fillId="4" borderId="5" xfId="0" applyFont="1" applyFill="1" applyBorder="1" applyAlignment="1">
      <alignment vertical="top" wrapText="1"/>
    </xf>
    <xf numFmtId="0" fontId="3" fillId="4" borderId="5" xfId="0" applyFont="1" applyFill="1" applyBorder="1" applyAlignment="1">
      <alignment wrapText="1"/>
    </xf>
    <xf numFmtId="0" fontId="3" fillId="4" borderId="6" xfId="0" applyFont="1" applyFill="1" applyBorder="1" applyAlignment="1">
      <alignment wrapText="1"/>
    </xf>
    <xf numFmtId="2" fontId="3" fillId="4" borderId="6" xfId="0" applyNumberFormat="1" applyFont="1" applyFill="1" applyBorder="1" applyAlignment="1">
      <alignment wrapText="1"/>
    </xf>
    <xf numFmtId="0" fontId="3" fillId="4" borderId="3" xfId="0" applyFont="1" applyFill="1" applyBorder="1" applyAlignment="1" applyProtection="1">
      <alignment wrapText="1"/>
    </xf>
    <xf numFmtId="0" fontId="9" fillId="0" borderId="0" xfId="0" applyFont="1" applyFill="1" applyBorder="1" applyAlignment="1" applyProtection="1">
      <alignment wrapText="1"/>
    </xf>
    <xf numFmtId="0" fontId="4" fillId="6" borderId="5" xfId="0" applyFont="1" applyFill="1" applyBorder="1" applyAlignment="1">
      <alignment wrapText="1"/>
    </xf>
    <xf numFmtId="0" fontId="11" fillId="6" borderId="3" xfId="0" applyNumberFormat="1" applyFont="1" applyFill="1" applyBorder="1" applyAlignment="1">
      <alignment horizontal="left" vertical="top" wrapText="1"/>
    </xf>
    <xf numFmtId="2" fontId="4" fillId="6" borderId="6" xfId="0" applyNumberFormat="1" applyFont="1" applyFill="1" applyBorder="1" applyAlignment="1">
      <alignment wrapText="1"/>
    </xf>
    <xf numFmtId="44" fontId="4" fillId="6" borderId="3" xfId="1" applyFont="1" applyFill="1" applyBorder="1" applyAlignment="1" applyProtection="1">
      <alignment wrapText="1"/>
    </xf>
    <xf numFmtId="0" fontId="0" fillId="0" borderId="0" xfId="0" applyFont="1" applyFill="1" applyBorder="1" applyAlignment="1" applyProtection="1">
      <alignment wrapText="1"/>
    </xf>
    <xf numFmtId="0" fontId="4" fillId="0" borderId="6" xfId="0" applyFont="1" applyFill="1" applyBorder="1" applyAlignment="1">
      <alignment wrapText="1"/>
    </xf>
    <xf numFmtId="2" fontId="4" fillId="0" borderId="6" xfId="0" applyNumberFormat="1" applyFont="1" applyFill="1" applyBorder="1" applyAlignment="1">
      <alignment wrapText="1"/>
    </xf>
    <xf numFmtId="44" fontId="4" fillId="0" borderId="3" xfId="1" applyFont="1" applyFill="1" applyBorder="1" applyAlignment="1" applyProtection="1">
      <alignment wrapText="1"/>
      <protection locked="0"/>
    </xf>
    <xf numFmtId="44" fontId="4" fillId="0" borderId="3" xfId="1" applyFont="1" applyFill="1" applyBorder="1" applyAlignment="1" applyProtection="1">
      <alignment wrapText="1"/>
    </xf>
    <xf numFmtId="0" fontId="4" fillId="0" borderId="6" xfId="0" applyFont="1" applyBorder="1" applyAlignment="1">
      <alignment wrapText="1"/>
    </xf>
    <xf numFmtId="2" fontId="4" fillId="0" borderId="6" xfId="0" applyNumberFormat="1" applyFont="1" applyBorder="1" applyAlignment="1">
      <alignment wrapText="1"/>
    </xf>
    <xf numFmtId="44" fontId="4" fillId="0" borderId="3" xfId="1" applyFont="1" applyBorder="1" applyAlignment="1" applyProtection="1">
      <alignment wrapText="1"/>
    </xf>
    <xf numFmtId="0" fontId="0" fillId="0" borderId="0" xfId="0" applyFill="1" applyBorder="1" applyAlignment="1" applyProtection="1">
      <alignment wrapText="1"/>
    </xf>
    <xf numFmtId="0" fontId="4" fillId="0" borderId="5" xfId="0" applyFont="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2" fontId="3" fillId="3" borderId="6" xfId="0" applyNumberFormat="1" applyFont="1" applyFill="1" applyBorder="1" applyAlignment="1">
      <alignment wrapText="1"/>
    </xf>
    <xf numFmtId="0" fontId="3" fillId="3" borderId="3" xfId="0" applyFont="1" applyFill="1" applyBorder="1" applyAlignment="1" applyProtection="1">
      <alignment wrapText="1"/>
    </xf>
    <xf numFmtId="0" fontId="4" fillId="0" borderId="5" xfId="0" applyFont="1" applyFill="1" applyBorder="1" applyAlignment="1">
      <alignment wrapText="1"/>
    </xf>
    <xf numFmtId="0" fontId="4" fillId="0" borderId="5" xfId="0" applyFont="1" applyFill="1" applyBorder="1" applyAlignment="1" applyProtection="1">
      <alignment wrapText="1"/>
    </xf>
    <xf numFmtId="0" fontId="4" fillId="0" borderId="6" xfId="0" applyFont="1" applyFill="1" applyBorder="1" applyAlignment="1" applyProtection="1">
      <alignment wrapText="1"/>
    </xf>
    <xf numFmtId="2" fontId="4" fillId="0" borderId="6" xfId="0" applyNumberFormat="1" applyFont="1" applyFill="1" applyBorder="1" applyAlignment="1" applyProtection="1">
      <alignment wrapText="1"/>
    </xf>
    <xf numFmtId="0" fontId="3" fillId="5" borderId="5" xfId="0" applyFont="1" applyFill="1" applyBorder="1" applyAlignment="1">
      <alignment wrapText="1"/>
    </xf>
    <xf numFmtId="0" fontId="3" fillId="5" borderId="6" xfId="0" applyFont="1" applyFill="1" applyBorder="1" applyAlignment="1">
      <alignment wrapText="1"/>
    </xf>
    <xf numFmtId="2" fontId="3" fillId="5" borderId="6" xfId="0" applyNumberFormat="1" applyFont="1" applyFill="1" applyBorder="1" applyAlignment="1">
      <alignment wrapText="1"/>
    </xf>
    <xf numFmtId="0" fontId="3" fillId="5" borderId="3" xfId="0" applyFont="1" applyFill="1" applyBorder="1" applyAlignment="1" applyProtection="1">
      <alignment wrapText="1"/>
    </xf>
    <xf numFmtId="4" fontId="4" fillId="0" borderId="6" xfId="0" applyNumberFormat="1" applyFont="1" applyFill="1" applyBorder="1" applyAlignment="1">
      <alignment wrapText="1"/>
    </xf>
    <xf numFmtId="0" fontId="3" fillId="0" borderId="5" xfId="0" applyFont="1" applyFill="1" applyBorder="1" applyAlignment="1">
      <alignment wrapText="1"/>
    </xf>
    <xf numFmtId="0" fontId="4" fillId="0" borderId="6" xfId="0" applyNumberFormat="1" applyFont="1" applyFill="1" applyBorder="1" applyAlignment="1" applyProtection="1">
      <alignment wrapText="1"/>
    </xf>
    <xf numFmtId="44" fontId="4" fillId="0" borderId="6" xfId="0" applyNumberFormat="1" applyFont="1" applyFill="1" applyBorder="1" applyAlignment="1">
      <alignment wrapText="1"/>
    </xf>
    <xf numFmtId="0" fontId="4" fillId="0" borderId="3" xfId="0" applyFont="1" applyFill="1" applyBorder="1" applyAlignment="1" applyProtection="1">
      <alignment wrapText="1"/>
      <protection locked="0"/>
    </xf>
    <xf numFmtId="10" fontId="4" fillId="0" borderId="3" xfId="5" applyNumberFormat="1" applyFont="1" applyFill="1" applyBorder="1" applyAlignment="1">
      <alignment wrapText="1"/>
    </xf>
    <xf numFmtId="44" fontId="4" fillId="0" borderId="6" xfId="1" applyFont="1" applyFill="1" applyBorder="1" applyAlignment="1">
      <alignment wrapText="1"/>
    </xf>
    <xf numFmtId="2" fontId="4" fillId="0" borderId="3" xfId="1" applyNumberFormat="1" applyFont="1" applyFill="1" applyBorder="1" applyAlignment="1" applyProtection="1">
      <alignment wrapText="1"/>
      <protection locked="0"/>
    </xf>
    <xf numFmtId="44" fontId="4" fillId="0" borderId="6" xfId="0" applyNumberFormat="1" applyFont="1" applyFill="1" applyBorder="1" applyAlignment="1"/>
    <xf numFmtId="0" fontId="3" fillId="4" borderId="8" xfId="0" applyFont="1" applyFill="1" applyBorder="1" applyAlignment="1">
      <alignment wrapText="1"/>
    </xf>
    <xf numFmtId="0" fontId="3" fillId="4" borderId="9" xfId="0" applyNumberFormat="1" applyFont="1" applyFill="1" applyBorder="1" applyAlignment="1">
      <alignment horizontal="left" vertical="top" wrapText="1"/>
    </xf>
    <xf numFmtId="0" fontId="3" fillId="4" borderId="11" xfId="0" applyFont="1" applyFill="1" applyBorder="1" applyAlignment="1">
      <alignment wrapText="1"/>
    </xf>
    <xf numFmtId="2" fontId="3" fillId="4" borderId="11" xfId="0" applyNumberFormat="1" applyFont="1" applyFill="1" applyBorder="1" applyAlignment="1">
      <alignment wrapText="1"/>
    </xf>
    <xf numFmtId="0" fontId="3" fillId="4" borderId="9" xfId="0" applyFont="1" applyFill="1" applyBorder="1" applyAlignment="1" applyProtection="1">
      <alignment wrapText="1"/>
    </xf>
    <xf numFmtId="0" fontId="3" fillId="0" borderId="0" xfId="0" applyFont="1" applyFill="1" applyBorder="1" applyAlignment="1">
      <alignment wrapText="1"/>
    </xf>
    <xf numFmtId="0" fontId="3" fillId="0" borderId="0" xfId="0" applyNumberFormat="1" applyFont="1" applyFill="1" applyBorder="1" applyAlignment="1">
      <alignment horizontal="left" vertical="top" wrapText="1"/>
    </xf>
    <xf numFmtId="2" fontId="3" fillId="0" borderId="0" xfId="0" applyNumberFormat="1" applyFont="1" applyFill="1" applyBorder="1" applyAlignment="1">
      <alignment wrapText="1"/>
    </xf>
    <xf numFmtId="0" fontId="3" fillId="0" borderId="0" xfId="0" applyFont="1" applyFill="1" applyBorder="1" applyAlignment="1" applyProtection="1">
      <alignment wrapText="1"/>
    </xf>
    <xf numFmtId="0" fontId="3" fillId="9" borderId="13" xfId="0" applyFont="1" applyFill="1" applyBorder="1" applyAlignment="1">
      <alignment vertical="center" wrapText="1"/>
    </xf>
    <xf numFmtId="0" fontId="3" fillId="9" borderId="10" xfId="0" applyNumberFormat="1" applyFont="1" applyFill="1" applyBorder="1" applyAlignment="1">
      <alignment horizontal="left" vertical="top" wrapText="1"/>
    </xf>
    <xf numFmtId="0" fontId="3" fillId="9" borderId="12" xfId="0" applyFont="1" applyFill="1" applyBorder="1" applyAlignment="1">
      <alignment vertical="center" wrapText="1"/>
    </xf>
    <xf numFmtId="2" fontId="3" fillId="9" borderId="12" xfId="0" applyNumberFormat="1" applyFont="1" applyFill="1" applyBorder="1" applyAlignment="1">
      <alignment vertical="center" wrapText="1"/>
    </xf>
    <xf numFmtId="0" fontId="3" fillId="9" borderId="10" xfId="0" applyFont="1" applyFill="1" applyBorder="1" applyAlignment="1" applyProtection="1">
      <alignment vertical="center" wrapText="1"/>
    </xf>
    <xf numFmtId="0" fontId="9" fillId="0" borderId="0" xfId="0" applyFont="1" applyFill="1" applyBorder="1" applyAlignment="1" applyProtection="1">
      <alignment vertical="center" wrapText="1"/>
    </xf>
    <xf numFmtId="0" fontId="9" fillId="8" borderId="0" xfId="0" applyFont="1" applyFill="1" applyBorder="1" applyAlignment="1" applyProtection="1">
      <alignment vertical="center" wrapText="1"/>
    </xf>
    <xf numFmtId="0" fontId="11" fillId="0" borderId="5" xfId="0" applyFont="1" applyFill="1" applyBorder="1" applyAlignment="1">
      <alignment vertical="top" wrapText="1"/>
    </xf>
    <xf numFmtId="0" fontId="4" fillId="0" borderId="6" xfId="0" applyFont="1" applyFill="1" applyBorder="1" applyAlignment="1">
      <alignment vertical="center" wrapText="1"/>
    </xf>
    <xf numFmtId="2" fontId="11" fillId="0" borderId="6" xfId="0" applyNumberFormat="1" applyFont="1" applyFill="1" applyBorder="1" applyAlignment="1">
      <alignment horizontal="right" vertical="center" wrapText="1"/>
    </xf>
    <xf numFmtId="44" fontId="11" fillId="0" borderId="3" xfId="1" applyFont="1" applyFill="1" applyBorder="1" applyAlignment="1" applyProtection="1">
      <alignment vertical="center" wrapText="1"/>
    </xf>
    <xf numFmtId="4" fontId="4" fillId="0" borderId="6" xfId="0" applyNumberFormat="1" applyFont="1" applyBorder="1" applyAlignment="1">
      <alignment vertical="center" wrapText="1"/>
    </xf>
    <xf numFmtId="0" fontId="21" fillId="0" borderId="0" xfId="0" applyFont="1" applyFill="1" applyBorder="1" applyAlignment="1" applyProtection="1">
      <alignment vertical="top" wrapText="1"/>
    </xf>
    <xf numFmtId="0" fontId="15" fillId="0" borderId="3" xfId="0" applyNumberFormat="1" applyFont="1" applyFill="1" applyBorder="1" applyAlignment="1">
      <alignment horizontal="left" vertical="top" wrapText="1"/>
    </xf>
    <xf numFmtId="2" fontId="11" fillId="0" borderId="6" xfId="0" applyNumberFormat="1" applyFont="1" applyFill="1" applyBorder="1" applyAlignment="1">
      <alignment horizontal="right" wrapText="1"/>
    </xf>
    <xf numFmtId="44" fontId="11" fillId="0" borderId="3" xfId="1" applyFont="1" applyFill="1" applyBorder="1" applyAlignment="1" applyProtection="1">
      <alignment vertical="top" wrapText="1"/>
    </xf>
    <xf numFmtId="0" fontId="11" fillId="0" borderId="6" xfId="0" applyFont="1" applyFill="1" applyBorder="1" applyAlignment="1">
      <alignment vertical="top" wrapText="1"/>
    </xf>
    <xf numFmtId="2" fontId="11" fillId="0" borderId="6" xfId="0" applyNumberFormat="1" applyFont="1" applyFill="1" applyBorder="1" applyAlignment="1">
      <alignment vertical="top" wrapText="1"/>
    </xf>
    <xf numFmtId="2" fontId="11" fillId="0" borderId="6" xfId="0" applyNumberFormat="1" applyFont="1" applyFill="1" applyBorder="1" applyAlignment="1">
      <alignment horizontal="right" vertical="top" wrapText="1"/>
    </xf>
    <xf numFmtId="44" fontId="11" fillId="0" borderId="3" xfId="1" applyFont="1" applyBorder="1" applyAlignment="1" applyProtection="1">
      <alignment vertical="top" wrapText="1"/>
    </xf>
    <xf numFmtId="0" fontId="9" fillId="3" borderId="0" xfId="0" applyFont="1" applyFill="1" applyBorder="1" applyAlignment="1" applyProtection="1">
      <alignment vertical="top" wrapText="1"/>
    </xf>
    <xf numFmtId="0" fontId="21" fillId="0" borderId="3" xfId="0" applyFont="1" applyFill="1" applyBorder="1" applyAlignment="1" applyProtection="1">
      <alignment vertical="top" wrapText="1"/>
    </xf>
    <xf numFmtId="0" fontId="0" fillId="0" borderId="3" xfId="0" applyFill="1" applyBorder="1" applyAlignment="1" applyProtection="1">
      <alignment wrapText="1"/>
    </xf>
    <xf numFmtId="0" fontId="22" fillId="6" borderId="3" xfId="0" applyFont="1" applyFill="1" applyBorder="1" applyAlignment="1">
      <alignment vertical="center" wrapText="1"/>
    </xf>
    <xf numFmtId="0" fontId="22" fillId="0" borderId="3" xfId="0" applyNumberFormat="1" applyFont="1" applyFill="1" applyBorder="1" applyAlignment="1">
      <alignment vertical="top" wrapText="1"/>
    </xf>
    <xf numFmtId="0" fontId="22" fillId="6" borderId="3" xfId="0" applyFont="1" applyFill="1" applyBorder="1" applyAlignment="1">
      <alignment horizontal="center" vertical="center" wrapText="1"/>
    </xf>
    <xf numFmtId="166" fontId="22" fillId="6" borderId="3" xfId="0" applyNumberFormat="1" applyFont="1" applyFill="1" applyBorder="1" applyAlignment="1">
      <alignment horizontal="right" vertical="center" wrapText="1"/>
    </xf>
    <xf numFmtId="167" fontId="22" fillId="6" borderId="3" xfId="1" applyNumberFormat="1" applyFont="1" applyFill="1" applyBorder="1" applyAlignment="1" applyProtection="1">
      <alignment horizontal="right" vertical="center" wrapText="1"/>
    </xf>
    <xf numFmtId="167" fontId="22" fillId="0" borderId="3" xfId="1" applyNumberFormat="1" applyFont="1" applyBorder="1" applyAlignment="1">
      <alignment horizontal="right" vertical="center" wrapText="1"/>
    </xf>
    <xf numFmtId="0" fontId="23" fillId="0" borderId="0" xfId="0" applyFont="1" applyFill="1" applyBorder="1" applyAlignment="1" applyProtection="1">
      <alignment wrapText="1"/>
    </xf>
    <xf numFmtId="0" fontId="21" fillId="0" borderId="3" xfId="0" applyNumberFormat="1" applyFont="1" applyBorder="1" applyAlignment="1">
      <alignment vertical="top"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left" vertical="top" wrapText="1"/>
    </xf>
    <xf numFmtId="2" fontId="4" fillId="0" borderId="0" xfId="0" applyNumberFormat="1" applyFont="1" applyFill="1" applyBorder="1" applyAlignment="1" applyProtection="1">
      <alignment vertical="top" wrapText="1"/>
    </xf>
    <xf numFmtId="4" fontId="24" fillId="0" borderId="0" xfId="0" applyNumberFormat="1" applyFont="1" applyFill="1" applyBorder="1" applyAlignment="1" applyProtection="1">
      <alignment vertical="top" wrapText="1"/>
    </xf>
    <xf numFmtId="168" fontId="4" fillId="0" borderId="0" xfId="0" applyNumberFormat="1" applyFont="1" applyFill="1" applyBorder="1" applyAlignment="1" applyProtection="1">
      <alignment vertical="top" wrapText="1"/>
    </xf>
    <xf numFmtId="2" fontId="0" fillId="0" borderId="0" xfId="0" applyNumberFormat="1" applyFont="1" applyFill="1" applyBorder="1" applyAlignment="1" applyProtection="1">
      <alignment vertical="top"/>
    </xf>
    <xf numFmtId="0" fontId="7" fillId="5" borderId="0" xfId="0" applyFont="1" applyFill="1" applyAlignment="1" applyProtection="1">
      <alignment vertical="top"/>
    </xf>
    <xf numFmtId="166" fontId="9" fillId="0" borderId="0" xfId="0" applyNumberFormat="1" applyFont="1" applyFill="1" applyBorder="1" applyAlignment="1" applyProtection="1">
      <alignment vertical="top"/>
    </xf>
    <xf numFmtId="44" fontId="0" fillId="0" borderId="0" xfId="0" applyNumberFormat="1" applyFill="1" applyBorder="1" applyAlignment="1" applyProtection="1">
      <alignment vertical="top"/>
    </xf>
    <xf numFmtId="4" fontId="3" fillId="0" borderId="0" xfId="0" applyNumberFormat="1" applyFont="1" applyFill="1" applyBorder="1" applyAlignment="1">
      <alignment wrapText="1"/>
    </xf>
    <xf numFmtId="164" fontId="4" fillId="2" borderId="2" xfId="2" applyNumberFormat="1" applyFont="1" applyFill="1" applyBorder="1" applyAlignment="1" applyProtection="1">
      <alignment horizontal="left" vertical="top" wrapText="1"/>
    </xf>
    <xf numFmtId="0" fontId="25" fillId="0" borderId="0" xfId="0" applyFont="1" applyAlignment="1" applyProtection="1">
      <alignment horizontal="right" vertical="top" wrapText="1"/>
    </xf>
    <xf numFmtId="0" fontId="26" fillId="0" borderId="0" xfId="0" applyFont="1" applyAlignment="1" applyProtection="1">
      <alignment vertical="justify"/>
    </xf>
    <xf numFmtId="0" fontId="27" fillId="0" borderId="0" xfId="0" applyFont="1" applyAlignment="1" applyProtection="1">
      <alignment vertical="justify"/>
    </xf>
    <xf numFmtId="0" fontId="25" fillId="0" borderId="0" xfId="0" applyFont="1" applyAlignment="1" applyProtection="1">
      <alignment horizontal="right" vertical="top"/>
    </xf>
    <xf numFmtId="0" fontId="25" fillId="0" borderId="0" xfId="0" applyFont="1" applyFill="1" applyBorder="1" applyAlignment="1" applyProtection="1">
      <alignment horizontal="right" vertical="top"/>
    </xf>
    <xf numFmtId="0" fontId="25" fillId="0" borderId="0" xfId="0" applyFont="1" applyFill="1" applyBorder="1" applyAlignment="1" applyProtection="1">
      <alignment vertical="top"/>
    </xf>
    <xf numFmtId="10" fontId="0" fillId="0" borderId="0" xfId="5" applyNumberFormat="1" applyFont="1" applyFill="1" applyBorder="1" applyAlignment="1" applyProtection="1">
      <alignment vertical="top"/>
    </xf>
    <xf numFmtId="0" fontId="4" fillId="10" borderId="5" xfId="0" applyFont="1" applyFill="1" applyBorder="1" applyAlignment="1">
      <alignment vertical="top"/>
    </xf>
    <xf numFmtId="0" fontId="11" fillId="10" borderId="3" xfId="0" applyNumberFormat="1" applyFont="1" applyFill="1" applyBorder="1" applyAlignment="1">
      <alignment vertical="justify"/>
    </xf>
    <xf numFmtId="0" fontId="4" fillId="10" borderId="6" xfId="0" applyFont="1" applyFill="1" applyBorder="1" applyAlignment="1">
      <alignment vertical="top"/>
    </xf>
    <xf numFmtId="2" fontId="4" fillId="10" borderId="6" xfId="0" applyNumberFormat="1" applyFont="1" applyFill="1" applyBorder="1" applyAlignment="1">
      <alignment vertical="top"/>
    </xf>
    <xf numFmtId="44" fontId="4" fillId="10" borderId="3" xfId="1" applyFont="1" applyFill="1" applyBorder="1" applyAlignment="1" applyProtection="1">
      <alignment vertical="top"/>
    </xf>
    <xf numFmtId="0" fontId="4" fillId="10" borderId="5" xfId="0" applyFont="1" applyFill="1" applyBorder="1" applyAlignment="1"/>
    <xf numFmtId="0" fontId="11" fillId="10" borderId="3" xfId="0" applyNumberFormat="1" applyFont="1" applyFill="1" applyBorder="1" applyAlignment="1"/>
    <xf numFmtId="0" fontId="4" fillId="10" borderId="6" xfId="0" applyFont="1" applyFill="1" applyBorder="1" applyAlignment="1"/>
    <xf numFmtId="2" fontId="4" fillId="10" borderId="6" xfId="0" applyNumberFormat="1" applyFont="1" applyFill="1" applyBorder="1" applyAlignment="1"/>
    <xf numFmtId="44" fontId="4" fillId="10" borderId="3" xfId="1" applyFont="1" applyFill="1" applyBorder="1" applyAlignment="1" applyProtection="1"/>
    <xf numFmtId="2" fontId="25" fillId="0" borderId="0" xfId="0" applyNumberFormat="1" applyFont="1" applyFill="1" applyAlignment="1" applyProtection="1">
      <alignment horizontal="left" vertical="top"/>
    </xf>
    <xf numFmtId="0" fontId="7" fillId="5" borderId="0" xfId="0" applyFont="1" applyFill="1" applyAlignment="1" applyProtection="1">
      <alignment horizontal="center" vertical="top"/>
    </xf>
    <xf numFmtId="2" fontId="4" fillId="0" borderId="3" xfId="0" applyNumberFormat="1" applyFont="1" applyBorder="1" applyAlignment="1"/>
    <xf numFmtId="2" fontId="4" fillId="0" borderId="3" xfId="0" applyNumberFormat="1" applyFont="1" applyFill="1" applyBorder="1" applyAlignment="1"/>
  </cellXfs>
  <cellStyles count="10">
    <cellStyle name="Millares 2" xfId="9"/>
    <cellStyle name="Moneda" xfId="1" builtinId="4"/>
    <cellStyle name="Moneda 2" xfId="3"/>
    <cellStyle name="Moneda 3" xfId="4"/>
    <cellStyle name="Moneda 4" xfId="6"/>
    <cellStyle name="Normal" xfId="0" builtinId="0"/>
    <cellStyle name="Normal 10" xfId="2"/>
    <cellStyle name="Normal 2" xfId="7"/>
    <cellStyle name="Normal 3" xfId="8"/>
    <cellStyle name="Porcentaje" xfId="5" builtinId="5"/>
  </cellStyles>
  <dxfs count="1">
    <dxf>
      <font>
        <color rgb="FF9C0006"/>
      </font>
      <fill>
        <patternFill>
          <bgColor rgb="FFFFC7CE"/>
        </patternFill>
      </fill>
    </dxf>
  </dxfs>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1"/>
  <sheetViews>
    <sheetView topLeftCell="C508" zoomScale="87" zoomScaleNormal="87" zoomScaleSheetLayoutView="80" workbookViewId="0">
      <selection activeCell="F525" sqref="F525"/>
    </sheetView>
  </sheetViews>
  <sheetFormatPr baseColWidth="10" defaultColWidth="11.42578125" defaultRowHeight="15"/>
  <cols>
    <col min="1" max="1" width="15.28515625" style="4" customWidth="1"/>
    <col min="2" max="2" width="68.5703125" style="39" customWidth="1"/>
    <col min="3" max="3" width="10.5703125" style="4" customWidth="1"/>
    <col min="4" max="4" width="12.5703125" style="131" customWidth="1"/>
    <col min="5" max="5" width="18.7109375" style="7" customWidth="1"/>
    <col min="6" max="6" width="18.7109375" style="54" customWidth="1"/>
    <col min="7" max="7" width="4" style="54" customWidth="1"/>
    <col min="8" max="8" width="12.5703125" style="131" customWidth="1"/>
    <col min="9" max="10" width="18.7109375" style="54" customWidth="1"/>
    <col min="11" max="11" width="11.42578125" style="7"/>
    <col min="12" max="12" width="12.5703125" style="131" customWidth="1"/>
    <col min="13" max="14" width="18.7109375" style="54" customWidth="1"/>
    <col min="15" max="16384" width="11.42578125" style="7"/>
  </cols>
  <sheetData>
    <row r="1" spans="1:15">
      <c r="A1" s="270" t="s">
        <v>969</v>
      </c>
      <c r="B1" s="271" t="s">
        <v>970</v>
      </c>
      <c r="C1" s="3"/>
      <c r="D1" s="121"/>
      <c r="H1" s="121"/>
      <c r="L1" s="121"/>
    </row>
    <row r="2" spans="1:15" s="20" customFormat="1">
      <c r="A2" s="270" t="s">
        <v>971</v>
      </c>
      <c r="B2" s="272" t="s">
        <v>1005</v>
      </c>
      <c r="C2" s="19"/>
      <c r="D2" s="122"/>
      <c r="E2" s="19"/>
      <c r="F2" s="19"/>
      <c r="H2" s="122"/>
      <c r="I2" s="19"/>
      <c r="J2" s="19"/>
      <c r="L2" s="122"/>
      <c r="M2" s="19"/>
      <c r="N2" s="19"/>
    </row>
    <row r="3" spans="1:15" s="20" customFormat="1" ht="12.75">
      <c r="A3" s="270" t="s">
        <v>1007</v>
      </c>
      <c r="B3" s="275" t="s">
        <v>1010</v>
      </c>
      <c r="C3" s="21"/>
      <c r="D3" s="123"/>
      <c r="E3" s="22"/>
      <c r="F3" s="22"/>
      <c r="H3" s="123"/>
      <c r="I3" s="22"/>
      <c r="J3" s="22"/>
      <c r="L3" s="123"/>
      <c r="M3" s="22"/>
      <c r="N3" s="22"/>
    </row>
    <row r="4" spans="1:15" s="20" customFormat="1" ht="12.75">
      <c r="A4" s="273" t="s">
        <v>700</v>
      </c>
      <c r="B4" s="272" t="s">
        <v>724</v>
      </c>
      <c r="C4" s="21"/>
      <c r="D4" s="123"/>
      <c r="E4" s="22"/>
      <c r="F4" s="22"/>
      <c r="H4" s="123"/>
      <c r="I4" s="22"/>
      <c r="J4" s="22"/>
      <c r="L4" s="123"/>
      <c r="M4" s="22"/>
      <c r="N4" s="22"/>
    </row>
    <row r="5" spans="1:15" s="20" customFormat="1" ht="12.75">
      <c r="A5" s="273" t="s">
        <v>701</v>
      </c>
      <c r="B5" s="272" t="s">
        <v>725</v>
      </c>
      <c r="C5" s="21"/>
      <c r="D5" s="123"/>
      <c r="E5" s="22"/>
      <c r="F5" s="22"/>
      <c r="H5" s="123"/>
      <c r="I5" s="22"/>
      <c r="J5" s="22"/>
      <c r="L5" s="123"/>
      <c r="M5" s="22"/>
      <c r="N5" s="22"/>
    </row>
    <row r="6" spans="1:15" s="20" customFormat="1" ht="12.75">
      <c r="A6" s="273" t="s">
        <v>1006</v>
      </c>
      <c r="B6" s="287">
        <v>414.66</v>
      </c>
      <c r="C6" s="21"/>
      <c r="E6" s="22"/>
      <c r="F6" s="22"/>
      <c r="I6" s="22"/>
      <c r="J6" s="22"/>
      <c r="M6" s="22"/>
      <c r="N6" s="22"/>
    </row>
    <row r="7" spans="1:15" s="20" customFormat="1" ht="12.75">
      <c r="A7" s="274" t="s">
        <v>1008</v>
      </c>
      <c r="B7" s="275" t="s">
        <v>1009</v>
      </c>
      <c r="C7" s="21"/>
      <c r="D7" s="123"/>
      <c r="E7" s="22"/>
      <c r="F7" s="22"/>
      <c r="H7" s="123"/>
      <c r="I7" s="22"/>
      <c r="J7" s="22"/>
      <c r="L7" s="123"/>
      <c r="M7" s="22"/>
      <c r="N7" s="22"/>
    </row>
    <row r="8" spans="1:15" s="20" customFormat="1" ht="12.75">
      <c r="A8" s="21"/>
      <c r="B8" s="31"/>
      <c r="C8" s="21" t="s">
        <v>704</v>
      </c>
      <c r="D8" s="123"/>
      <c r="E8" s="22"/>
      <c r="F8" s="22"/>
      <c r="H8" s="123"/>
      <c r="I8" s="22"/>
      <c r="J8" s="22"/>
      <c r="L8" s="123"/>
      <c r="M8" s="22"/>
      <c r="N8" s="22"/>
    </row>
    <row r="9" spans="1:15" s="8" customFormat="1">
      <c r="A9" s="18"/>
      <c r="B9" s="32"/>
      <c r="C9" s="18"/>
      <c r="D9" s="124"/>
      <c r="E9" s="288" t="s">
        <v>988</v>
      </c>
      <c r="F9" s="23"/>
      <c r="H9" s="124"/>
      <c r="I9" s="265" t="s">
        <v>989</v>
      </c>
      <c r="J9" s="23"/>
      <c r="L9" s="124"/>
      <c r="M9" s="288" t="s">
        <v>992</v>
      </c>
      <c r="N9" s="23"/>
    </row>
    <row r="10" spans="1:15">
      <c r="A10" s="1"/>
      <c r="B10" s="33" t="s">
        <v>0</v>
      </c>
      <c r="C10" s="30" t="s">
        <v>2</v>
      </c>
      <c r="D10" s="125" t="s">
        <v>698</v>
      </c>
      <c r="E10" s="125" t="s">
        <v>696</v>
      </c>
      <c r="F10" s="125" t="s">
        <v>699</v>
      </c>
      <c r="H10" s="125" t="s">
        <v>698</v>
      </c>
      <c r="I10" s="125" t="s">
        <v>696</v>
      </c>
      <c r="J10" s="125" t="s">
        <v>699</v>
      </c>
      <c r="L10" s="125" t="s">
        <v>698</v>
      </c>
      <c r="M10" s="125" t="s">
        <v>696</v>
      </c>
      <c r="N10" s="125" t="s">
        <v>699</v>
      </c>
    </row>
    <row r="11" spans="1:15">
      <c r="A11" s="2"/>
      <c r="B11" s="34" t="s">
        <v>1</v>
      </c>
      <c r="C11" s="24"/>
      <c r="D11" s="126"/>
      <c r="E11" s="126"/>
      <c r="F11" s="126"/>
      <c r="H11" s="126"/>
      <c r="I11" s="126"/>
      <c r="J11" s="126"/>
      <c r="L11" s="126"/>
      <c r="M11" s="126"/>
      <c r="N11" s="126"/>
    </row>
    <row r="12" spans="1:15" s="8" customFormat="1">
      <c r="A12" s="12" t="s">
        <v>3</v>
      </c>
      <c r="B12" s="35" t="s">
        <v>4</v>
      </c>
      <c r="C12" s="25"/>
      <c r="D12" s="127"/>
      <c r="E12" s="13"/>
      <c r="F12" s="13"/>
      <c r="H12" s="127"/>
      <c r="I12" s="13"/>
      <c r="J12" s="13"/>
      <c r="L12" s="127"/>
      <c r="M12" s="13"/>
      <c r="N12" s="13"/>
    </row>
    <row r="13" spans="1:15" s="8" customFormat="1">
      <c r="A13" s="14" t="s">
        <v>5</v>
      </c>
      <c r="B13" s="36" t="s">
        <v>6</v>
      </c>
      <c r="C13" s="26"/>
      <c r="D13" s="44"/>
      <c r="E13" s="15"/>
      <c r="F13" s="15"/>
      <c r="H13" s="44"/>
      <c r="I13" s="15"/>
      <c r="J13" s="15"/>
      <c r="L13" s="44"/>
      <c r="M13" s="15"/>
      <c r="N13" s="15"/>
    </row>
    <row r="14" spans="1:15" s="8" customFormat="1">
      <c r="A14" s="16" t="s">
        <v>7</v>
      </c>
      <c r="B14" s="37" t="s">
        <v>8</v>
      </c>
      <c r="C14" s="27"/>
      <c r="D14" s="128"/>
      <c r="E14" s="17"/>
      <c r="F14" s="17"/>
      <c r="H14" s="128"/>
      <c r="I14" s="17"/>
      <c r="J14" s="17"/>
      <c r="L14" s="128"/>
      <c r="M14" s="17"/>
      <c r="N14" s="17"/>
    </row>
    <row r="15" spans="1:15" s="56" customFormat="1" ht="15" customHeight="1">
      <c r="A15" s="11" t="s">
        <v>10</v>
      </c>
      <c r="B15" s="38" t="s">
        <v>765</v>
      </c>
      <c r="C15" s="28" t="s">
        <v>9</v>
      </c>
      <c r="D15" s="41">
        <v>6</v>
      </c>
      <c r="E15" s="6">
        <v>181.42740000000001</v>
      </c>
      <c r="F15" s="6">
        <f>D15*E15</f>
        <v>1088.5644</v>
      </c>
      <c r="H15" s="41">
        <f>VLOOKUP(A15,'A&amp;R CONSTRUCCIONES'!A:F,4,FALSE)</f>
        <v>6</v>
      </c>
      <c r="I15" s="6">
        <f>VLOOKUP(A15,'A&amp;R CONSTRUCCIONES'!A:F,5,FALSE)</f>
        <v>181.42740000000001</v>
      </c>
      <c r="J15" s="6">
        <f>H15*I15</f>
        <v>1088.5644</v>
      </c>
      <c r="K15" s="264">
        <f>H15-D15</f>
        <v>0</v>
      </c>
      <c r="L15" s="41">
        <v>6</v>
      </c>
      <c r="M15" s="6">
        <v>181.42740000000001</v>
      </c>
      <c r="N15" s="6">
        <f>L15*M15</f>
        <v>1088.5644</v>
      </c>
      <c r="O15" s="276">
        <f>N15/N$520</f>
        <v>2.7420091255921374E-4</v>
      </c>
    </row>
    <row r="16" spans="1:15" s="56" customFormat="1" ht="15" customHeight="1">
      <c r="A16" s="11" t="s">
        <v>12</v>
      </c>
      <c r="B16" s="38" t="s">
        <v>766</v>
      </c>
      <c r="C16" s="28" t="s">
        <v>9</v>
      </c>
      <c r="D16" s="41">
        <v>3</v>
      </c>
      <c r="E16" s="6">
        <v>166.72739999999999</v>
      </c>
      <c r="F16" s="6">
        <f t="shared" ref="F16:F79" si="0">D16*E16</f>
        <v>500.18219999999997</v>
      </c>
      <c r="H16" s="41">
        <f>VLOOKUP(A16,'A&amp;R CONSTRUCCIONES'!A:F,4,FALSE)</f>
        <v>3</v>
      </c>
      <c r="I16" s="6">
        <f>VLOOKUP(A16,'A&amp;R CONSTRUCCIONES'!A:F,5,FALSE)</f>
        <v>166.72739999999999</v>
      </c>
      <c r="J16" s="6">
        <f t="shared" ref="J16:J79" si="1">H16*I16</f>
        <v>500.18219999999997</v>
      </c>
      <c r="K16" s="264">
        <f t="shared" ref="K16:K79" si="2">H16-D16</f>
        <v>0</v>
      </c>
      <c r="L16" s="41">
        <v>3</v>
      </c>
      <c r="M16" s="6">
        <v>166.72739999999999</v>
      </c>
      <c r="N16" s="6">
        <f t="shared" ref="N16:N79" si="3">L16*M16</f>
        <v>500.18219999999997</v>
      </c>
      <c r="O16" s="276">
        <f t="shared" ref="O16:O79" si="4">N16/N$520</f>
        <v>1.2599200900367049E-4</v>
      </c>
    </row>
    <row r="17" spans="1:15" s="56" customFormat="1" ht="15" customHeight="1">
      <c r="A17" s="11" t="s">
        <v>14</v>
      </c>
      <c r="B17" s="38" t="s">
        <v>767</v>
      </c>
      <c r="C17" s="28" t="s">
        <v>9</v>
      </c>
      <c r="D17" s="41">
        <v>8</v>
      </c>
      <c r="E17" s="6">
        <v>47.324199999999998</v>
      </c>
      <c r="F17" s="6">
        <f t="shared" si="0"/>
        <v>378.59359999999998</v>
      </c>
      <c r="H17" s="41">
        <f>VLOOKUP(A17,'A&amp;R CONSTRUCCIONES'!A:F,4,FALSE)</f>
        <v>8</v>
      </c>
      <c r="I17" s="6">
        <f>VLOOKUP(A17,'A&amp;R CONSTRUCCIONES'!A:F,5,FALSE)</f>
        <v>47.324199999999998</v>
      </c>
      <c r="J17" s="6">
        <f t="shared" si="1"/>
        <v>378.59359999999998</v>
      </c>
      <c r="K17" s="264">
        <f t="shared" si="2"/>
        <v>0</v>
      </c>
      <c r="L17" s="41">
        <v>8</v>
      </c>
      <c r="M17" s="6">
        <v>47.324199999999998</v>
      </c>
      <c r="N17" s="6">
        <f t="shared" si="3"/>
        <v>378.59359999999998</v>
      </c>
      <c r="O17" s="276">
        <f t="shared" si="4"/>
        <v>9.536478559199432E-5</v>
      </c>
    </row>
    <row r="18" spans="1:15" s="56" customFormat="1" ht="15" customHeight="1">
      <c r="A18" s="11" t="s">
        <v>15</v>
      </c>
      <c r="B18" s="38" t="s">
        <v>768</v>
      </c>
      <c r="C18" s="28" t="s">
        <v>9</v>
      </c>
      <c r="D18" s="41">
        <v>1</v>
      </c>
      <c r="E18" s="6">
        <v>197.5729</v>
      </c>
      <c r="F18" s="6">
        <f t="shared" si="0"/>
        <v>197.5729</v>
      </c>
      <c r="H18" s="41">
        <f>VLOOKUP(A18,'A&amp;R CONSTRUCCIONES'!A:F,4,FALSE)</f>
        <v>1</v>
      </c>
      <c r="I18" s="6">
        <f>VLOOKUP(A18,'A&amp;R CONSTRUCCIONES'!A:F,5,FALSE)</f>
        <v>197.5729</v>
      </c>
      <c r="J18" s="6">
        <f t="shared" si="1"/>
        <v>197.5729</v>
      </c>
      <c r="K18" s="264">
        <f t="shared" si="2"/>
        <v>0</v>
      </c>
      <c r="L18" s="41">
        <v>1</v>
      </c>
      <c r="M18" s="6">
        <v>197.5729</v>
      </c>
      <c r="N18" s="6">
        <f t="shared" si="3"/>
        <v>197.5729</v>
      </c>
      <c r="O18" s="276">
        <f t="shared" si="4"/>
        <v>4.9767078068114561E-5</v>
      </c>
    </row>
    <row r="19" spans="1:15" s="8" customFormat="1">
      <c r="A19" s="16" t="s">
        <v>16</v>
      </c>
      <c r="B19" s="37" t="s">
        <v>17</v>
      </c>
      <c r="C19" s="27"/>
      <c r="D19" s="128"/>
      <c r="E19" s="17"/>
      <c r="F19" s="17"/>
      <c r="H19" s="128"/>
      <c r="I19" s="17"/>
      <c r="J19" s="17"/>
      <c r="K19" s="264">
        <f t="shared" si="2"/>
        <v>0</v>
      </c>
      <c r="L19" s="128"/>
      <c r="M19" s="17"/>
      <c r="N19" s="17"/>
      <c r="O19" s="276">
        <f t="shared" si="4"/>
        <v>0</v>
      </c>
    </row>
    <row r="20" spans="1:15" s="56" customFormat="1" ht="15" customHeight="1">
      <c r="A20" s="11" t="s">
        <v>18</v>
      </c>
      <c r="B20" s="38" t="s">
        <v>769</v>
      </c>
      <c r="C20" s="50" t="s">
        <v>19</v>
      </c>
      <c r="D20" s="41">
        <v>9</v>
      </c>
      <c r="E20" s="6">
        <v>195.4512</v>
      </c>
      <c r="F20" s="6">
        <f t="shared" si="0"/>
        <v>1759.0608</v>
      </c>
      <c r="H20" s="41">
        <f>VLOOKUP(A20,'A&amp;R CONSTRUCCIONES'!A:F,4,FALSE)</f>
        <v>9</v>
      </c>
      <c r="I20" s="6">
        <f>VLOOKUP(A20,'A&amp;R CONSTRUCCIONES'!A:F,5,FALSE)</f>
        <v>195.4512</v>
      </c>
      <c r="J20" s="6">
        <f t="shared" si="1"/>
        <v>1759.0608</v>
      </c>
      <c r="K20" s="264">
        <f t="shared" si="2"/>
        <v>0</v>
      </c>
      <c r="L20" s="41">
        <v>9</v>
      </c>
      <c r="M20" s="6">
        <v>195.4512</v>
      </c>
      <c r="N20" s="6">
        <f t="shared" si="3"/>
        <v>1759.0608</v>
      </c>
      <c r="O20" s="276">
        <f t="shared" si="4"/>
        <v>4.4309374494255061E-4</v>
      </c>
    </row>
    <row r="21" spans="1:15" s="56" customFormat="1" ht="15" customHeight="1">
      <c r="A21" s="9" t="s">
        <v>20</v>
      </c>
      <c r="B21" s="38" t="s">
        <v>770</v>
      </c>
      <c r="C21" s="28" t="s">
        <v>9</v>
      </c>
      <c r="D21" s="41">
        <v>1</v>
      </c>
      <c r="E21" s="6">
        <v>206.2508</v>
      </c>
      <c r="F21" s="6">
        <f t="shared" si="0"/>
        <v>206.2508</v>
      </c>
      <c r="H21" s="41">
        <f>VLOOKUP(A21,'A&amp;R CONSTRUCCIONES'!A:F,4,FALSE)</f>
        <v>1</v>
      </c>
      <c r="I21" s="6">
        <f>VLOOKUP(A21,'A&amp;R CONSTRUCCIONES'!A:F,5,FALSE)</f>
        <v>206.2508</v>
      </c>
      <c r="J21" s="6">
        <f t="shared" si="1"/>
        <v>206.2508</v>
      </c>
      <c r="K21" s="264">
        <f t="shared" si="2"/>
        <v>0</v>
      </c>
      <c r="L21" s="41">
        <v>1</v>
      </c>
      <c r="M21" s="6">
        <v>206.2508</v>
      </c>
      <c r="N21" s="6">
        <f t="shared" si="3"/>
        <v>206.2508</v>
      </c>
      <c r="O21" s="276">
        <f t="shared" si="4"/>
        <v>5.1952973637634932E-5</v>
      </c>
    </row>
    <row r="22" spans="1:15" s="8" customFormat="1">
      <c r="A22" s="16" t="s">
        <v>21</v>
      </c>
      <c r="B22" s="37" t="s">
        <v>22</v>
      </c>
      <c r="C22" s="27"/>
      <c r="D22" s="128"/>
      <c r="E22" s="17"/>
      <c r="F22" s="17"/>
      <c r="H22" s="128"/>
      <c r="I22" s="17"/>
      <c r="J22" s="17"/>
      <c r="K22" s="264">
        <f t="shared" si="2"/>
        <v>0</v>
      </c>
      <c r="L22" s="128"/>
      <c r="M22" s="17"/>
      <c r="N22" s="17"/>
      <c r="O22" s="276">
        <f t="shared" si="4"/>
        <v>0</v>
      </c>
    </row>
    <row r="23" spans="1:15" s="56" customFormat="1" ht="15" customHeight="1">
      <c r="A23" s="11" t="s">
        <v>26</v>
      </c>
      <c r="B23" s="38" t="s">
        <v>771</v>
      </c>
      <c r="C23" s="28" t="s">
        <v>23</v>
      </c>
      <c r="D23" s="41">
        <v>414.66</v>
      </c>
      <c r="E23" s="6">
        <v>50.866900000000001</v>
      </c>
      <c r="F23" s="6">
        <f t="shared" si="0"/>
        <v>21092.468754000001</v>
      </c>
      <c r="H23" s="41">
        <f>VLOOKUP(A23,'A&amp;R CONSTRUCCIONES'!A:F,4,FALSE)</f>
        <v>414.66</v>
      </c>
      <c r="I23" s="6">
        <f>VLOOKUP(A23,'A&amp;R CONSTRUCCIONES'!A:F,5,FALSE)</f>
        <v>50.866900000000001</v>
      </c>
      <c r="J23" s="6">
        <f t="shared" si="1"/>
        <v>21092.468754000001</v>
      </c>
      <c r="K23" s="264">
        <f t="shared" si="2"/>
        <v>0</v>
      </c>
      <c r="L23" s="41">
        <v>414.66</v>
      </c>
      <c r="M23" s="6">
        <v>50.866900000000001</v>
      </c>
      <c r="N23" s="6">
        <f t="shared" si="3"/>
        <v>21092.468754000001</v>
      </c>
      <c r="O23" s="276">
        <f t="shared" si="4"/>
        <v>5.3130289585747092E-3</v>
      </c>
    </row>
    <row r="24" spans="1:15" s="56" customFormat="1" ht="15" customHeight="1">
      <c r="A24" s="11" t="s">
        <v>27</v>
      </c>
      <c r="B24" s="38" t="s">
        <v>772</v>
      </c>
      <c r="C24" s="28" t="s">
        <v>9</v>
      </c>
      <c r="D24" s="41">
        <v>4</v>
      </c>
      <c r="E24" s="6">
        <v>680.01220000000001</v>
      </c>
      <c r="F24" s="6">
        <f t="shared" si="0"/>
        <v>2720.0488</v>
      </c>
      <c r="H24" s="41">
        <f>VLOOKUP(A24,'A&amp;R CONSTRUCCIONES'!A:F,4,FALSE)</f>
        <v>4</v>
      </c>
      <c r="I24" s="6">
        <f>VLOOKUP(A24,'A&amp;R CONSTRUCCIONES'!A:F,5,FALSE)</f>
        <v>680.01220000000001</v>
      </c>
      <c r="J24" s="6">
        <f t="shared" si="1"/>
        <v>2720.0488</v>
      </c>
      <c r="K24" s="264">
        <f t="shared" si="2"/>
        <v>0</v>
      </c>
      <c r="L24" s="41">
        <v>4</v>
      </c>
      <c r="M24" s="6">
        <v>680.01220000000001</v>
      </c>
      <c r="N24" s="6">
        <f t="shared" si="3"/>
        <v>2720.0488</v>
      </c>
      <c r="O24" s="276">
        <f t="shared" si="4"/>
        <v>6.8515915380439995E-4</v>
      </c>
    </row>
    <row r="25" spans="1:15" s="8" customFormat="1">
      <c r="A25" s="16" t="s">
        <v>28</v>
      </c>
      <c r="B25" s="37" t="s">
        <v>29</v>
      </c>
      <c r="C25" s="27"/>
      <c r="D25" s="128"/>
      <c r="E25" s="17"/>
      <c r="F25" s="17"/>
      <c r="H25" s="128"/>
      <c r="I25" s="17"/>
      <c r="J25" s="17"/>
      <c r="K25" s="264">
        <f t="shared" si="2"/>
        <v>0</v>
      </c>
      <c r="L25" s="128"/>
      <c r="M25" s="17"/>
      <c r="N25" s="17"/>
      <c r="O25" s="276">
        <f t="shared" si="4"/>
        <v>0</v>
      </c>
    </row>
    <row r="26" spans="1:15" s="56" customFormat="1" ht="15" customHeight="1">
      <c r="A26" s="11" t="s">
        <v>30</v>
      </c>
      <c r="B26" s="38" t="s">
        <v>773</v>
      </c>
      <c r="C26" s="28" t="s">
        <v>23</v>
      </c>
      <c r="D26" s="41">
        <v>4.49</v>
      </c>
      <c r="E26" s="6">
        <v>127.78219999999999</v>
      </c>
      <c r="F26" s="6">
        <f t="shared" si="0"/>
        <v>573.74207799999999</v>
      </c>
      <c r="H26" s="41">
        <f>VLOOKUP(A26,'A&amp;R CONSTRUCCIONES'!A:F,4,FALSE)</f>
        <v>4.49</v>
      </c>
      <c r="I26" s="6">
        <f>VLOOKUP(A26,'A&amp;R CONSTRUCCIONES'!A:F,5,FALSE)</f>
        <v>127.78219999999999</v>
      </c>
      <c r="J26" s="6">
        <f t="shared" si="1"/>
        <v>573.74207799999999</v>
      </c>
      <c r="K26" s="264">
        <f t="shared" si="2"/>
        <v>0</v>
      </c>
      <c r="L26" s="41">
        <v>4.49</v>
      </c>
      <c r="M26" s="6">
        <v>127.78219999999999</v>
      </c>
      <c r="N26" s="6">
        <f t="shared" si="3"/>
        <v>573.74207799999999</v>
      </c>
      <c r="O26" s="276">
        <f t="shared" si="4"/>
        <v>1.4452117059975469E-4</v>
      </c>
    </row>
    <row r="27" spans="1:15" s="56" customFormat="1" ht="15" customHeight="1">
      <c r="A27" s="11" t="s">
        <v>32</v>
      </c>
      <c r="B27" s="38" t="s">
        <v>774</v>
      </c>
      <c r="C27" s="28" t="s">
        <v>9</v>
      </c>
      <c r="D27" s="41">
        <v>1</v>
      </c>
      <c r="E27" s="6">
        <v>492.79300000000001</v>
      </c>
      <c r="F27" s="6">
        <f t="shared" si="0"/>
        <v>492.79300000000001</v>
      </c>
      <c r="H27" s="41">
        <f>VLOOKUP(A27,'A&amp;R CONSTRUCCIONES'!A:F,4,FALSE)</f>
        <v>1</v>
      </c>
      <c r="I27" s="6">
        <f>VLOOKUP(A27,'A&amp;R CONSTRUCCIONES'!A:F,5,FALSE)</f>
        <v>492.79300000000001</v>
      </c>
      <c r="J27" s="6">
        <f t="shared" si="1"/>
        <v>492.79300000000001</v>
      </c>
      <c r="K27" s="264">
        <f t="shared" si="2"/>
        <v>0</v>
      </c>
      <c r="L27" s="41">
        <v>1</v>
      </c>
      <c r="M27" s="6">
        <v>492.79300000000001</v>
      </c>
      <c r="N27" s="6">
        <f t="shared" si="3"/>
        <v>492.79300000000001</v>
      </c>
      <c r="O27" s="276">
        <f t="shared" si="4"/>
        <v>1.2413072694899139E-4</v>
      </c>
    </row>
    <row r="28" spans="1:15" s="56" customFormat="1" ht="15" customHeight="1">
      <c r="A28" s="11" t="s">
        <v>34</v>
      </c>
      <c r="B28" s="38" t="s">
        <v>775</v>
      </c>
      <c r="C28" s="28" t="s">
        <v>35</v>
      </c>
      <c r="D28" s="41">
        <v>2</v>
      </c>
      <c r="E28" s="6">
        <v>120.52040000000001</v>
      </c>
      <c r="F28" s="6">
        <f t="shared" si="0"/>
        <v>241.04080000000002</v>
      </c>
      <c r="H28" s="41">
        <f>VLOOKUP(A28,'A&amp;R CONSTRUCCIONES'!A:F,4,FALSE)</f>
        <v>2</v>
      </c>
      <c r="I28" s="6">
        <f>VLOOKUP(A28,'A&amp;R CONSTRUCCIONES'!A:F,5,FALSE)</f>
        <v>120.52040000000001</v>
      </c>
      <c r="J28" s="6">
        <f t="shared" si="1"/>
        <v>241.04080000000002</v>
      </c>
      <c r="K28" s="264">
        <f t="shared" si="2"/>
        <v>0</v>
      </c>
      <c r="L28" s="41">
        <v>2</v>
      </c>
      <c r="M28" s="6">
        <v>120.52040000000001</v>
      </c>
      <c r="N28" s="6">
        <f t="shared" si="3"/>
        <v>241.04080000000002</v>
      </c>
      <c r="O28" s="276">
        <f t="shared" si="4"/>
        <v>6.0716304266429197E-5</v>
      </c>
    </row>
    <row r="29" spans="1:15" s="56" customFormat="1" ht="15" customHeight="1">
      <c r="A29" s="11" t="s">
        <v>36</v>
      </c>
      <c r="B29" s="38" t="s">
        <v>776</v>
      </c>
      <c r="C29" s="28" t="s">
        <v>9</v>
      </c>
      <c r="D29" s="41">
        <v>1</v>
      </c>
      <c r="E29" s="6">
        <v>383.07220000000001</v>
      </c>
      <c r="F29" s="6">
        <f t="shared" si="0"/>
        <v>383.07220000000001</v>
      </c>
      <c r="H29" s="41">
        <f>VLOOKUP(A29,'A&amp;R CONSTRUCCIONES'!A:F,4,FALSE)</f>
        <v>1</v>
      </c>
      <c r="I29" s="6">
        <f>VLOOKUP(A29,'A&amp;R CONSTRUCCIONES'!A:F,5,FALSE)</f>
        <v>383.07220000000001</v>
      </c>
      <c r="J29" s="6">
        <f t="shared" si="1"/>
        <v>383.07220000000001</v>
      </c>
      <c r="K29" s="264">
        <f t="shared" si="2"/>
        <v>0</v>
      </c>
      <c r="L29" s="41">
        <v>1</v>
      </c>
      <c r="M29" s="6">
        <v>383.07220000000001</v>
      </c>
      <c r="N29" s="6">
        <f t="shared" si="3"/>
        <v>383.07220000000001</v>
      </c>
      <c r="O29" s="276">
        <f t="shared" si="4"/>
        <v>9.6492910126461646E-5</v>
      </c>
    </row>
    <row r="30" spans="1:15" s="56" customFormat="1" ht="15" customHeight="1">
      <c r="A30" s="9" t="s">
        <v>37</v>
      </c>
      <c r="B30" s="38" t="s">
        <v>777</v>
      </c>
      <c r="C30" s="28" t="s">
        <v>9</v>
      </c>
      <c r="D30" s="41">
        <v>2</v>
      </c>
      <c r="E30" s="6">
        <v>115.3068</v>
      </c>
      <c r="F30" s="6">
        <f t="shared" si="0"/>
        <v>230.61359999999999</v>
      </c>
      <c r="H30" s="41">
        <f>VLOOKUP(A30,'A&amp;R CONSTRUCCIONES'!A:F,4,FALSE)</f>
        <v>2</v>
      </c>
      <c r="I30" s="6">
        <f>VLOOKUP(A30,'A&amp;R CONSTRUCCIONES'!A:F,5,FALSE)</f>
        <v>115.3068</v>
      </c>
      <c r="J30" s="6">
        <f t="shared" si="1"/>
        <v>230.61359999999999</v>
      </c>
      <c r="K30" s="264">
        <f t="shared" si="2"/>
        <v>0</v>
      </c>
      <c r="L30" s="41">
        <v>2</v>
      </c>
      <c r="M30" s="6">
        <v>115.3068</v>
      </c>
      <c r="N30" s="6">
        <f t="shared" si="3"/>
        <v>230.61359999999999</v>
      </c>
      <c r="O30" s="276">
        <f t="shared" si="4"/>
        <v>5.8089773621630006E-5</v>
      </c>
    </row>
    <row r="31" spans="1:15" s="56" customFormat="1" ht="15" customHeight="1">
      <c r="A31" s="11" t="s">
        <v>38</v>
      </c>
      <c r="B31" s="38" t="s">
        <v>778</v>
      </c>
      <c r="C31" s="28" t="s">
        <v>9</v>
      </c>
      <c r="D31" s="41">
        <v>2</v>
      </c>
      <c r="E31" s="6">
        <v>250.91920000000002</v>
      </c>
      <c r="F31" s="6">
        <f t="shared" si="0"/>
        <v>501.83840000000004</v>
      </c>
      <c r="H31" s="41">
        <f>VLOOKUP(A31,'A&amp;R CONSTRUCCIONES'!A:F,4,FALSE)</f>
        <v>2</v>
      </c>
      <c r="I31" s="6">
        <f>VLOOKUP(A31,'A&amp;R CONSTRUCCIONES'!A:F,5,FALSE)</f>
        <v>250.91920000000002</v>
      </c>
      <c r="J31" s="6">
        <f t="shared" si="1"/>
        <v>501.83840000000004</v>
      </c>
      <c r="K31" s="264">
        <f t="shared" si="2"/>
        <v>0</v>
      </c>
      <c r="L31" s="41">
        <v>2</v>
      </c>
      <c r="M31" s="6">
        <v>250.91920000000002</v>
      </c>
      <c r="N31" s="6">
        <f t="shared" si="3"/>
        <v>501.83840000000004</v>
      </c>
      <c r="O31" s="276">
        <f t="shared" si="4"/>
        <v>1.2640919291247789E-4</v>
      </c>
    </row>
    <row r="32" spans="1:15" s="8" customFormat="1">
      <c r="A32" s="16" t="s">
        <v>39</v>
      </c>
      <c r="B32" s="37" t="s">
        <v>40</v>
      </c>
      <c r="C32" s="27"/>
      <c r="D32" s="128"/>
      <c r="E32" s="17"/>
      <c r="F32" s="17"/>
      <c r="H32" s="128"/>
      <c r="I32" s="17"/>
      <c r="J32" s="17"/>
      <c r="K32" s="264">
        <f t="shared" si="2"/>
        <v>0</v>
      </c>
      <c r="L32" s="128"/>
      <c r="M32" s="17"/>
      <c r="N32" s="17"/>
      <c r="O32" s="276">
        <f t="shared" si="4"/>
        <v>0</v>
      </c>
    </row>
    <row r="33" spans="1:15" s="56" customFormat="1" ht="15" customHeight="1">
      <c r="A33" s="11" t="s">
        <v>41</v>
      </c>
      <c r="B33" s="38" t="s">
        <v>779</v>
      </c>
      <c r="C33" s="28" t="s">
        <v>23</v>
      </c>
      <c r="D33" s="41">
        <v>13.13</v>
      </c>
      <c r="E33" s="6">
        <v>84.902299999999997</v>
      </c>
      <c r="F33" s="6">
        <f t="shared" si="0"/>
        <v>1114.7671990000001</v>
      </c>
      <c r="H33" s="41">
        <f>VLOOKUP(A33,'A&amp;R CONSTRUCCIONES'!A:F,4,FALSE)</f>
        <v>13.13</v>
      </c>
      <c r="I33" s="6">
        <f>VLOOKUP(A33,'A&amp;R CONSTRUCCIONES'!A:F,5,FALSE)</f>
        <v>84.902299999999997</v>
      </c>
      <c r="J33" s="6">
        <f t="shared" si="1"/>
        <v>1114.7671990000001</v>
      </c>
      <c r="K33" s="264">
        <f t="shared" si="2"/>
        <v>0</v>
      </c>
      <c r="L33" s="41">
        <v>13.13</v>
      </c>
      <c r="M33" s="6">
        <v>84.902299999999997</v>
      </c>
      <c r="N33" s="6">
        <f t="shared" si="3"/>
        <v>1114.7671990000001</v>
      </c>
      <c r="O33" s="276">
        <f t="shared" si="4"/>
        <v>2.8080119399171853E-4</v>
      </c>
    </row>
    <row r="34" spans="1:15" s="56" customFormat="1" ht="15" customHeight="1">
      <c r="A34" s="11" t="s">
        <v>42</v>
      </c>
      <c r="B34" s="38" t="s">
        <v>486</v>
      </c>
      <c r="C34" s="28" t="s">
        <v>9</v>
      </c>
      <c r="D34" s="41">
        <v>6</v>
      </c>
      <c r="E34" s="6">
        <v>129.25219999999999</v>
      </c>
      <c r="F34" s="6">
        <f t="shared" si="0"/>
        <v>775.51319999999987</v>
      </c>
      <c r="H34" s="41">
        <f>VLOOKUP(A34,'A&amp;R CONSTRUCCIONES'!A:F,4,FALSE)</f>
        <v>6</v>
      </c>
      <c r="I34" s="6">
        <f>VLOOKUP(A34,'A&amp;R CONSTRUCCIONES'!A:F,5,FALSE)</f>
        <v>129.25219999999999</v>
      </c>
      <c r="J34" s="6">
        <f t="shared" si="1"/>
        <v>775.51319999999987</v>
      </c>
      <c r="K34" s="264">
        <f t="shared" si="2"/>
        <v>0</v>
      </c>
      <c r="L34" s="41">
        <v>6</v>
      </c>
      <c r="M34" s="6">
        <v>129.25219999999999</v>
      </c>
      <c r="N34" s="6">
        <f t="shared" si="3"/>
        <v>775.51319999999987</v>
      </c>
      <c r="O34" s="276">
        <f t="shared" si="4"/>
        <v>1.9534574816309998E-4</v>
      </c>
    </row>
    <row r="35" spans="1:15" s="8" customFormat="1">
      <c r="A35" s="16" t="s">
        <v>43</v>
      </c>
      <c r="B35" s="37" t="s">
        <v>44</v>
      </c>
      <c r="C35" s="27"/>
      <c r="D35" s="128"/>
      <c r="E35" s="17"/>
      <c r="F35" s="17"/>
      <c r="H35" s="128"/>
      <c r="I35" s="17"/>
      <c r="J35" s="17"/>
      <c r="K35" s="264">
        <f t="shared" si="2"/>
        <v>0</v>
      </c>
      <c r="L35" s="128"/>
      <c r="M35" s="17"/>
      <c r="N35" s="17"/>
      <c r="O35" s="276">
        <f t="shared" si="4"/>
        <v>0</v>
      </c>
    </row>
    <row r="36" spans="1:15" s="56" customFormat="1" ht="15" customHeight="1">
      <c r="A36" s="9" t="s">
        <v>45</v>
      </c>
      <c r="B36" s="38" t="s">
        <v>780</v>
      </c>
      <c r="C36" s="28" t="s">
        <v>9</v>
      </c>
      <c r="D36" s="41">
        <v>9</v>
      </c>
      <c r="E36" s="6">
        <v>112.8372</v>
      </c>
      <c r="F36" s="6">
        <f t="shared" si="0"/>
        <v>1015.5347999999999</v>
      </c>
      <c r="H36" s="41">
        <f>VLOOKUP(A36,'A&amp;R CONSTRUCCIONES'!A:F,4,FALSE)</f>
        <v>9</v>
      </c>
      <c r="I36" s="6">
        <f>VLOOKUP(A36,'A&amp;R CONSTRUCCIONES'!A:F,5,FALSE)</f>
        <v>112.8372</v>
      </c>
      <c r="J36" s="6">
        <f t="shared" si="1"/>
        <v>1015.5347999999999</v>
      </c>
      <c r="K36" s="264">
        <f t="shared" si="2"/>
        <v>0</v>
      </c>
      <c r="L36" s="41">
        <v>9</v>
      </c>
      <c r="M36" s="6">
        <v>112.8372</v>
      </c>
      <c r="N36" s="6">
        <f t="shared" si="3"/>
        <v>1015.5347999999999</v>
      </c>
      <c r="O36" s="276">
        <f t="shared" si="4"/>
        <v>2.5580532387026308E-4</v>
      </c>
    </row>
    <row r="37" spans="1:15" s="56" customFormat="1" ht="15" customHeight="1">
      <c r="A37" s="11" t="s">
        <v>47</v>
      </c>
      <c r="B37" s="38" t="s">
        <v>781</v>
      </c>
      <c r="C37" s="28" t="s">
        <v>9</v>
      </c>
      <c r="D37" s="41">
        <v>1</v>
      </c>
      <c r="E37" s="6">
        <v>627.46460000000002</v>
      </c>
      <c r="F37" s="6">
        <f t="shared" si="0"/>
        <v>627.46460000000002</v>
      </c>
      <c r="H37" s="41">
        <f>VLOOKUP(A37,'A&amp;R CONSTRUCCIONES'!A:F,4,FALSE)</f>
        <v>1</v>
      </c>
      <c r="I37" s="6">
        <f>VLOOKUP(A37,'A&amp;R CONSTRUCCIONES'!A:F,5,FALSE)</f>
        <v>627.46460000000002</v>
      </c>
      <c r="J37" s="6">
        <f t="shared" si="1"/>
        <v>627.46460000000002</v>
      </c>
      <c r="K37" s="264">
        <f t="shared" si="2"/>
        <v>0</v>
      </c>
      <c r="L37" s="41">
        <v>1</v>
      </c>
      <c r="M37" s="6">
        <v>627.46460000000002</v>
      </c>
      <c r="N37" s="6">
        <f t="shared" si="3"/>
        <v>627.46460000000002</v>
      </c>
      <c r="O37" s="276">
        <f t="shared" si="4"/>
        <v>1.58053456385862E-4</v>
      </c>
    </row>
    <row r="38" spans="1:15" s="56" customFormat="1" ht="15" customHeight="1">
      <c r="A38" s="11" t="s">
        <v>31</v>
      </c>
      <c r="B38" s="38" t="s">
        <v>782</v>
      </c>
      <c r="C38" s="28" t="s">
        <v>9</v>
      </c>
      <c r="D38" s="41">
        <v>1</v>
      </c>
      <c r="E38" s="6">
        <v>63.832299999999989</v>
      </c>
      <c r="F38" s="6">
        <f t="shared" si="0"/>
        <v>63.832299999999989</v>
      </c>
      <c r="H38" s="41">
        <f>VLOOKUP(A38,'A&amp;R CONSTRUCCIONES'!A:F,4,FALSE)</f>
        <v>1</v>
      </c>
      <c r="I38" s="6">
        <f>VLOOKUP(A38,'A&amp;R CONSTRUCCIONES'!A:F,5,FALSE)</f>
        <v>63.832299999999989</v>
      </c>
      <c r="J38" s="6">
        <f t="shared" si="1"/>
        <v>63.832299999999989</v>
      </c>
      <c r="K38" s="264">
        <f t="shared" si="2"/>
        <v>0</v>
      </c>
      <c r="L38" s="41">
        <v>1</v>
      </c>
      <c r="M38" s="6">
        <v>63.832299999999989</v>
      </c>
      <c r="N38" s="6">
        <f t="shared" si="3"/>
        <v>63.832299999999989</v>
      </c>
      <c r="O38" s="276">
        <f t="shared" si="4"/>
        <v>1.6078860295958143E-5</v>
      </c>
    </row>
    <row r="39" spans="1:15" s="56" customFormat="1" ht="15" customHeight="1">
      <c r="A39" s="11" t="s">
        <v>49</v>
      </c>
      <c r="B39" s="38" t="s">
        <v>783</v>
      </c>
      <c r="C39" s="28" t="s">
        <v>9</v>
      </c>
      <c r="D39" s="41">
        <v>12</v>
      </c>
      <c r="E39" s="6">
        <v>171.4118</v>
      </c>
      <c r="F39" s="6">
        <f t="shared" si="0"/>
        <v>2056.9416000000001</v>
      </c>
      <c r="H39" s="41">
        <f>VLOOKUP(A39,'A&amp;R CONSTRUCCIONES'!A:F,4,FALSE)</f>
        <v>12</v>
      </c>
      <c r="I39" s="6">
        <f>VLOOKUP(A39,'A&amp;R CONSTRUCCIONES'!A:F,5,FALSE)</f>
        <v>171.4118</v>
      </c>
      <c r="J39" s="6">
        <f t="shared" si="1"/>
        <v>2056.9416000000001</v>
      </c>
      <c r="K39" s="264">
        <f t="shared" si="2"/>
        <v>0</v>
      </c>
      <c r="L39" s="41">
        <v>12</v>
      </c>
      <c r="M39" s="6">
        <v>171.4118</v>
      </c>
      <c r="N39" s="6">
        <f t="shared" si="3"/>
        <v>2056.9416000000001</v>
      </c>
      <c r="O39" s="276">
        <f t="shared" si="4"/>
        <v>5.1812760347574231E-4</v>
      </c>
    </row>
    <row r="40" spans="1:15" s="8" customFormat="1">
      <c r="A40" s="16" t="s">
        <v>50</v>
      </c>
      <c r="B40" s="37" t="s">
        <v>206</v>
      </c>
      <c r="C40" s="27"/>
      <c r="D40" s="128"/>
      <c r="E40" s="17"/>
      <c r="F40" s="17"/>
      <c r="H40" s="128"/>
      <c r="I40" s="17"/>
      <c r="J40" s="17"/>
      <c r="K40" s="264">
        <f t="shared" si="2"/>
        <v>0</v>
      </c>
      <c r="L40" s="128"/>
      <c r="M40" s="17"/>
      <c r="N40" s="17"/>
      <c r="O40" s="276">
        <f t="shared" si="4"/>
        <v>0</v>
      </c>
    </row>
    <row r="41" spans="1:15" s="56" customFormat="1" ht="15" customHeight="1">
      <c r="A41" s="11" t="s">
        <v>51</v>
      </c>
      <c r="B41" s="38" t="s">
        <v>784</v>
      </c>
      <c r="C41" s="28" t="s">
        <v>9</v>
      </c>
      <c r="D41" s="42">
        <v>25</v>
      </c>
      <c r="E41" s="6">
        <v>95.746000000000009</v>
      </c>
      <c r="F41" s="6">
        <f t="shared" si="0"/>
        <v>2393.65</v>
      </c>
      <c r="H41" s="42">
        <f>VLOOKUP(A41,'A&amp;R CONSTRUCCIONES'!A:F,4,FALSE)</f>
        <v>25</v>
      </c>
      <c r="I41" s="6">
        <f>VLOOKUP(A41,'A&amp;R CONSTRUCCIONES'!A:F,5,FALSE)</f>
        <v>95.746000000000009</v>
      </c>
      <c r="J41" s="6">
        <f t="shared" si="1"/>
        <v>2393.65</v>
      </c>
      <c r="K41" s="264">
        <f t="shared" si="2"/>
        <v>0</v>
      </c>
      <c r="L41" s="42">
        <v>25</v>
      </c>
      <c r="M41" s="6">
        <v>95.746000000000009</v>
      </c>
      <c r="N41" s="6">
        <f t="shared" si="3"/>
        <v>2393.65</v>
      </c>
      <c r="O41" s="276">
        <f t="shared" si="4"/>
        <v>6.0294183269943616E-4</v>
      </c>
    </row>
    <row r="42" spans="1:15" s="8" customFormat="1">
      <c r="A42" s="16" t="s">
        <v>54</v>
      </c>
      <c r="B42" s="37" t="s">
        <v>55</v>
      </c>
      <c r="C42" s="27"/>
      <c r="D42" s="128"/>
      <c r="E42" s="17"/>
      <c r="F42" s="17"/>
      <c r="H42" s="128"/>
      <c r="I42" s="17"/>
      <c r="J42" s="17"/>
      <c r="K42" s="264">
        <f t="shared" si="2"/>
        <v>0</v>
      </c>
      <c r="L42" s="128"/>
      <c r="M42" s="17"/>
      <c r="N42" s="17"/>
      <c r="O42" s="276">
        <f t="shared" si="4"/>
        <v>0</v>
      </c>
    </row>
    <row r="43" spans="1:15" s="56" customFormat="1" ht="15" customHeight="1">
      <c r="A43" s="11" t="s">
        <v>667</v>
      </c>
      <c r="B43" s="40" t="s">
        <v>668</v>
      </c>
      <c r="C43" s="29" t="s">
        <v>9</v>
      </c>
      <c r="D43" s="42">
        <v>1</v>
      </c>
      <c r="E43" s="53">
        <v>14149.941696000004</v>
      </c>
      <c r="F43" s="53">
        <f t="shared" si="0"/>
        <v>14149.941696000004</v>
      </c>
      <c r="H43" s="42">
        <f>VLOOKUP(A43,'A&amp;R CONSTRUCCIONES'!A:F,4,FALSE)</f>
        <v>1</v>
      </c>
      <c r="I43" s="53">
        <f>VLOOKUP(A43,'A&amp;R CONSTRUCCIONES'!A:F,5,FALSE)</f>
        <v>14149.941696000004</v>
      </c>
      <c r="J43" s="53">
        <f t="shared" si="1"/>
        <v>14149.941696000004</v>
      </c>
      <c r="K43" s="264">
        <f t="shared" si="2"/>
        <v>0</v>
      </c>
      <c r="L43" s="42">
        <v>1</v>
      </c>
      <c r="M43" s="53">
        <v>14149.941696000004</v>
      </c>
      <c r="N43" s="53">
        <f t="shared" si="3"/>
        <v>14149.941696000004</v>
      </c>
      <c r="O43" s="276">
        <f t="shared" si="4"/>
        <v>3.5642603466573683E-3</v>
      </c>
    </row>
    <row r="44" spans="1:15" s="56" customFormat="1" ht="15" customHeight="1">
      <c r="A44" s="9" t="s">
        <v>56</v>
      </c>
      <c r="B44" s="38" t="s">
        <v>785</v>
      </c>
      <c r="C44" s="28" t="s">
        <v>23</v>
      </c>
      <c r="D44" s="41">
        <v>414.66</v>
      </c>
      <c r="E44" s="6">
        <v>33.163200000000003</v>
      </c>
      <c r="F44" s="6">
        <f t="shared" si="0"/>
        <v>13751.452512000002</v>
      </c>
      <c r="H44" s="41">
        <f>VLOOKUP(A44,'A&amp;R CONSTRUCCIONES'!A:F,4,FALSE)</f>
        <v>414.66</v>
      </c>
      <c r="I44" s="6">
        <f>VLOOKUP(A44,'A&amp;R CONSTRUCCIONES'!A:F,5,FALSE)</f>
        <v>33.163200000000003</v>
      </c>
      <c r="J44" s="6">
        <f t="shared" si="1"/>
        <v>13751.452512000002</v>
      </c>
      <c r="K44" s="264">
        <f t="shared" si="2"/>
        <v>0</v>
      </c>
      <c r="L44" s="41">
        <v>414.66</v>
      </c>
      <c r="M44" s="6">
        <v>33.163200000000003</v>
      </c>
      <c r="N44" s="6">
        <f t="shared" si="3"/>
        <v>13751.452512000002</v>
      </c>
      <c r="O44" s="276">
        <f t="shared" si="4"/>
        <v>3.4638840180747166E-3</v>
      </c>
    </row>
    <row r="45" spans="1:15" s="8" customFormat="1">
      <c r="A45" s="16" t="s">
        <v>57</v>
      </c>
      <c r="B45" s="37" t="s">
        <v>58</v>
      </c>
      <c r="C45" s="27"/>
      <c r="D45" s="128"/>
      <c r="E45" s="17"/>
      <c r="F45" s="17"/>
      <c r="H45" s="128"/>
      <c r="I45" s="17"/>
      <c r="J45" s="17"/>
      <c r="K45" s="264">
        <f t="shared" si="2"/>
        <v>0</v>
      </c>
      <c r="L45" s="128"/>
      <c r="M45" s="17"/>
      <c r="N45" s="17"/>
      <c r="O45" s="276">
        <f t="shared" si="4"/>
        <v>0</v>
      </c>
    </row>
    <row r="46" spans="1:15" s="56" customFormat="1" ht="15" customHeight="1">
      <c r="A46" s="11" t="s">
        <v>59</v>
      </c>
      <c r="B46" s="38" t="s">
        <v>786</v>
      </c>
      <c r="C46" s="28" t="s">
        <v>23</v>
      </c>
      <c r="D46" s="41">
        <v>20</v>
      </c>
      <c r="E46" s="6">
        <v>80.933299999999988</v>
      </c>
      <c r="F46" s="6">
        <f t="shared" si="0"/>
        <v>1618.6659999999997</v>
      </c>
      <c r="H46" s="41">
        <f>VLOOKUP(A46,'A&amp;R CONSTRUCCIONES'!A:F,4,FALSE)</f>
        <v>20</v>
      </c>
      <c r="I46" s="6">
        <f>VLOOKUP(A46,'A&amp;R CONSTRUCCIONES'!A:F,5,FALSE)</f>
        <v>80.933299999999988</v>
      </c>
      <c r="J46" s="6">
        <f t="shared" si="1"/>
        <v>1618.6659999999997</v>
      </c>
      <c r="K46" s="264">
        <f t="shared" si="2"/>
        <v>0</v>
      </c>
      <c r="L46" s="41">
        <v>20</v>
      </c>
      <c r="M46" s="6">
        <v>80.933299999999988</v>
      </c>
      <c r="N46" s="6">
        <f t="shared" si="3"/>
        <v>1618.6659999999997</v>
      </c>
      <c r="O46" s="276">
        <f t="shared" si="4"/>
        <v>4.0772938590364727E-4</v>
      </c>
    </row>
    <row r="47" spans="1:15" s="56" customFormat="1" ht="15" customHeight="1">
      <c r="A47" s="9" t="s">
        <v>60</v>
      </c>
      <c r="B47" s="38" t="s">
        <v>787</v>
      </c>
      <c r="C47" s="28" t="s">
        <v>23</v>
      </c>
      <c r="D47" s="41">
        <v>14.7</v>
      </c>
      <c r="E47" s="6">
        <v>9.4324999999999992</v>
      </c>
      <c r="F47" s="6">
        <f t="shared" si="0"/>
        <v>138.65774999999999</v>
      </c>
      <c r="H47" s="41">
        <f>VLOOKUP(A47,'A&amp;R CONSTRUCCIONES'!A:F,4,FALSE)</f>
        <v>14.7</v>
      </c>
      <c r="I47" s="6">
        <f>VLOOKUP(A47,'A&amp;R CONSTRUCCIONES'!A:F,5,FALSE)</f>
        <v>9.4324999999999992</v>
      </c>
      <c r="J47" s="6">
        <f t="shared" si="1"/>
        <v>138.65774999999999</v>
      </c>
      <c r="K47" s="264">
        <f t="shared" si="2"/>
        <v>0</v>
      </c>
      <c r="L47" s="41">
        <v>14.7</v>
      </c>
      <c r="M47" s="6">
        <v>9.4324999999999992</v>
      </c>
      <c r="N47" s="6">
        <f t="shared" si="3"/>
        <v>138.65774999999999</v>
      </c>
      <c r="O47" s="276">
        <f t="shared" si="4"/>
        <v>3.492680964342332E-5</v>
      </c>
    </row>
    <row r="48" spans="1:15" s="8" customFormat="1">
      <c r="A48" s="16" t="s">
        <v>61</v>
      </c>
      <c r="B48" s="37" t="s">
        <v>62</v>
      </c>
      <c r="C48" s="27"/>
      <c r="D48" s="128"/>
      <c r="E48" s="17"/>
      <c r="F48" s="17"/>
      <c r="H48" s="128"/>
      <c r="I48" s="17"/>
      <c r="J48" s="17"/>
      <c r="K48" s="264">
        <f t="shared" si="2"/>
        <v>0</v>
      </c>
      <c r="L48" s="128"/>
      <c r="M48" s="17"/>
      <c r="N48" s="17"/>
      <c r="O48" s="276">
        <f t="shared" si="4"/>
        <v>0</v>
      </c>
    </row>
    <row r="49" spans="1:15" s="56" customFormat="1" ht="15" customHeight="1">
      <c r="A49" s="11" t="s">
        <v>63</v>
      </c>
      <c r="B49" s="38" t="s">
        <v>788</v>
      </c>
      <c r="C49" s="28" t="s">
        <v>23</v>
      </c>
      <c r="D49" s="41">
        <v>125</v>
      </c>
      <c r="E49" s="6">
        <v>27.508600000000001</v>
      </c>
      <c r="F49" s="6">
        <f t="shared" si="0"/>
        <v>3438.5750000000003</v>
      </c>
      <c r="H49" s="41">
        <f>VLOOKUP(A49,'A&amp;R CONSTRUCCIONES'!A:F,4,FALSE)</f>
        <v>125</v>
      </c>
      <c r="I49" s="6">
        <f>VLOOKUP(A49,'A&amp;R CONSTRUCCIONES'!A:F,5,FALSE)</f>
        <v>27.508600000000001</v>
      </c>
      <c r="J49" s="6">
        <f t="shared" si="1"/>
        <v>3438.5750000000003</v>
      </c>
      <c r="K49" s="264">
        <f t="shared" si="2"/>
        <v>0</v>
      </c>
      <c r="L49" s="41">
        <v>125</v>
      </c>
      <c r="M49" s="6">
        <v>27.508600000000001</v>
      </c>
      <c r="N49" s="6">
        <f t="shared" si="3"/>
        <v>3438.5750000000003</v>
      </c>
      <c r="O49" s="276">
        <f t="shared" si="4"/>
        <v>8.6615031954315116E-4</v>
      </c>
    </row>
    <row r="50" spans="1:15" s="8" customFormat="1">
      <c r="A50" s="16" t="s">
        <v>64</v>
      </c>
      <c r="B50" s="37" t="s">
        <v>65</v>
      </c>
      <c r="C50" s="27"/>
      <c r="D50" s="128"/>
      <c r="E50" s="17"/>
      <c r="F50" s="17"/>
      <c r="H50" s="128"/>
      <c r="I50" s="17"/>
      <c r="J50" s="17"/>
      <c r="K50" s="264">
        <f t="shared" si="2"/>
        <v>0</v>
      </c>
      <c r="L50" s="128"/>
      <c r="M50" s="17"/>
      <c r="N50" s="17"/>
      <c r="O50" s="276">
        <f t="shared" si="4"/>
        <v>0</v>
      </c>
    </row>
    <row r="51" spans="1:15" s="56" customFormat="1" ht="15" customHeight="1">
      <c r="A51" s="11" t="s">
        <v>66</v>
      </c>
      <c r="B51" s="38" t="s">
        <v>789</v>
      </c>
      <c r="C51" s="50" t="s">
        <v>9</v>
      </c>
      <c r="D51" s="41">
        <v>1</v>
      </c>
      <c r="E51" s="6">
        <v>588.65659999999991</v>
      </c>
      <c r="F51" s="6">
        <f t="shared" si="0"/>
        <v>588.65659999999991</v>
      </c>
      <c r="H51" s="41">
        <f>VLOOKUP(A51,'A&amp;R CONSTRUCCIONES'!A:F,4,FALSE)</f>
        <v>1</v>
      </c>
      <c r="I51" s="6">
        <f>VLOOKUP(A51,'A&amp;R CONSTRUCCIONES'!A:F,5,FALSE)</f>
        <v>588.65659999999991</v>
      </c>
      <c r="J51" s="6">
        <f t="shared" si="1"/>
        <v>588.65659999999991</v>
      </c>
      <c r="K51" s="264">
        <f t="shared" si="2"/>
        <v>0</v>
      </c>
      <c r="L51" s="41">
        <v>1</v>
      </c>
      <c r="M51" s="6">
        <v>588.65659999999991</v>
      </c>
      <c r="N51" s="6">
        <f t="shared" si="3"/>
        <v>588.65659999999991</v>
      </c>
      <c r="O51" s="276">
        <f t="shared" si="4"/>
        <v>1.4827802278303797E-4</v>
      </c>
    </row>
    <row r="52" spans="1:15" s="56" customFormat="1" ht="15" customHeight="1">
      <c r="A52" s="11" t="s">
        <v>67</v>
      </c>
      <c r="B52" s="38" t="s">
        <v>790</v>
      </c>
      <c r="C52" s="28" t="s">
        <v>9</v>
      </c>
      <c r="D52" s="41">
        <v>2</v>
      </c>
      <c r="E52" s="6">
        <v>1014.0452</v>
      </c>
      <c r="F52" s="6">
        <f t="shared" si="0"/>
        <v>2028.0904</v>
      </c>
      <c r="H52" s="41">
        <f>VLOOKUP(A52,'A&amp;R CONSTRUCCIONES'!A:F,4,FALSE)</f>
        <v>2</v>
      </c>
      <c r="I52" s="6">
        <f>VLOOKUP(A52,'A&amp;R CONSTRUCCIONES'!A:F,5,FALSE)</f>
        <v>1014.0452</v>
      </c>
      <c r="J52" s="6">
        <f t="shared" si="1"/>
        <v>2028.0904</v>
      </c>
      <c r="K52" s="264">
        <f t="shared" si="2"/>
        <v>0</v>
      </c>
      <c r="L52" s="41">
        <v>2</v>
      </c>
      <c r="M52" s="6">
        <v>1014.0452</v>
      </c>
      <c r="N52" s="6">
        <f t="shared" si="3"/>
        <v>2028.0904</v>
      </c>
      <c r="O52" s="276">
        <f t="shared" si="4"/>
        <v>5.1086021041344071E-4</v>
      </c>
    </row>
    <row r="53" spans="1:15" s="8" customFormat="1">
      <c r="A53" s="16" t="s">
        <v>68</v>
      </c>
      <c r="B53" s="37" t="s">
        <v>69</v>
      </c>
      <c r="C53" s="27"/>
      <c r="D53" s="128"/>
      <c r="E53" s="17"/>
      <c r="F53" s="17"/>
      <c r="H53" s="128"/>
      <c r="I53" s="17"/>
      <c r="J53" s="17"/>
      <c r="K53" s="264">
        <f t="shared" si="2"/>
        <v>0</v>
      </c>
      <c r="L53" s="128"/>
      <c r="M53" s="17"/>
      <c r="N53" s="17"/>
      <c r="O53" s="276">
        <f t="shared" si="4"/>
        <v>0</v>
      </c>
    </row>
    <row r="54" spans="1:15" s="56" customFormat="1" ht="15" customHeight="1">
      <c r="A54" s="11" t="s">
        <v>70</v>
      </c>
      <c r="B54" s="38" t="s">
        <v>791</v>
      </c>
      <c r="C54" s="28" t="s">
        <v>9</v>
      </c>
      <c r="D54" s="41">
        <v>1</v>
      </c>
      <c r="E54" s="6">
        <v>571.96719999999993</v>
      </c>
      <c r="F54" s="6">
        <f t="shared" si="0"/>
        <v>571.96719999999993</v>
      </c>
      <c r="H54" s="41">
        <f>VLOOKUP(A54,'A&amp;R CONSTRUCCIONES'!A:F,4,FALSE)</f>
        <v>1</v>
      </c>
      <c r="I54" s="6">
        <f>VLOOKUP(A54,'A&amp;R CONSTRUCCIONES'!A:F,5,FALSE)</f>
        <v>571.96719999999993</v>
      </c>
      <c r="J54" s="6">
        <f t="shared" si="1"/>
        <v>571.96719999999993</v>
      </c>
      <c r="K54" s="264">
        <f t="shared" si="2"/>
        <v>0</v>
      </c>
      <c r="L54" s="41">
        <v>1</v>
      </c>
      <c r="M54" s="6">
        <v>571.96719999999993</v>
      </c>
      <c r="N54" s="6">
        <f t="shared" si="3"/>
        <v>571.96719999999993</v>
      </c>
      <c r="O54" s="276">
        <f t="shared" si="4"/>
        <v>1.4407409262505582E-4</v>
      </c>
    </row>
    <row r="55" spans="1:15" s="56" customFormat="1" ht="15" customHeight="1">
      <c r="A55" s="11" t="s">
        <v>72</v>
      </c>
      <c r="B55" s="38" t="s">
        <v>792</v>
      </c>
      <c r="C55" s="28" t="s">
        <v>9</v>
      </c>
      <c r="D55" s="41">
        <v>2</v>
      </c>
      <c r="E55" s="6">
        <v>464.2946</v>
      </c>
      <c r="F55" s="6">
        <f t="shared" si="0"/>
        <v>928.58920000000001</v>
      </c>
      <c r="H55" s="41">
        <f>VLOOKUP(A55,'A&amp;R CONSTRUCCIONES'!A:F,4,FALSE)</f>
        <v>2</v>
      </c>
      <c r="I55" s="6">
        <f>VLOOKUP(A55,'A&amp;R CONSTRUCCIONES'!A:F,5,FALSE)</f>
        <v>464.2946</v>
      </c>
      <c r="J55" s="6">
        <f t="shared" si="1"/>
        <v>928.58920000000001</v>
      </c>
      <c r="K55" s="264">
        <f t="shared" si="2"/>
        <v>0</v>
      </c>
      <c r="L55" s="41">
        <v>2</v>
      </c>
      <c r="M55" s="6">
        <v>464.2946</v>
      </c>
      <c r="N55" s="6">
        <f t="shared" si="3"/>
        <v>928.58920000000001</v>
      </c>
      <c r="O55" s="276">
        <f t="shared" si="4"/>
        <v>2.3390440292979476E-4</v>
      </c>
    </row>
    <row r="56" spans="1:15" s="56" customFormat="1" ht="15" customHeight="1">
      <c r="A56" s="11" t="s">
        <v>73</v>
      </c>
      <c r="B56" s="38" t="s">
        <v>904</v>
      </c>
      <c r="C56" s="28" t="s">
        <v>9</v>
      </c>
      <c r="D56" s="41">
        <v>2</v>
      </c>
      <c r="E56" s="6">
        <v>573.88800000000003</v>
      </c>
      <c r="F56" s="6">
        <f t="shared" si="0"/>
        <v>1147.7760000000001</v>
      </c>
      <c r="H56" s="41">
        <f>VLOOKUP(A56,'A&amp;R CONSTRUCCIONES'!A:F,4,FALSE)</f>
        <v>2</v>
      </c>
      <c r="I56" s="6">
        <f>VLOOKUP(A56,'A&amp;R CONSTRUCCIONES'!A:F,5,FALSE)</f>
        <v>573.88800000000003</v>
      </c>
      <c r="J56" s="6">
        <f t="shared" si="1"/>
        <v>1147.7760000000001</v>
      </c>
      <c r="K56" s="264">
        <f t="shared" si="2"/>
        <v>0</v>
      </c>
      <c r="L56" s="41">
        <v>2</v>
      </c>
      <c r="M56" s="6">
        <v>573.88800000000003</v>
      </c>
      <c r="N56" s="6">
        <f t="shared" si="3"/>
        <v>1147.7760000000001</v>
      </c>
      <c r="O56" s="276">
        <f t="shared" si="4"/>
        <v>2.891158544350377E-4</v>
      </c>
    </row>
    <row r="57" spans="1:15" s="56" customFormat="1" ht="15" customHeight="1">
      <c r="A57" s="9" t="s">
        <v>74</v>
      </c>
      <c r="B57" s="38" t="s">
        <v>620</v>
      </c>
      <c r="C57" s="28" t="s">
        <v>9</v>
      </c>
      <c r="D57" s="41">
        <v>1</v>
      </c>
      <c r="E57" s="6">
        <v>514.89689999999996</v>
      </c>
      <c r="F57" s="6">
        <f t="shared" si="0"/>
        <v>514.89689999999996</v>
      </c>
      <c r="H57" s="41">
        <f>VLOOKUP(A57,'A&amp;R CONSTRUCCIONES'!A:F,4,FALSE)</f>
        <v>1</v>
      </c>
      <c r="I57" s="6">
        <f>VLOOKUP(A57,'A&amp;R CONSTRUCCIONES'!A:F,5,FALSE)</f>
        <v>514.89689999999996</v>
      </c>
      <c r="J57" s="6">
        <f t="shared" si="1"/>
        <v>514.89689999999996</v>
      </c>
      <c r="K57" s="264">
        <f t="shared" si="2"/>
        <v>0</v>
      </c>
      <c r="L57" s="41">
        <v>1</v>
      </c>
      <c r="M57" s="6">
        <v>514.89689999999996</v>
      </c>
      <c r="N57" s="6">
        <f t="shared" si="3"/>
        <v>514.89689999999996</v>
      </c>
      <c r="O57" s="276">
        <f t="shared" si="4"/>
        <v>1.296985275780746E-4</v>
      </c>
    </row>
    <row r="58" spans="1:15" s="56" customFormat="1" ht="15" customHeight="1">
      <c r="A58" s="11" t="s">
        <v>24</v>
      </c>
      <c r="B58" s="38" t="s">
        <v>793</v>
      </c>
      <c r="C58" s="28" t="s">
        <v>9</v>
      </c>
      <c r="D58" s="41">
        <v>1</v>
      </c>
      <c r="E58" s="6">
        <v>659.86340000000007</v>
      </c>
      <c r="F58" s="6">
        <f t="shared" si="0"/>
        <v>659.86340000000007</v>
      </c>
      <c r="H58" s="41">
        <f>VLOOKUP(A58,'A&amp;R CONSTRUCCIONES'!A:F,4,FALSE)</f>
        <v>1</v>
      </c>
      <c r="I58" s="6">
        <f>VLOOKUP(A58,'A&amp;R CONSTRUCCIONES'!A:F,5,FALSE)</f>
        <v>659.86340000000007</v>
      </c>
      <c r="J58" s="6">
        <f t="shared" si="1"/>
        <v>659.86340000000007</v>
      </c>
      <c r="K58" s="264">
        <f t="shared" si="2"/>
        <v>0</v>
      </c>
      <c r="L58" s="41">
        <v>1</v>
      </c>
      <c r="M58" s="6">
        <v>659.86340000000007</v>
      </c>
      <c r="N58" s="6">
        <f t="shared" si="3"/>
        <v>659.86340000000007</v>
      </c>
      <c r="O58" s="276">
        <f t="shared" si="4"/>
        <v>1.6621446231791662E-4</v>
      </c>
    </row>
    <row r="59" spans="1:15" s="8" customFormat="1">
      <c r="A59" s="16" t="s">
        <v>75</v>
      </c>
      <c r="B59" s="37" t="s">
        <v>76</v>
      </c>
      <c r="C59" s="27"/>
      <c r="D59" s="128"/>
      <c r="E59" s="17"/>
      <c r="F59" s="17"/>
      <c r="H59" s="128"/>
      <c r="I59" s="17"/>
      <c r="J59" s="17"/>
      <c r="K59" s="264">
        <f t="shared" si="2"/>
        <v>0</v>
      </c>
      <c r="L59" s="128"/>
      <c r="M59" s="17"/>
      <c r="N59" s="17"/>
      <c r="O59" s="276">
        <f t="shared" si="4"/>
        <v>0</v>
      </c>
    </row>
    <row r="60" spans="1:15" s="56" customFormat="1" ht="15" customHeight="1">
      <c r="A60" s="11" t="s">
        <v>77</v>
      </c>
      <c r="B60" s="38" t="s">
        <v>794</v>
      </c>
      <c r="C60" s="28" t="s">
        <v>621</v>
      </c>
      <c r="D60" s="41">
        <v>6</v>
      </c>
      <c r="E60" s="6">
        <v>359.59140000000002</v>
      </c>
      <c r="F60" s="6">
        <f t="shared" si="0"/>
        <v>2157.5484000000001</v>
      </c>
      <c r="H60" s="41">
        <f>VLOOKUP(A60,'A&amp;R CONSTRUCCIONES'!A:F,4,FALSE)</f>
        <v>6</v>
      </c>
      <c r="I60" s="6">
        <f>VLOOKUP(A60,'A&amp;R CONSTRUCCIONES'!A:F,5,FALSE)</f>
        <v>359.59140000000002</v>
      </c>
      <c r="J60" s="6">
        <f t="shared" si="1"/>
        <v>2157.5484000000001</v>
      </c>
      <c r="K60" s="264">
        <f t="shared" si="2"/>
        <v>0</v>
      </c>
      <c r="L60" s="41">
        <v>6</v>
      </c>
      <c r="M60" s="6">
        <v>359.59140000000002</v>
      </c>
      <c r="N60" s="6">
        <f t="shared" si="3"/>
        <v>2157.5484000000001</v>
      </c>
      <c r="O60" s="276">
        <f t="shared" si="4"/>
        <v>5.4346967452791181E-4</v>
      </c>
    </row>
    <row r="61" spans="1:15" s="56" customFormat="1" ht="15" customHeight="1">
      <c r="A61" s="11" t="s">
        <v>79</v>
      </c>
      <c r="B61" s="38" t="s">
        <v>795</v>
      </c>
      <c r="C61" s="28" t="s">
        <v>80</v>
      </c>
      <c r="D61" s="41">
        <v>1</v>
      </c>
      <c r="E61" s="6">
        <v>1188.6469000000002</v>
      </c>
      <c r="F61" s="6">
        <f t="shared" si="0"/>
        <v>1188.6469000000002</v>
      </c>
      <c r="H61" s="41">
        <f>VLOOKUP(A61,'A&amp;R CONSTRUCCIONES'!A:F,4,FALSE)</f>
        <v>1</v>
      </c>
      <c r="I61" s="6">
        <f>VLOOKUP(A61,'A&amp;R CONSTRUCCIONES'!A:F,5,FALSE)</f>
        <v>1188.6469000000002</v>
      </c>
      <c r="J61" s="6">
        <f t="shared" si="1"/>
        <v>1188.6469000000002</v>
      </c>
      <c r="K61" s="264">
        <f t="shared" si="2"/>
        <v>0</v>
      </c>
      <c r="L61" s="41">
        <v>1</v>
      </c>
      <c r="M61" s="6">
        <v>1188.6469000000002</v>
      </c>
      <c r="N61" s="6">
        <f t="shared" si="3"/>
        <v>1188.6469000000002</v>
      </c>
      <c r="O61" s="276">
        <f t="shared" si="4"/>
        <v>2.9941091651599169E-4</v>
      </c>
    </row>
    <row r="62" spans="1:15" s="56" customFormat="1" ht="15" customHeight="1">
      <c r="A62" s="11" t="s">
        <v>78</v>
      </c>
      <c r="B62" s="38" t="s">
        <v>796</v>
      </c>
      <c r="C62" s="50" t="s">
        <v>9</v>
      </c>
      <c r="D62" s="41">
        <v>6</v>
      </c>
      <c r="E62" s="6">
        <v>288.46790000000004</v>
      </c>
      <c r="F62" s="6">
        <f t="shared" si="0"/>
        <v>1730.8074000000001</v>
      </c>
      <c r="H62" s="41">
        <f>VLOOKUP(A62,'A&amp;R CONSTRUCCIONES'!A:F,4,FALSE)</f>
        <v>6</v>
      </c>
      <c r="I62" s="6">
        <f>VLOOKUP(A62,'A&amp;R CONSTRUCCIONES'!A:F,5,FALSE)</f>
        <v>288.46790000000004</v>
      </c>
      <c r="J62" s="6">
        <f t="shared" si="1"/>
        <v>1730.8074000000001</v>
      </c>
      <c r="K62" s="264">
        <f t="shared" si="2"/>
        <v>0</v>
      </c>
      <c r="L62" s="41">
        <v>6</v>
      </c>
      <c r="M62" s="6">
        <v>288.46790000000004</v>
      </c>
      <c r="N62" s="6">
        <f t="shared" si="3"/>
        <v>1730.8074000000001</v>
      </c>
      <c r="O62" s="276">
        <f t="shared" si="4"/>
        <v>4.3597693305443404E-4</v>
      </c>
    </row>
    <row r="63" spans="1:15" s="56" customFormat="1" ht="15" customHeight="1">
      <c r="A63" s="11" t="s">
        <v>81</v>
      </c>
      <c r="B63" s="38" t="s">
        <v>797</v>
      </c>
      <c r="C63" s="28" t="s">
        <v>9</v>
      </c>
      <c r="D63" s="41">
        <v>1</v>
      </c>
      <c r="E63" s="6">
        <v>394.68428113556138</v>
      </c>
      <c r="F63" s="6">
        <f t="shared" si="0"/>
        <v>394.68428113556138</v>
      </c>
      <c r="H63" s="41">
        <f>VLOOKUP(A63,'A&amp;R CONSTRUCCIONES'!A:F,4,FALSE)</f>
        <v>1</v>
      </c>
      <c r="I63" s="6">
        <f>VLOOKUP(A63,'A&amp;R CONSTRUCCIONES'!A:F,5,FALSE)</f>
        <v>394.68428113556138</v>
      </c>
      <c r="J63" s="6">
        <f t="shared" si="1"/>
        <v>394.68428113556138</v>
      </c>
      <c r="K63" s="264">
        <f t="shared" si="2"/>
        <v>0</v>
      </c>
      <c r="L63" s="41">
        <v>1</v>
      </c>
      <c r="M63" s="6">
        <v>394.68428113556138</v>
      </c>
      <c r="N63" s="6">
        <f t="shared" si="3"/>
        <v>394.68428113556138</v>
      </c>
      <c r="O63" s="276">
        <f t="shared" si="4"/>
        <v>9.9417903120980453E-5</v>
      </c>
    </row>
    <row r="64" spans="1:15" s="56" customFormat="1" ht="15" customHeight="1">
      <c r="A64" s="11" t="s">
        <v>46</v>
      </c>
      <c r="B64" s="38" t="s">
        <v>798</v>
      </c>
      <c r="C64" s="28" t="s">
        <v>9</v>
      </c>
      <c r="D64" s="41">
        <v>4</v>
      </c>
      <c r="E64" s="6">
        <v>31.796099999999999</v>
      </c>
      <c r="F64" s="6">
        <f t="shared" si="0"/>
        <v>127.1844</v>
      </c>
      <c r="H64" s="41">
        <f>VLOOKUP(A64,'A&amp;R CONSTRUCCIONES'!A:F,4,FALSE)</f>
        <v>4</v>
      </c>
      <c r="I64" s="6">
        <f>VLOOKUP(A64,'A&amp;R CONSTRUCCIONES'!A:F,5,FALSE)</f>
        <v>31.796099999999999</v>
      </c>
      <c r="J64" s="6">
        <f t="shared" si="1"/>
        <v>127.1844</v>
      </c>
      <c r="K64" s="264">
        <f t="shared" si="2"/>
        <v>0</v>
      </c>
      <c r="L64" s="41">
        <v>4</v>
      </c>
      <c r="M64" s="6">
        <v>31.796099999999999</v>
      </c>
      <c r="N64" s="6">
        <f t="shared" si="3"/>
        <v>127.1844</v>
      </c>
      <c r="O64" s="276">
        <f t="shared" si="4"/>
        <v>3.2036761943800537E-5</v>
      </c>
    </row>
    <row r="65" spans="1:15" s="56" customFormat="1" ht="15" customHeight="1">
      <c r="A65" s="11" t="s">
        <v>33</v>
      </c>
      <c r="B65" s="38" t="s">
        <v>799</v>
      </c>
      <c r="C65" s="50" t="s">
        <v>9</v>
      </c>
      <c r="D65" s="41">
        <v>1</v>
      </c>
      <c r="E65" s="6">
        <v>182.77979999999999</v>
      </c>
      <c r="F65" s="6">
        <f t="shared" si="0"/>
        <v>182.77979999999999</v>
      </c>
      <c r="H65" s="41">
        <f>VLOOKUP(A65,'A&amp;R CONSTRUCCIONES'!A:F,4,FALSE)</f>
        <v>1</v>
      </c>
      <c r="I65" s="6">
        <f>VLOOKUP(A65,'A&amp;R CONSTRUCCIONES'!A:F,5,FALSE)</f>
        <v>182.77979999999999</v>
      </c>
      <c r="J65" s="6">
        <f t="shared" si="1"/>
        <v>182.77979999999999</v>
      </c>
      <c r="K65" s="264">
        <f t="shared" si="2"/>
        <v>0</v>
      </c>
      <c r="L65" s="41">
        <v>1</v>
      </c>
      <c r="M65" s="6">
        <v>182.77979999999999</v>
      </c>
      <c r="N65" s="6">
        <f t="shared" si="3"/>
        <v>182.77979999999999</v>
      </c>
      <c r="O65" s="276">
        <f t="shared" si="4"/>
        <v>4.6040811142997672E-5</v>
      </c>
    </row>
    <row r="66" spans="1:15" s="56" customFormat="1" ht="15" customHeight="1">
      <c r="A66" s="11" t="s">
        <v>48</v>
      </c>
      <c r="B66" s="38" t="s">
        <v>800</v>
      </c>
      <c r="C66" s="28" t="s">
        <v>83</v>
      </c>
      <c r="D66" s="41">
        <v>5</v>
      </c>
      <c r="E66" s="6">
        <v>186.35679999999999</v>
      </c>
      <c r="F66" s="6">
        <f t="shared" si="0"/>
        <v>931.78399999999999</v>
      </c>
      <c r="H66" s="41">
        <f>VLOOKUP(A66,'A&amp;R CONSTRUCCIONES'!A:F,4,FALSE)</f>
        <v>5</v>
      </c>
      <c r="I66" s="6">
        <f>VLOOKUP(A66,'A&amp;R CONSTRUCCIONES'!A:F,5,FALSE)</f>
        <v>186.35679999999999</v>
      </c>
      <c r="J66" s="6">
        <f t="shared" si="1"/>
        <v>931.78399999999999</v>
      </c>
      <c r="K66" s="264">
        <f t="shared" si="2"/>
        <v>0</v>
      </c>
      <c r="L66" s="41">
        <v>5</v>
      </c>
      <c r="M66" s="6">
        <v>186.35679999999999</v>
      </c>
      <c r="N66" s="6">
        <f t="shared" si="3"/>
        <v>931.78399999999999</v>
      </c>
      <c r="O66" s="276">
        <f t="shared" si="4"/>
        <v>2.3470914822134036E-4</v>
      </c>
    </row>
    <row r="67" spans="1:15" s="8" customFormat="1">
      <c r="A67" s="16" t="s">
        <v>85</v>
      </c>
      <c r="B67" s="37" t="s">
        <v>86</v>
      </c>
      <c r="C67" s="27"/>
      <c r="D67" s="128"/>
      <c r="E67" s="17"/>
      <c r="F67" s="17"/>
      <c r="H67" s="128"/>
      <c r="I67" s="17"/>
      <c r="J67" s="17"/>
      <c r="K67" s="264">
        <f t="shared" si="2"/>
        <v>0</v>
      </c>
      <c r="L67" s="128"/>
      <c r="M67" s="17"/>
      <c r="N67" s="17"/>
      <c r="O67" s="276">
        <f t="shared" si="4"/>
        <v>0</v>
      </c>
    </row>
    <row r="68" spans="1:15" s="56" customFormat="1" ht="15" customHeight="1">
      <c r="A68" s="36" t="s">
        <v>87</v>
      </c>
      <c r="B68" s="36" t="s">
        <v>88</v>
      </c>
      <c r="C68" s="104"/>
      <c r="D68" s="129"/>
      <c r="E68" s="105"/>
      <c r="F68" s="105"/>
      <c r="H68" s="129"/>
      <c r="I68" s="105"/>
      <c r="J68" s="105"/>
      <c r="K68" s="264">
        <f t="shared" si="2"/>
        <v>0</v>
      </c>
      <c r="L68" s="129"/>
      <c r="M68" s="105"/>
      <c r="N68" s="105"/>
      <c r="O68" s="276">
        <f t="shared" si="4"/>
        <v>0</v>
      </c>
    </row>
    <row r="69" spans="1:15" s="8" customFormat="1">
      <c r="A69" s="16" t="s">
        <v>89</v>
      </c>
      <c r="B69" s="37" t="s">
        <v>487</v>
      </c>
      <c r="C69" s="27"/>
      <c r="D69" s="128"/>
      <c r="E69" s="17"/>
      <c r="F69" s="17"/>
      <c r="H69" s="128"/>
      <c r="I69" s="17"/>
      <c r="J69" s="17"/>
      <c r="K69" s="264">
        <f t="shared" si="2"/>
        <v>0</v>
      </c>
      <c r="L69" s="128"/>
      <c r="M69" s="17"/>
      <c r="N69" s="17"/>
      <c r="O69" s="276">
        <f t="shared" si="4"/>
        <v>0</v>
      </c>
    </row>
    <row r="70" spans="1:15" s="56" customFormat="1" ht="15" customHeight="1">
      <c r="A70" s="11" t="s">
        <v>90</v>
      </c>
      <c r="B70" s="38" t="s">
        <v>801</v>
      </c>
      <c r="C70" s="28" t="s">
        <v>23</v>
      </c>
      <c r="D70" s="41">
        <v>387.96</v>
      </c>
      <c r="E70" s="6">
        <v>39.440100000000001</v>
      </c>
      <c r="F70" s="6">
        <f t="shared" si="0"/>
        <v>15301.181196</v>
      </c>
      <c r="H70" s="41">
        <f>VLOOKUP(A70,'A&amp;R CONSTRUCCIONES'!A:F,4,FALSE)</f>
        <v>387.96</v>
      </c>
      <c r="I70" s="6">
        <f>VLOOKUP(A70,'A&amp;R CONSTRUCCIONES'!A:F,5,FALSE)</f>
        <v>39.440100000000001</v>
      </c>
      <c r="J70" s="6">
        <f t="shared" si="1"/>
        <v>15301.181196</v>
      </c>
      <c r="K70" s="264">
        <f t="shared" si="2"/>
        <v>0</v>
      </c>
      <c r="L70" s="41">
        <v>387.96</v>
      </c>
      <c r="M70" s="6">
        <v>39.440100000000001</v>
      </c>
      <c r="N70" s="6">
        <f t="shared" si="3"/>
        <v>15301.181196</v>
      </c>
      <c r="O70" s="276">
        <f t="shared" si="4"/>
        <v>3.854248629825743E-3</v>
      </c>
    </row>
    <row r="71" spans="1:15" s="8" customFormat="1">
      <c r="A71" s="16" t="s">
        <v>92</v>
      </c>
      <c r="B71" s="37" t="s">
        <v>488</v>
      </c>
      <c r="C71" s="27"/>
      <c r="D71" s="128"/>
      <c r="E71" s="17"/>
      <c r="F71" s="17"/>
      <c r="H71" s="128"/>
      <c r="I71" s="17"/>
      <c r="J71" s="17"/>
      <c r="K71" s="264">
        <f t="shared" si="2"/>
        <v>0</v>
      </c>
      <c r="L71" s="128"/>
      <c r="M71" s="17"/>
      <c r="N71" s="17"/>
      <c r="O71" s="276">
        <f t="shared" si="4"/>
        <v>0</v>
      </c>
    </row>
    <row r="72" spans="1:15" s="56" customFormat="1" ht="15" customHeight="1">
      <c r="A72" s="9" t="s">
        <v>93</v>
      </c>
      <c r="B72" s="38" t="s">
        <v>905</v>
      </c>
      <c r="C72" s="50" t="s">
        <v>94</v>
      </c>
      <c r="D72" s="41">
        <v>7.0000000000000007E-2</v>
      </c>
      <c r="E72" s="6">
        <v>251.15439999999998</v>
      </c>
      <c r="F72" s="6">
        <f t="shared" si="0"/>
        <v>17.580808000000001</v>
      </c>
      <c r="H72" s="41">
        <f>VLOOKUP(A72,'A&amp;R CONSTRUCCIONES'!A:F,4,FALSE)</f>
        <v>7.0000000000000007E-2</v>
      </c>
      <c r="I72" s="6">
        <f>VLOOKUP(A72,'A&amp;R CONSTRUCCIONES'!A:F,5,FALSE)</f>
        <v>251.15439999999998</v>
      </c>
      <c r="J72" s="6">
        <f t="shared" si="1"/>
        <v>17.580808000000001</v>
      </c>
      <c r="K72" s="264">
        <f t="shared" si="2"/>
        <v>0</v>
      </c>
      <c r="L72" s="41">
        <v>7.0000000000000007E-2</v>
      </c>
      <c r="M72" s="6">
        <v>251.15439999999998</v>
      </c>
      <c r="N72" s="6">
        <f t="shared" si="3"/>
        <v>17.580808000000001</v>
      </c>
      <c r="O72" s="276">
        <f t="shared" si="4"/>
        <v>4.4284689055864096E-6</v>
      </c>
    </row>
    <row r="73" spans="1:15" s="56" customFormat="1" ht="15" customHeight="1">
      <c r="A73" s="11" t="s">
        <v>25</v>
      </c>
      <c r="B73" s="38" t="s">
        <v>802</v>
      </c>
      <c r="C73" s="28" t="s">
        <v>23</v>
      </c>
      <c r="D73" s="41">
        <v>15.45</v>
      </c>
      <c r="E73" s="6">
        <v>56.980590149353944</v>
      </c>
      <c r="F73" s="6">
        <f t="shared" si="0"/>
        <v>880.35011780751836</v>
      </c>
      <c r="H73" s="41">
        <f>VLOOKUP(A73,'A&amp;R CONSTRUCCIONES'!A:F,4,FALSE)</f>
        <v>15.45</v>
      </c>
      <c r="I73" s="6">
        <f>VLOOKUP(A73,'A&amp;R CONSTRUCCIONES'!A:F,5,FALSE)</f>
        <v>56.980590149353944</v>
      </c>
      <c r="J73" s="6">
        <f t="shared" si="1"/>
        <v>880.35011780751836</v>
      </c>
      <c r="K73" s="264">
        <f t="shared" si="2"/>
        <v>0</v>
      </c>
      <c r="L73" s="41">
        <v>15.45</v>
      </c>
      <c r="M73" s="6">
        <v>56.980590149353944</v>
      </c>
      <c r="N73" s="6">
        <f t="shared" si="3"/>
        <v>880.35011780751836</v>
      </c>
      <c r="O73" s="276">
        <f t="shared" si="4"/>
        <v>2.2175335301653524E-4</v>
      </c>
    </row>
    <row r="74" spans="1:15" s="56" customFormat="1" ht="15" customHeight="1">
      <c r="A74" s="11" t="s">
        <v>95</v>
      </c>
      <c r="B74" s="38" t="s">
        <v>803</v>
      </c>
      <c r="C74" s="28" t="s">
        <v>23</v>
      </c>
      <c r="D74" s="41">
        <v>9.48</v>
      </c>
      <c r="E74" s="6">
        <v>59.216500000000003</v>
      </c>
      <c r="F74" s="6">
        <f t="shared" si="0"/>
        <v>561.37242000000003</v>
      </c>
      <c r="H74" s="41">
        <f>VLOOKUP(A74,'A&amp;R CONSTRUCCIONES'!A:F,4,FALSE)</f>
        <v>9.48</v>
      </c>
      <c r="I74" s="6">
        <f>VLOOKUP(A74,'A&amp;R CONSTRUCCIONES'!A:F,5,FALSE)</f>
        <v>59.216500000000003</v>
      </c>
      <c r="J74" s="6">
        <f t="shared" si="1"/>
        <v>561.37242000000003</v>
      </c>
      <c r="K74" s="264">
        <f t="shared" si="2"/>
        <v>0</v>
      </c>
      <c r="L74" s="41">
        <v>9.48</v>
      </c>
      <c r="M74" s="6">
        <v>59.216500000000003</v>
      </c>
      <c r="N74" s="6">
        <f t="shared" si="3"/>
        <v>561.37242000000003</v>
      </c>
      <c r="O74" s="276">
        <f t="shared" si="4"/>
        <v>1.4140534988060809E-4</v>
      </c>
    </row>
    <row r="75" spans="1:15" s="56" customFormat="1" ht="15" customHeight="1">
      <c r="A75" s="11" t="s">
        <v>84</v>
      </c>
      <c r="B75" s="38" t="s">
        <v>489</v>
      </c>
      <c r="C75" s="28" t="s">
        <v>9</v>
      </c>
      <c r="D75" s="41">
        <v>2</v>
      </c>
      <c r="E75" s="6">
        <v>156.76080000000002</v>
      </c>
      <c r="F75" s="6">
        <f t="shared" si="0"/>
        <v>313.52160000000003</v>
      </c>
      <c r="H75" s="41">
        <f>VLOOKUP(A75,'A&amp;R CONSTRUCCIONES'!A:F,4,FALSE)</f>
        <v>2</v>
      </c>
      <c r="I75" s="6">
        <f>VLOOKUP(A75,'A&amp;R CONSTRUCCIONES'!A:F,5,FALSE)</f>
        <v>156.76080000000002</v>
      </c>
      <c r="J75" s="6">
        <f t="shared" si="1"/>
        <v>313.52160000000003</v>
      </c>
      <c r="K75" s="264">
        <f t="shared" si="2"/>
        <v>0</v>
      </c>
      <c r="L75" s="41">
        <v>2</v>
      </c>
      <c r="M75" s="6">
        <v>156.76080000000002</v>
      </c>
      <c r="N75" s="6">
        <f t="shared" si="3"/>
        <v>313.52160000000003</v>
      </c>
      <c r="O75" s="276">
        <f t="shared" si="4"/>
        <v>7.8973654500390426E-5</v>
      </c>
    </row>
    <row r="76" spans="1:15" s="56" customFormat="1" ht="15" customHeight="1">
      <c r="A76" s="11" t="s">
        <v>11</v>
      </c>
      <c r="B76" s="38" t="s">
        <v>490</v>
      </c>
      <c r="C76" s="28" t="s">
        <v>94</v>
      </c>
      <c r="D76" s="42">
        <v>42</v>
      </c>
      <c r="E76" s="6">
        <v>99.293599999999998</v>
      </c>
      <c r="F76" s="6">
        <f t="shared" si="0"/>
        <v>4170.3311999999996</v>
      </c>
      <c r="H76" s="42">
        <f>VLOOKUP(A76,'A&amp;R CONSTRUCCIONES'!A:F,4,FALSE)</f>
        <v>42</v>
      </c>
      <c r="I76" s="6">
        <f>VLOOKUP(A76,'A&amp;R CONSTRUCCIONES'!A:F,5,FALSE)</f>
        <v>99.293599999999998</v>
      </c>
      <c r="J76" s="6">
        <f t="shared" si="1"/>
        <v>4170.3311999999996</v>
      </c>
      <c r="K76" s="264">
        <f t="shared" si="2"/>
        <v>0</v>
      </c>
      <c r="L76" s="42">
        <v>42</v>
      </c>
      <c r="M76" s="6">
        <v>99.293599999999998</v>
      </c>
      <c r="N76" s="6">
        <f t="shared" si="3"/>
        <v>4170.3311999999996</v>
      </c>
      <c r="O76" s="276">
        <f t="shared" si="4"/>
        <v>1.0504740194646829E-3</v>
      </c>
    </row>
    <row r="77" spans="1:15" s="8" customFormat="1">
      <c r="A77" s="16"/>
      <c r="B77" s="37" t="s">
        <v>96</v>
      </c>
      <c r="C77" s="27"/>
      <c r="D77" s="128"/>
      <c r="E77" s="17"/>
      <c r="F77" s="17"/>
      <c r="H77" s="128"/>
      <c r="I77" s="17"/>
      <c r="J77" s="17"/>
      <c r="K77" s="264">
        <f t="shared" si="2"/>
        <v>0</v>
      </c>
      <c r="L77" s="128"/>
      <c r="M77" s="17"/>
      <c r="N77" s="17"/>
      <c r="O77" s="276">
        <f t="shared" si="4"/>
        <v>0</v>
      </c>
    </row>
    <row r="78" spans="1:15" s="56" customFormat="1" ht="15" customHeight="1">
      <c r="A78" s="11" t="s">
        <v>13</v>
      </c>
      <c r="B78" s="38" t="s">
        <v>804</v>
      </c>
      <c r="C78" s="28" t="s">
        <v>97</v>
      </c>
      <c r="D78" s="41">
        <v>6</v>
      </c>
      <c r="E78" s="6">
        <v>226.0076</v>
      </c>
      <c r="F78" s="6">
        <f t="shared" si="0"/>
        <v>1356.0455999999999</v>
      </c>
      <c r="H78" s="41">
        <f>VLOOKUP(A78,'A&amp;R CONSTRUCCIONES'!A:F,4,FALSE)</f>
        <v>6</v>
      </c>
      <c r="I78" s="6">
        <f>VLOOKUP(A78,'A&amp;R CONSTRUCCIONES'!A:F,5,FALSE)</f>
        <v>226.0076</v>
      </c>
      <c r="J78" s="6">
        <f t="shared" si="1"/>
        <v>1356.0455999999999</v>
      </c>
      <c r="K78" s="264">
        <f t="shared" si="2"/>
        <v>0</v>
      </c>
      <c r="L78" s="41">
        <v>6</v>
      </c>
      <c r="M78" s="6">
        <v>226.0076</v>
      </c>
      <c r="N78" s="6">
        <f t="shared" si="3"/>
        <v>1356.0455999999999</v>
      </c>
      <c r="O78" s="276">
        <f t="shared" si="4"/>
        <v>3.4157734810352655E-4</v>
      </c>
    </row>
    <row r="79" spans="1:15" s="56" customFormat="1" ht="15" customHeight="1">
      <c r="A79" s="11" t="s">
        <v>98</v>
      </c>
      <c r="B79" s="38" t="s">
        <v>805</v>
      </c>
      <c r="C79" s="28" t="s">
        <v>23</v>
      </c>
      <c r="D79" s="41">
        <v>292</v>
      </c>
      <c r="E79" s="6">
        <v>29.7136</v>
      </c>
      <c r="F79" s="6">
        <f t="shared" si="0"/>
        <v>8676.3711999999996</v>
      </c>
      <c r="H79" s="41">
        <f>VLOOKUP(A79,'A&amp;R CONSTRUCCIONES'!A:F,4,FALSE)</f>
        <v>292</v>
      </c>
      <c r="I79" s="6">
        <f>VLOOKUP(A79,'A&amp;R CONSTRUCCIONES'!A:F,5,FALSE)</f>
        <v>29.7136</v>
      </c>
      <c r="J79" s="6">
        <f t="shared" si="1"/>
        <v>8676.3711999999996</v>
      </c>
      <c r="K79" s="264">
        <f t="shared" si="2"/>
        <v>0</v>
      </c>
      <c r="L79" s="41">
        <v>292</v>
      </c>
      <c r="M79" s="6">
        <v>29.7136</v>
      </c>
      <c r="N79" s="6">
        <f t="shared" si="3"/>
        <v>8676.3711999999996</v>
      </c>
      <c r="O79" s="276">
        <f t="shared" si="4"/>
        <v>2.185510476681472E-3</v>
      </c>
    </row>
    <row r="80" spans="1:15" s="56" customFormat="1" ht="15" customHeight="1">
      <c r="A80" s="11" t="s">
        <v>99</v>
      </c>
      <c r="B80" s="38" t="s">
        <v>806</v>
      </c>
      <c r="C80" s="28" t="s">
        <v>23</v>
      </c>
      <c r="D80" s="41">
        <v>153</v>
      </c>
      <c r="E80" s="6">
        <v>25.813199999999998</v>
      </c>
      <c r="F80" s="6">
        <f t="shared" ref="F80:F143" si="5">D80*E80</f>
        <v>3949.4195999999997</v>
      </c>
      <c r="H80" s="41">
        <f>VLOOKUP(A80,'A&amp;R CONSTRUCCIONES'!A:F,4,FALSE)</f>
        <v>153</v>
      </c>
      <c r="I80" s="6">
        <f>VLOOKUP(A80,'A&amp;R CONSTRUCCIONES'!A:F,5,FALSE)</f>
        <v>25.813199999999998</v>
      </c>
      <c r="J80" s="6">
        <f t="shared" ref="J80:J143" si="6">H80*I80</f>
        <v>3949.4195999999997</v>
      </c>
      <c r="K80" s="264">
        <f t="shared" ref="K80:K143" si="7">H80-D80</f>
        <v>0</v>
      </c>
      <c r="L80" s="41">
        <v>153</v>
      </c>
      <c r="M80" s="6">
        <v>25.813199999999998</v>
      </c>
      <c r="N80" s="6">
        <f t="shared" ref="N80:N143" si="8">L80*M80</f>
        <v>3949.4195999999997</v>
      </c>
      <c r="O80" s="276">
        <f t="shared" ref="O80:O143" si="9">N80/N$520</f>
        <v>9.9482810424375893E-4</v>
      </c>
    </row>
    <row r="81" spans="1:15" s="56" customFormat="1" ht="15" customHeight="1">
      <c r="A81" s="11" t="s">
        <v>100</v>
      </c>
      <c r="B81" s="38" t="s">
        <v>807</v>
      </c>
      <c r="C81" s="28" t="s">
        <v>23</v>
      </c>
      <c r="D81" s="41">
        <v>221</v>
      </c>
      <c r="E81" s="6">
        <v>28.861000000000004</v>
      </c>
      <c r="F81" s="6">
        <f t="shared" si="5"/>
        <v>6378.2810000000009</v>
      </c>
      <c r="H81" s="41">
        <f>VLOOKUP(A81,'A&amp;R CONSTRUCCIONES'!A:F,4,FALSE)</f>
        <v>221</v>
      </c>
      <c r="I81" s="6">
        <f>VLOOKUP(A81,'A&amp;R CONSTRUCCIONES'!A:F,5,FALSE)</f>
        <v>28.861000000000004</v>
      </c>
      <c r="J81" s="6">
        <f t="shared" si="6"/>
        <v>6378.2810000000009</v>
      </c>
      <c r="K81" s="264">
        <f t="shared" si="7"/>
        <v>0</v>
      </c>
      <c r="L81" s="41">
        <v>221</v>
      </c>
      <c r="M81" s="6">
        <v>28.861000000000004</v>
      </c>
      <c r="N81" s="6">
        <f t="shared" si="8"/>
        <v>6378.2810000000009</v>
      </c>
      <c r="O81" s="276">
        <f t="shared" si="9"/>
        <v>1.6066394149570709E-3</v>
      </c>
    </row>
    <row r="82" spans="1:15" s="56" customFormat="1" ht="15" customHeight="1">
      <c r="A82" s="36" t="s">
        <v>994</v>
      </c>
      <c r="B82" s="36" t="s">
        <v>101</v>
      </c>
      <c r="C82" s="104"/>
      <c r="D82" s="129"/>
      <c r="E82" s="105"/>
      <c r="F82" s="105"/>
      <c r="H82" s="129"/>
      <c r="I82" s="105"/>
      <c r="J82" s="105"/>
      <c r="K82" s="264">
        <f t="shared" si="7"/>
        <v>0</v>
      </c>
      <c r="L82" s="129"/>
      <c r="M82" s="105"/>
      <c r="N82" s="105"/>
      <c r="O82" s="276">
        <f t="shared" si="9"/>
        <v>0</v>
      </c>
    </row>
    <row r="83" spans="1:15" s="8" customFormat="1">
      <c r="A83" s="16"/>
      <c r="B83" s="37" t="s">
        <v>491</v>
      </c>
      <c r="C83" s="27"/>
      <c r="D83" s="128"/>
      <c r="E83" s="17"/>
      <c r="F83" s="17"/>
      <c r="H83" s="128"/>
      <c r="I83" s="17"/>
      <c r="J83" s="17"/>
      <c r="K83" s="264">
        <f t="shared" si="7"/>
        <v>0</v>
      </c>
      <c r="L83" s="128"/>
      <c r="M83" s="17"/>
      <c r="N83" s="17"/>
      <c r="O83" s="276">
        <f t="shared" si="9"/>
        <v>0</v>
      </c>
    </row>
    <row r="84" spans="1:15" s="56" customFormat="1" ht="15" customHeight="1">
      <c r="A84" s="9" t="s">
        <v>82</v>
      </c>
      <c r="B84" s="38" t="s">
        <v>492</v>
      </c>
      <c r="C84" s="28" t="s">
        <v>94</v>
      </c>
      <c r="D84" s="41">
        <v>115.67</v>
      </c>
      <c r="E84" s="6">
        <v>92.977500000000006</v>
      </c>
      <c r="F84" s="6">
        <f t="shared" si="5"/>
        <v>10754.707425000001</v>
      </c>
      <c r="H84" s="41">
        <f>VLOOKUP(A84,'A&amp;R CONSTRUCCIONES'!A:F,4,FALSE)</f>
        <v>115.67</v>
      </c>
      <c r="I84" s="6">
        <f>VLOOKUP(A84,'A&amp;R CONSTRUCCIONES'!A:F,5,FALSE)</f>
        <v>92.977500000000006</v>
      </c>
      <c r="J84" s="6">
        <f t="shared" si="6"/>
        <v>10754.707425000001</v>
      </c>
      <c r="K84" s="264">
        <f t="shared" si="7"/>
        <v>0</v>
      </c>
      <c r="L84" s="41">
        <v>115.67</v>
      </c>
      <c r="M84" s="6">
        <v>92.977500000000006</v>
      </c>
      <c r="N84" s="6">
        <f t="shared" si="8"/>
        <v>10754.707425000001</v>
      </c>
      <c r="O84" s="276">
        <f t="shared" si="9"/>
        <v>2.709027219925943E-3</v>
      </c>
    </row>
    <row r="85" spans="1:15" s="56" customFormat="1" ht="15" customHeight="1">
      <c r="A85" s="11" t="s">
        <v>102</v>
      </c>
      <c r="B85" s="38" t="s">
        <v>808</v>
      </c>
      <c r="C85" s="50" t="s">
        <v>94</v>
      </c>
      <c r="D85" s="41">
        <v>115.67</v>
      </c>
      <c r="E85" s="6">
        <v>251.51699999999997</v>
      </c>
      <c r="F85" s="6">
        <f t="shared" si="5"/>
        <v>29092.971389999995</v>
      </c>
      <c r="H85" s="41">
        <f>VLOOKUP(A85,'A&amp;R CONSTRUCCIONES'!A:F,4,FALSE)</f>
        <v>115.67</v>
      </c>
      <c r="I85" s="6">
        <f>VLOOKUP(A85,'A&amp;R CONSTRUCCIONES'!A:F,5,FALSE)</f>
        <v>251.51699999999997</v>
      </c>
      <c r="J85" s="6">
        <f t="shared" si="6"/>
        <v>29092.971389999995</v>
      </c>
      <c r="K85" s="264">
        <f t="shared" si="7"/>
        <v>0</v>
      </c>
      <c r="L85" s="41">
        <v>115.67</v>
      </c>
      <c r="M85" s="6">
        <v>251.51699999999997</v>
      </c>
      <c r="N85" s="6">
        <f t="shared" si="8"/>
        <v>29092.971389999995</v>
      </c>
      <c r="O85" s="276">
        <f t="shared" si="9"/>
        <v>7.3282933965111265E-3</v>
      </c>
    </row>
    <row r="86" spans="1:15" s="56" customFormat="1" ht="15" customHeight="1">
      <c r="A86" s="103" t="s">
        <v>995</v>
      </c>
      <c r="B86" s="36" t="s">
        <v>103</v>
      </c>
      <c r="C86" s="104"/>
      <c r="D86" s="129"/>
      <c r="E86" s="105"/>
      <c r="F86" s="105"/>
      <c r="H86" s="129"/>
      <c r="I86" s="105"/>
      <c r="J86" s="105"/>
      <c r="K86" s="264">
        <f t="shared" si="7"/>
        <v>0</v>
      </c>
      <c r="L86" s="129"/>
      <c r="M86" s="105"/>
      <c r="N86" s="105"/>
      <c r="O86" s="276">
        <f t="shared" si="9"/>
        <v>0</v>
      </c>
    </row>
    <row r="87" spans="1:15" s="8" customFormat="1">
      <c r="A87" s="16"/>
      <c r="B87" s="37" t="s">
        <v>104</v>
      </c>
      <c r="C87" s="27"/>
      <c r="D87" s="128"/>
      <c r="E87" s="17"/>
      <c r="F87" s="17"/>
      <c r="H87" s="128"/>
      <c r="I87" s="17"/>
      <c r="J87" s="17"/>
      <c r="K87" s="264">
        <f t="shared" si="7"/>
        <v>0</v>
      </c>
      <c r="L87" s="128"/>
      <c r="M87" s="17"/>
      <c r="N87" s="17"/>
      <c r="O87" s="276">
        <f t="shared" si="9"/>
        <v>0</v>
      </c>
    </row>
    <row r="88" spans="1:15" s="56" customFormat="1" ht="15" customHeight="1">
      <c r="A88" s="11" t="s">
        <v>52</v>
      </c>
      <c r="B88" s="38" t="s">
        <v>906</v>
      </c>
      <c r="C88" s="28" t="s">
        <v>23</v>
      </c>
      <c r="D88" s="41">
        <v>414.66</v>
      </c>
      <c r="E88" s="6">
        <v>6.9971999999999994</v>
      </c>
      <c r="F88" s="6">
        <f t="shared" si="5"/>
        <v>2901.458952</v>
      </c>
      <c r="H88" s="41">
        <f>VLOOKUP(A88,'A&amp;R CONSTRUCCIONES'!A:F,4,FALSE)</f>
        <v>414.66</v>
      </c>
      <c r="I88" s="6">
        <f>VLOOKUP(A88,'A&amp;R CONSTRUCCIONES'!A:F,5,FALSE)</f>
        <v>6.9971999999999994</v>
      </c>
      <c r="J88" s="6">
        <f t="shared" si="6"/>
        <v>2901.458952</v>
      </c>
      <c r="K88" s="264">
        <f t="shared" si="7"/>
        <v>0</v>
      </c>
      <c r="L88" s="41">
        <v>414.66</v>
      </c>
      <c r="M88" s="6">
        <v>6.9971999999999994</v>
      </c>
      <c r="N88" s="6">
        <f t="shared" si="8"/>
        <v>2901.458952</v>
      </c>
      <c r="O88" s="276">
        <f t="shared" si="9"/>
        <v>7.3085496126044545E-4</v>
      </c>
    </row>
    <row r="89" spans="1:15" s="8" customFormat="1">
      <c r="A89" s="16"/>
      <c r="B89" s="37" t="s">
        <v>105</v>
      </c>
      <c r="C89" s="27"/>
      <c r="D89" s="128"/>
      <c r="E89" s="17"/>
      <c r="F89" s="17"/>
      <c r="H89" s="128"/>
      <c r="I89" s="17"/>
      <c r="J89" s="17"/>
      <c r="K89" s="264">
        <f t="shared" si="7"/>
        <v>0</v>
      </c>
      <c r="L89" s="128"/>
      <c r="M89" s="17"/>
      <c r="N89" s="17"/>
      <c r="O89" s="276">
        <f t="shared" si="9"/>
        <v>0</v>
      </c>
    </row>
    <row r="90" spans="1:15" s="56" customFormat="1" ht="15" customHeight="1">
      <c r="A90" s="11" t="s">
        <v>53</v>
      </c>
      <c r="B90" s="38" t="s">
        <v>809</v>
      </c>
      <c r="C90" s="28" t="s">
        <v>9</v>
      </c>
      <c r="D90" s="41">
        <v>3</v>
      </c>
      <c r="E90" s="6">
        <v>202.59539999999998</v>
      </c>
      <c r="F90" s="6">
        <f t="shared" si="5"/>
        <v>607.78620000000001</v>
      </c>
      <c r="H90" s="41">
        <f>VLOOKUP(A90,'A&amp;R CONSTRUCCIONES'!A:F,4,FALSE)</f>
        <v>3</v>
      </c>
      <c r="I90" s="6">
        <f>VLOOKUP(A90,'A&amp;R CONSTRUCCIONES'!A:F,5,FALSE)</f>
        <v>202.59539999999998</v>
      </c>
      <c r="J90" s="6">
        <f t="shared" si="6"/>
        <v>607.78620000000001</v>
      </c>
      <c r="K90" s="264">
        <f t="shared" si="7"/>
        <v>0</v>
      </c>
      <c r="L90" s="41">
        <v>3</v>
      </c>
      <c r="M90" s="6">
        <v>202.59539999999998</v>
      </c>
      <c r="N90" s="6">
        <f t="shared" si="8"/>
        <v>607.78620000000001</v>
      </c>
      <c r="O90" s="276">
        <f t="shared" si="9"/>
        <v>1.5309662035695528E-4</v>
      </c>
    </row>
    <row r="91" spans="1:15" s="56" customFormat="1" ht="15" customHeight="1">
      <c r="A91" s="11" t="s">
        <v>106</v>
      </c>
      <c r="B91" s="38" t="s">
        <v>810</v>
      </c>
      <c r="C91" s="28" t="s">
        <v>23</v>
      </c>
      <c r="D91" s="41">
        <v>414.66</v>
      </c>
      <c r="E91" s="6">
        <v>17.698799999999999</v>
      </c>
      <c r="F91" s="6">
        <f t="shared" si="5"/>
        <v>7338.9844080000003</v>
      </c>
      <c r="H91" s="41">
        <f>VLOOKUP(A91,'A&amp;R CONSTRUCCIONES'!A:F,4,FALSE)</f>
        <v>414.66</v>
      </c>
      <c r="I91" s="6">
        <f>VLOOKUP(A91,'A&amp;R CONSTRUCCIONES'!A:F,5,FALSE)</f>
        <v>17.698799999999999</v>
      </c>
      <c r="J91" s="6">
        <f t="shared" si="6"/>
        <v>7338.9844080000003</v>
      </c>
      <c r="K91" s="264">
        <f t="shared" si="7"/>
        <v>0</v>
      </c>
      <c r="L91" s="41">
        <v>414.66</v>
      </c>
      <c r="M91" s="6">
        <v>17.698799999999999</v>
      </c>
      <c r="N91" s="6">
        <f t="shared" si="8"/>
        <v>7338.9844080000003</v>
      </c>
      <c r="O91" s="276">
        <f t="shared" si="9"/>
        <v>1.8486331373058326E-3</v>
      </c>
    </row>
    <row r="92" spans="1:15" s="56" customFormat="1" ht="15" customHeight="1">
      <c r="A92" s="11" t="s">
        <v>107</v>
      </c>
      <c r="B92" s="38" t="s">
        <v>811</v>
      </c>
      <c r="C92" s="28" t="s">
        <v>23</v>
      </c>
      <c r="D92" s="41">
        <v>85.77</v>
      </c>
      <c r="E92" s="6">
        <v>265.72699999999998</v>
      </c>
      <c r="F92" s="6">
        <f t="shared" si="5"/>
        <v>22791.404789999997</v>
      </c>
      <c r="H92" s="41">
        <f>VLOOKUP(A92,'A&amp;R CONSTRUCCIONES'!A:F,4,FALSE)</f>
        <v>85.77</v>
      </c>
      <c r="I92" s="6">
        <f>VLOOKUP(A92,'A&amp;R CONSTRUCCIONES'!A:F,5,FALSE)</f>
        <v>265.72699999999998</v>
      </c>
      <c r="J92" s="6">
        <f t="shared" si="6"/>
        <v>22791.404789999997</v>
      </c>
      <c r="K92" s="264">
        <f t="shared" si="7"/>
        <v>0</v>
      </c>
      <c r="L92" s="41">
        <v>85.77</v>
      </c>
      <c r="M92" s="6">
        <v>265.72699999999998</v>
      </c>
      <c r="N92" s="6">
        <f t="shared" si="8"/>
        <v>22791.404789999997</v>
      </c>
      <c r="O92" s="276">
        <f t="shared" si="9"/>
        <v>5.7409777427265074E-3</v>
      </c>
    </row>
    <row r="93" spans="1:15" s="8" customFormat="1">
      <c r="A93" s="16"/>
      <c r="B93" s="37" t="s">
        <v>108</v>
      </c>
      <c r="C93" s="27"/>
      <c r="D93" s="128"/>
      <c r="E93" s="17"/>
      <c r="F93" s="17"/>
      <c r="H93" s="128"/>
      <c r="I93" s="17"/>
      <c r="J93" s="17"/>
      <c r="K93" s="264">
        <f t="shared" si="7"/>
        <v>0</v>
      </c>
      <c r="L93" s="128"/>
      <c r="M93" s="17"/>
      <c r="N93" s="17"/>
      <c r="O93" s="276">
        <f t="shared" si="9"/>
        <v>0</v>
      </c>
    </row>
    <row r="94" spans="1:15" s="56" customFormat="1" ht="15" customHeight="1">
      <c r="A94" s="11" t="s">
        <v>109</v>
      </c>
      <c r="B94" s="38" t="s">
        <v>812</v>
      </c>
      <c r="C94" s="28" t="s">
        <v>110</v>
      </c>
      <c r="D94" s="41">
        <v>1</v>
      </c>
      <c r="E94" s="6">
        <v>3071.4326999999998</v>
      </c>
      <c r="F94" s="6">
        <f t="shared" si="5"/>
        <v>3071.4326999999998</v>
      </c>
      <c r="H94" s="41">
        <f>VLOOKUP(A94,'A&amp;R CONSTRUCCIONES'!A:F,4,FALSE)</f>
        <v>1</v>
      </c>
      <c r="I94" s="6">
        <f>VLOOKUP(A94,'A&amp;R CONSTRUCCIONES'!A:F,5,FALSE)</f>
        <v>3071.4326999999998</v>
      </c>
      <c r="J94" s="6">
        <f t="shared" si="6"/>
        <v>3071.4326999999998</v>
      </c>
      <c r="K94" s="264">
        <f t="shared" si="7"/>
        <v>0</v>
      </c>
      <c r="L94" s="41">
        <v>1</v>
      </c>
      <c r="M94" s="6">
        <v>3071.4326999999998</v>
      </c>
      <c r="N94" s="6">
        <f t="shared" si="8"/>
        <v>3071.4326999999998</v>
      </c>
      <c r="O94" s="276">
        <f t="shared" si="9"/>
        <v>7.7367002742714146E-4</v>
      </c>
    </row>
    <row r="95" spans="1:15" s="56" customFormat="1" ht="15" customHeight="1">
      <c r="A95" s="11" t="s">
        <v>71</v>
      </c>
      <c r="B95" s="38" t="s">
        <v>813</v>
      </c>
      <c r="C95" s="28" t="s">
        <v>110</v>
      </c>
      <c r="D95" s="41">
        <v>1</v>
      </c>
      <c r="E95" s="6">
        <v>4690.5690999999997</v>
      </c>
      <c r="F95" s="6">
        <f t="shared" si="5"/>
        <v>4690.5690999999997</v>
      </c>
      <c r="H95" s="41">
        <f>VLOOKUP(A95,'A&amp;R CONSTRUCCIONES'!A:F,4,FALSE)</f>
        <v>1</v>
      </c>
      <c r="I95" s="6">
        <f>VLOOKUP(A95,'A&amp;R CONSTRUCCIONES'!A:F,5,FALSE)</f>
        <v>4690.5690999999997</v>
      </c>
      <c r="J95" s="6">
        <f t="shared" si="6"/>
        <v>4690.5690999999997</v>
      </c>
      <c r="K95" s="264">
        <f t="shared" si="7"/>
        <v>0</v>
      </c>
      <c r="L95" s="41">
        <v>1</v>
      </c>
      <c r="M95" s="6">
        <v>4690.5690999999997</v>
      </c>
      <c r="N95" s="6">
        <f t="shared" si="8"/>
        <v>4690.5690999999997</v>
      </c>
      <c r="O95" s="276">
        <f t="shared" si="9"/>
        <v>1.1815179034350655E-3</v>
      </c>
    </row>
    <row r="96" spans="1:15" s="56" customFormat="1" ht="15" customHeight="1">
      <c r="A96" s="11" t="s">
        <v>111</v>
      </c>
      <c r="B96" s="38" t="s">
        <v>814</v>
      </c>
      <c r="C96" s="28" t="s">
        <v>110</v>
      </c>
      <c r="D96" s="41">
        <v>1</v>
      </c>
      <c r="E96" s="6">
        <v>3308.0536999999995</v>
      </c>
      <c r="F96" s="6">
        <f t="shared" si="5"/>
        <v>3308.0536999999995</v>
      </c>
      <c r="H96" s="41">
        <f>VLOOKUP(A96,'A&amp;R CONSTRUCCIONES'!A:F,4,FALSE)</f>
        <v>1</v>
      </c>
      <c r="I96" s="6">
        <f>VLOOKUP(A96,'A&amp;R CONSTRUCCIONES'!A:F,5,FALSE)</f>
        <v>3308.0536999999995</v>
      </c>
      <c r="J96" s="6">
        <f t="shared" si="6"/>
        <v>3308.0536999999995</v>
      </c>
      <c r="K96" s="264">
        <f t="shared" si="7"/>
        <v>0</v>
      </c>
      <c r="L96" s="41">
        <v>1</v>
      </c>
      <c r="M96" s="6">
        <v>3308.0536999999995</v>
      </c>
      <c r="N96" s="6">
        <f t="shared" si="8"/>
        <v>3308.0536999999995</v>
      </c>
      <c r="O96" s="276">
        <f t="shared" si="9"/>
        <v>8.3327301842213788E-4</v>
      </c>
    </row>
    <row r="97" spans="1:15" s="8" customFormat="1" ht="15" customHeight="1">
      <c r="A97" s="12" t="s">
        <v>112</v>
      </c>
      <c r="B97" s="35" t="s">
        <v>493</v>
      </c>
      <c r="C97" s="48"/>
      <c r="D97" s="127"/>
      <c r="E97" s="13"/>
      <c r="F97" s="13"/>
      <c r="H97" s="127"/>
      <c r="I97" s="13"/>
      <c r="J97" s="13"/>
      <c r="K97" s="264">
        <f t="shared" si="7"/>
        <v>0</v>
      </c>
      <c r="L97" s="127"/>
      <c r="M97" s="13"/>
      <c r="N97" s="13"/>
      <c r="O97" s="276">
        <f t="shared" si="9"/>
        <v>0</v>
      </c>
    </row>
    <row r="98" spans="1:15" s="8" customFormat="1" ht="15" customHeight="1">
      <c r="A98" s="14" t="s">
        <v>113</v>
      </c>
      <c r="B98" s="36" t="s">
        <v>114</v>
      </c>
      <c r="C98" s="49"/>
      <c r="D98" s="44"/>
      <c r="E98" s="15"/>
      <c r="F98" s="15"/>
      <c r="H98" s="44"/>
      <c r="I98" s="15"/>
      <c r="J98" s="15"/>
      <c r="K98" s="264">
        <f t="shared" si="7"/>
        <v>0</v>
      </c>
      <c r="L98" s="44"/>
      <c r="M98" s="15"/>
      <c r="N98" s="15"/>
      <c r="O98" s="276">
        <f t="shared" si="9"/>
        <v>0</v>
      </c>
    </row>
    <row r="99" spans="1:15" s="56" customFormat="1" ht="15" customHeight="1">
      <c r="A99" s="11" t="s">
        <v>115</v>
      </c>
      <c r="B99" s="38" t="s">
        <v>815</v>
      </c>
      <c r="C99" s="50" t="s">
        <v>91</v>
      </c>
      <c r="D99" s="41">
        <v>1</v>
      </c>
      <c r="E99" s="6">
        <v>637.44980076400088</v>
      </c>
      <c r="F99" s="6">
        <f t="shared" si="5"/>
        <v>637.44980076400088</v>
      </c>
      <c r="H99" s="41">
        <f>VLOOKUP(A99,'A&amp;R CONSTRUCCIONES'!A:F,4,FALSE)</f>
        <v>1</v>
      </c>
      <c r="I99" s="6">
        <f>VLOOKUP(A99,'A&amp;R CONSTRUCCIONES'!A:F,5,FALSE)</f>
        <v>637.44980076400088</v>
      </c>
      <c r="J99" s="6">
        <f t="shared" si="6"/>
        <v>637.44980076400088</v>
      </c>
      <c r="K99" s="264">
        <f t="shared" si="7"/>
        <v>0</v>
      </c>
      <c r="L99" s="41">
        <v>1</v>
      </c>
      <c r="M99" s="6">
        <v>637.44980076400088</v>
      </c>
      <c r="N99" s="6">
        <f t="shared" si="8"/>
        <v>637.44980076400088</v>
      </c>
      <c r="O99" s="276">
        <f t="shared" si="9"/>
        <v>1.6056865085811923E-4</v>
      </c>
    </row>
    <row r="100" spans="1:15" s="56" customFormat="1" ht="15" customHeight="1">
      <c r="A100" s="11" t="s">
        <v>116</v>
      </c>
      <c r="B100" s="38" t="s">
        <v>816</v>
      </c>
      <c r="C100" s="28" t="s">
        <v>23</v>
      </c>
      <c r="D100" s="41">
        <v>1.8</v>
      </c>
      <c r="E100" s="6">
        <v>302.69749999999999</v>
      </c>
      <c r="F100" s="6">
        <f t="shared" si="5"/>
        <v>544.85550000000001</v>
      </c>
      <c r="H100" s="41">
        <f>VLOOKUP(A100,'A&amp;R CONSTRUCCIONES'!A:F,4,FALSE)</f>
        <v>1.8</v>
      </c>
      <c r="I100" s="6">
        <f>VLOOKUP(A100,'A&amp;R CONSTRUCCIONES'!A:F,5,FALSE)</f>
        <v>302.69749999999999</v>
      </c>
      <c r="J100" s="6">
        <f t="shared" si="6"/>
        <v>544.85550000000001</v>
      </c>
      <c r="K100" s="264">
        <f t="shared" si="7"/>
        <v>0</v>
      </c>
      <c r="L100" s="41">
        <v>1.8</v>
      </c>
      <c r="M100" s="6">
        <v>302.69749999999999</v>
      </c>
      <c r="N100" s="6">
        <f t="shared" si="8"/>
        <v>544.85550000000001</v>
      </c>
      <c r="O100" s="276">
        <f t="shared" si="9"/>
        <v>1.3724486609419405E-4</v>
      </c>
    </row>
    <row r="101" spans="1:15" s="54" customFormat="1" ht="13.5" customHeight="1">
      <c r="A101" s="10" t="s">
        <v>950</v>
      </c>
      <c r="B101" s="38" t="s">
        <v>951</v>
      </c>
      <c r="C101" s="50" t="s">
        <v>23</v>
      </c>
      <c r="D101" s="41">
        <v>0.4</v>
      </c>
      <c r="E101" s="6">
        <v>501.27</v>
      </c>
      <c r="F101" s="6">
        <f t="shared" si="5"/>
        <v>200.50800000000001</v>
      </c>
      <c r="H101" s="41">
        <f>VLOOKUP(A101,'A&amp;R CONSTRUCCIONES'!A:F,4,FALSE)</f>
        <v>0.4</v>
      </c>
      <c r="I101" s="6">
        <f>VLOOKUP(A101,'A&amp;R CONSTRUCCIONES'!A:F,5,FALSE)</f>
        <v>501.27</v>
      </c>
      <c r="J101" s="6">
        <f t="shared" si="6"/>
        <v>200.50800000000001</v>
      </c>
      <c r="K101" s="264">
        <f t="shared" si="7"/>
        <v>0</v>
      </c>
      <c r="L101" s="41">
        <v>0.4</v>
      </c>
      <c r="M101" s="6">
        <v>501.27</v>
      </c>
      <c r="N101" s="6">
        <f t="shared" si="8"/>
        <v>200.50800000000001</v>
      </c>
      <c r="O101" s="276">
        <f t="shared" si="9"/>
        <v>5.050640694792411E-5</v>
      </c>
    </row>
    <row r="102" spans="1:15" s="56" customFormat="1" ht="15" customHeight="1">
      <c r="A102" s="11" t="s">
        <v>117</v>
      </c>
      <c r="B102" s="38" t="s">
        <v>817</v>
      </c>
      <c r="C102" s="28" t="s">
        <v>23</v>
      </c>
      <c r="D102" s="41">
        <f>86.07+2.16</f>
        <v>88.22999999999999</v>
      </c>
      <c r="E102" s="6">
        <v>222.08760000000001</v>
      </c>
      <c r="F102" s="6">
        <f t="shared" si="5"/>
        <v>19594.788947999998</v>
      </c>
      <c r="H102" s="41">
        <f>VLOOKUP(A102,'A&amp;R CONSTRUCCIONES'!A:F,4,FALSE)</f>
        <v>88.22999999999999</v>
      </c>
      <c r="I102" s="6">
        <f>VLOOKUP(A102,'A&amp;R CONSTRUCCIONES'!A:F,5,FALSE)</f>
        <v>222.08760000000001</v>
      </c>
      <c r="J102" s="6">
        <f t="shared" si="6"/>
        <v>19594.788947999998</v>
      </c>
      <c r="K102" s="264">
        <f t="shared" si="7"/>
        <v>0</v>
      </c>
      <c r="L102" s="41">
        <v>88.22999999999999</v>
      </c>
      <c r="M102" s="6">
        <v>222.08760000000001</v>
      </c>
      <c r="N102" s="6">
        <f t="shared" si="8"/>
        <v>19594.788947999998</v>
      </c>
      <c r="O102" s="276">
        <f t="shared" si="9"/>
        <v>4.935775054692948E-3</v>
      </c>
    </row>
    <row r="103" spans="1:15" s="56" customFormat="1" ht="15" customHeight="1">
      <c r="A103" s="11" t="s">
        <v>118</v>
      </c>
      <c r="B103" s="38" t="s">
        <v>494</v>
      </c>
      <c r="C103" s="28" t="s">
        <v>9</v>
      </c>
      <c r="D103" s="41">
        <v>2</v>
      </c>
      <c r="E103" s="6">
        <v>1603.0937999999999</v>
      </c>
      <c r="F103" s="6">
        <f t="shared" si="5"/>
        <v>3206.1875999999997</v>
      </c>
      <c r="H103" s="41">
        <f>VLOOKUP(A103,'A&amp;R CONSTRUCCIONES'!A:F,4,FALSE)</f>
        <v>2</v>
      </c>
      <c r="I103" s="6">
        <f>VLOOKUP(A103,'A&amp;R CONSTRUCCIONES'!A:F,5,FALSE)</f>
        <v>1603.0937999999999</v>
      </c>
      <c r="J103" s="6">
        <f t="shared" si="6"/>
        <v>3206.1875999999997</v>
      </c>
      <c r="K103" s="264">
        <f t="shared" si="7"/>
        <v>0</v>
      </c>
      <c r="L103" s="41">
        <v>2</v>
      </c>
      <c r="M103" s="6">
        <v>1603.0937999999999</v>
      </c>
      <c r="N103" s="6">
        <f t="shared" si="8"/>
        <v>3206.1875999999997</v>
      </c>
      <c r="O103" s="276">
        <f t="shared" si="9"/>
        <v>8.0761373948664444E-4</v>
      </c>
    </row>
    <row r="104" spans="1:15" s="8" customFormat="1" ht="15" customHeight="1">
      <c r="A104" s="36" t="s">
        <v>996</v>
      </c>
      <c r="B104" s="36" t="s">
        <v>119</v>
      </c>
      <c r="C104" s="49"/>
      <c r="D104" s="44"/>
      <c r="E104" s="15"/>
      <c r="F104" s="15"/>
      <c r="H104" s="44"/>
      <c r="I104" s="15"/>
      <c r="J104" s="15"/>
      <c r="K104" s="264">
        <f t="shared" si="7"/>
        <v>0</v>
      </c>
      <c r="L104" s="44"/>
      <c r="M104" s="15"/>
      <c r="N104" s="15"/>
      <c r="O104" s="276">
        <f t="shared" si="9"/>
        <v>0</v>
      </c>
    </row>
    <row r="105" spans="1:15" s="8" customFormat="1" ht="15" customHeight="1">
      <c r="A105" s="36" t="s">
        <v>997</v>
      </c>
      <c r="B105" s="36" t="s">
        <v>120</v>
      </c>
      <c r="C105" s="49"/>
      <c r="D105" s="44"/>
      <c r="E105" s="15"/>
      <c r="F105" s="15"/>
      <c r="H105" s="44"/>
      <c r="I105" s="15"/>
      <c r="J105" s="15"/>
      <c r="K105" s="264">
        <f t="shared" si="7"/>
        <v>0</v>
      </c>
      <c r="L105" s="44"/>
      <c r="M105" s="15"/>
      <c r="N105" s="15"/>
      <c r="O105" s="276">
        <f t="shared" si="9"/>
        <v>0</v>
      </c>
    </row>
    <row r="106" spans="1:15" s="56" customFormat="1" ht="15" customHeight="1">
      <c r="A106" s="11" t="s">
        <v>121</v>
      </c>
      <c r="B106" s="38" t="s">
        <v>818</v>
      </c>
      <c r="C106" s="50" t="s">
        <v>23</v>
      </c>
      <c r="D106" s="41">
        <v>259.66000000000003</v>
      </c>
      <c r="E106" s="6">
        <v>231.37800000000001</v>
      </c>
      <c r="F106" s="6">
        <f t="shared" si="5"/>
        <v>60079.611480000007</v>
      </c>
      <c r="H106" s="41">
        <f>VLOOKUP(A106,'A&amp;R CONSTRUCCIONES'!A:F,4,FALSE)</f>
        <v>259.66000000000003</v>
      </c>
      <c r="I106" s="6">
        <f>VLOOKUP(A106,'A&amp;R CONSTRUCCIONES'!A:F,5,FALSE)</f>
        <v>231.37800000000001</v>
      </c>
      <c r="J106" s="6">
        <f t="shared" si="6"/>
        <v>60079.611480000007</v>
      </c>
      <c r="K106" s="264">
        <f t="shared" si="7"/>
        <v>0</v>
      </c>
      <c r="L106" s="41">
        <v>259.66000000000003</v>
      </c>
      <c r="M106" s="6">
        <v>231.37800000000001</v>
      </c>
      <c r="N106" s="6">
        <f t="shared" si="8"/>
        <v>60079.611480000007</v>
      </c>
      <c r="O106" s="276">
        <f t="shared" si="9"/>
        <v>1.5133587221866725E-2</v>
      </c>
    </row>
    <row r="107" spans="1:15" s="8" customFormat="1" ht="15" customHeight="1">
      <c r="A107" s="12" t="s">
        <v>990</v>
      </c>
      <c r="B107" s="35" t="s">
        <v>122</v>
      </c>
      <c r="C107" s="48"/>
      <c r="D107" s="127"/>
      <c r="E107" s="13"/>
      <c r="F107" s="13"/>
      <c r="H107" s="127"/>
      <c r="I107" s="13"/>
      <c r="J107" s="13"/>
      <c r="K107" s="264">
        <f t="shared" si="7"/>
        <v>0</v>
      </c>
      <c r="L107" s="127"/>
      <c r="M107" s="13"/>
      <c r="N107" s="13"/>
      <c r="O107" s="276">
        <f t="shared" si="9"/>
        <v>0</v>
      </c>
    </row>
    <row r="108" spans="1:15" s="8" customFormat="1" ht="15" customHeight="1">
      <c r="A108" s="14" t="s">
        <v>998</v>
      </c>
      <c r="B108" s="36" t="s">
        <v>114</v>
      </c>
      <c r="C108" s="49"/>
      <c r="D108" s="44"/>
      <c r="E108" s="15"/>
      <c r="F108" s="15"/>
      <c r="H108" s="44"/>
      <c r="I108" s="15"/>
      <c r="J108" s="15"/>
      <c r="K108" s="264">
        <f t="shared" si="7"/>
        <v>0</v>
      </c>
      <c r="L108" s="44"/>
      <c r="M108" s="15"/>
      <c r="N108" s="15"/>
      <c r="O108" s="276">
        <f t="shared" si="9"/>
        <v>0</v>
      </c>
    </row>
    <row r="109" spans="1:15" s="56" customFormat="1" ht="15" customHeight="1">
      <c r="A109" s="11" t="s">
        <v>123</v>
      </c>
      <c r="B109" s="38" t="s">
        <v>819</v>
      </c>
      <c r="C109" s="28" t="s">
        <v>23</v>
      </c>
      <c r="D109" s="41">
        <v>86.07</v>
      </c>
      <c r="E109" s="6">
        <v>613.05859999999996</v>
      </c>
      <c r="F109" s="6">
        <f t="shared" si="5"/>
        <v>52765.953701999992</v>
      </c>
      <c r="H109" s="41">
        <f>VLOOKUP(A109,'A&amp;R CONSTRUCCIONES'!A:F,4,FALSE)</f>
        <v>86.07</v>
      </c>
      <c r="I109" s="6">
        <f>VLOOKUP(A109,'A&amp;R CONSTRUCCIONES'!A:F,5,FALSE)</f>
        <v>613.05859999999996</v>
      </c>
      <c r="J109" s="6">
        <f t="shared" si="6"/>
        <v>52765.953701999992</v>
      </c>
      <c r="K109" s="264">
        <f t="shared" si="7"/>
        <v>0</v>
      </c>
      <c r="L109" s="41">
        <v>86.07</v>
      </c>
      <c r="M109" s="6">
        <v>613.05859999999996</v>
      </c>
      <c r="N109" s="6">
        <f t="shared" si="8"/>
        <v>52765.953701999992</v>
      </c>
      <c r="O109" s="276">
        <f t="shared" si="9"/>
        <v>1.3291333665831458E-2</v>
      </c>
    </row>
    <row r="110" spans="1:15" s="56" customFormat="1" ht="15" customHeight="1">
      <c r="A110" s="11" t="s">
        <v>124</v>
      </c>
      <c r="B110" s="38" t="s">
        <v>820</v>
      </c>
      <c r="C110" s="28" t="s">
        <v>23</v>
      </c>
      <c r="D110" s="41">
        <f>11.3+1.8</f>
        <v>13.100000000000001</v>
      </c>
      <c r="E110" s="6">
        <v>93.531199999999998</v>
      </c>
      <c r="F110" s="6">
        <f t="shared" si="5"/>
        <v>1225.25872</v>
      </c>
      <c r="H110" s="41">
        <f>VLOOKUP(A110,'A&amp;R CONSTRUCCIONES'!A:F,4,FALSE)</f>
        <v>13.100000000000001</v>
      </c>
      <c r="I110" s="6">
        <f>VLOOKUP(A110,'A&amp;R CONSTRUCCIONES'!A:F,5,FALSE)</f>
        <v>93.531199999999998</v>
      </c>
      <c r="J110" s="6">
        <f t="shared" si="6"/>
        <v>1225.25872</v>
      </c>
      <c r="K110" s="264">
        <f t="shared" si="7"/>
        <v>0</v>
      </c>
      <c r="L110" s="41">
        <v>13.100000000000001</v>
      </c>
      <c r="M110" s="6">
        <v>93.531199999999998</v>
      </c>
      <c r="N110" s="6">
        <f t="shared" si="8"/>
        <v>1225.25872</v>
      </c>
      <c r="O110" s="276">
        <f t="shared" si="9"/>
        <v>3.0863314944447405E-4</v>
      </c>
    </row>
    <row r="111" spans="1:15" s="56" customFormat="1" ht="15" customHeight="1">
      <c r="A111" s="11" t="s">
        <v>127</v>
      </c>
      <c r="B111" s="40" t="s">
        <v>821</v>
      </c>
      <c r="C111" s="29" t="s">
        <v>23</v>
      </c>
      <c r="D111" s="42">
        <v>120.64</v>
      </c>
      <c r="E111" s="53">
        <v>755.5086</v>
      </c>
      <c r="F111" s="53">
        <f t="shared" si="5"/>
        <v>91144.557503999997</v>
      </c>
      <c r="H111" s="42">
        <f>VLOOKUP(A111,'A&amp;R CONSTRUCCIONES'!A:F,4,FALSE)</f>
        <v>120.64</v>
      </c>
      <c r="I111" s="53">
        <f>VLOOKUP(A111,'A&amp;R CONSTRUCCIONES'!A:F,5,FALSE)</f>
        <v>755.5086</v>
      </c>
      <c r="J111" s="53">
        <f t="shared" si="6"/>
        <v>91144.557503999997</v>
      </c>
      <c r="K111" s="264">
        <f t="shared" si="7"/>
        <v>0</v>
      </c>
      <c r="L111" s="42">
        <v>120.64</v>
      </c>
      <c r="M111" s="53">
        <v>755.5086</v>
      </c>
      <c r="N111" s="53">
        <f t="shared" si="8"/>
        <v>91144.557503999997</v>
      </c>
      <c r="O111" s="276">
        <f t="shared" si="9"/>
        <v>2.2958605703440729E-2</v>
      </c>
    </row>
    <row r="112" spans="1:15" s="56" customFormat="1" ht="15" customHeight="1">
      <c r="A112" s="11" t="s">
        <v>128</v>
      </c>
      <c r="B112" s="40" t="s">
        <v>822</v>
      </c>
      <c r="C112" s="52" t="s">
        <v>23</v>
      </c>
      <c r="D112" s="42">
        <v>11.3</v>
      </c>
      <c r="E112" s="5">
        <v>1646.8312000000001</v>
      </c>
      <c r="F112" s="5">
        <f t="shared" si="5"/>
        <v>18609.192560000003</v>
      </c>
      <c r="H112" s="42">
        <f>VLOOKUP(A112,'A&amp;R CONSTRUCCIONES'!A:F,4,FALSE)</f>
        <v>11.3</v>
      </c>
      <c r="I112" s="5">
        <f>VLOOKUP(A112,'A&amp;R CONSTRUCCIONES'!A:F,5,FALSE)</f>
        <v>1646.8312000000001</v>
      </c>
      <c r="J112" s="5">
        <f t="shared" si="6"/>
        <v>18609.192560000003</v>
      </c>
      <c r="K112" s="264">
        <f t="shared" si="7"/>
        <v>0</v>
      </c>
      <c r="L112" s="42">
        <v>11.3</v>
      </c>
      <c r="M112" s="5">
        <v>1646.8312000000001</v>
      </c>
      <c r="N112" s="5">
        <f t="shared" si="8"/>
        <v>18609.192560000003</v>
      </c>
      <c r="O112" s="276">
        <f t="shared" si="9"/>
        <v>4.687510984138497E-3</v>
      </c>
    </row>
    <row r="113" spans="1:15" s="56" customFormat="1" ht="15" customHeight="1">
      <c r="A113" s="11" t="s">
        <v>129</v>
      </c>
      <c r="B113" s="40" t="s">
        <v>823</v>
      </c>
      <c r="C113" s="29" t="s">
        <v>91</v>
      </c>
      <c r="D113" s="43">
        <v>3.52</v>
      </c>
      <c r="E113" s="5">
        <v>119.59920000000001</v>
      </c>
      <c r="F113" s="5">
        <f t="shared" si="5"/>
        <v>420.98918400000002</v>
      </c>
      <c r="H113" s="43">
        <f>VLOOKUP(A113,'A&amp;R CONSTRUCCIONES'!A:F,4,FALSE)</f>
        <v>3.52</v>
      </c>
      <c r="I113" s="5">
        <f>VLOOKUP(A113,'A&amp;R CONSTRUCCIONES'!A:F,5,FALSE)</f>
        <v>119.59920000000001</v>
      </c>
      <c r="J113" s="5">
        <f t="shared" si="6"/>
        <v>420.98918400000002</v>
      </c>
      <c r="K113" s="264">
        <f t="shared" si="7"/>
        <v>0</v>
      </c>
      <c r="L113" s="43">
        <v>3.52</v>
      </c>
      <c r="M113" s="5">
        <v>119.59920000000001</v>
      </c>
      <c r="N113" s="5">
        <f t="shared" si="8"/>
        <v>420.98918400000002</v>
      </c>
      <c r="O113" s="276">
        <f t="shared" si="9"/>
        <v>1.0604390372343498E-4</v>
      </c>
    </row>
    <row r="114" spans="1:15" s="56" customFormat="1" ht="15" customHeight="1">
      <c r="A114" s="11" t="s">
        <v>125</v>
      </c>
      <c r="B114" s="40" t="s">
        <v>824</v>
      </c>
      <c r="C114" s="29" t="s">
        <v>91</v>
      </c>
      <c r="D114" s="42">
        <v>215</v>
      </c>
      <c r="E114" s="5">
        <v>100.3177</v>
      </c>
      <c r="F114" s="5">
        <f t="shared" si="5"/>
        <v>21568.305500000002</v>
      </c>
      <c r="H114" s="42">
        <f>VLOOKUP(A114,'A&amp;R CONSTRUCCIONES'!A:F,4,FALSE)</f>
        <v>215</v>
      </c>
      <c r="I114" s="5">
        <f>VLOOKUP(A114,'A&amp;R CONSTRUCCIONES'!A:F,5,FALSE)</f>
        <v>100.3177</v>
      </c>
      <c r="J114" s="5">
        <f t="shared" si="6"/>
        <v>21568.305500000002</v>
      </c>
      <c r="K114" s="264">
        <f t="shared" si="7"/>
        <v>0</v>
      </c>
      <c r="L114" s="42">
        <v>215</v>
      </c>
      <c r="M114" s="5">
        <v>100.3177</v>
      </c>
      <c r="N114" s="5">
        <f t="shared" si="8"/>
        <v>21568.305500000002</v>
      </c>
      <c r="O114" s="276">
        <f t="shared" si="9"/>
        <v>5.4328885369169799E-3</v>
      </c>
    </row>
    <row r="115" spans="1:15" s="56" customFormat="1" ht="15" customHeight="1">
      <c r="A115" s="11" t="s">
        <v>130</v>
      </c>
      <c r="B115" s="40" t="s">
        <v>825</v>
      </c>
      <c r="C115" s="29" t="s">
        <v>91</v>
      </c>
      <c r="D115" s="42">
        <v>283</v>
      </c>
      <c r="E115" s="5">
        <v>142.7174</v>
      </c>
      <c r="F115" s="5">
        <f t="shared" si="5"/>
        <v>40389.0242</v>
      </c>
      <c r="H115" s="42">
        <f>VLOOKUP(A115,'A&amp;R CONSTRUCCIONES'!A:F,4,FALSE)</f>
        <v>283</v>
      </c>
      <c r="I115" s="5">
        <f>VLOOKUP(A115,'A&amp;R CONSTRUCCIONES'!A:F,5,FALSE)</f>
        <v>142.7174</v>
      </c>
      <c r="J115" s="5">
        <f t="shared" si="6"/>
        <v>40389.0242</v>
      </c>
      <c r="K115" s="264">
        <f t="shared" si="7"/>
        <v>0</v>
      </c>
      <c r="L115" s="42">
        <v>283</v>
      </c>
      <c r="M115" s="5">
        <v>142.7174</v>
      </c>
      <c r="N115" s="5">
        <f t="shared" si="8"/>
        <v>40389.0242</v>
      </c>
      <c r="O115" s="276">
        <f t="shared" si="9"/>
        <v>1.0173681311841695E-2</v>
      </c>
    </row>
    <row r="116" spans="1:15" s="56" customFormat="1" ht="15" customHeight="1">
      <c r="A116" s="11" t="s">
        <v>131</v>
      </c>
      <c r="B116" s="40" t="s">
        <v>826</v>
      </c>
      <c r="C116" s="52" t="s">
        <v>91</v>
      </c>
      <c r="D116" s="42">
        <v>12.51</v>
      </c>
      <c r="E116" s="5">
        <v>66.179400000000001</v>
      </c>
      <c r="F116" s="5">
        <f t="shared" si="5"/>
        <v>827.90429400000005</v>
      </c>
      <c r="H116" s="42">
        <f>VLOOKUP(A116,'A&amp;R CONSTRUCCIONES'!A:F,4,FALSE)</f>
        <v>12.51</v>
      </c>
      <c r="I116" s="5">
        <f>VLOOKUP(A116,'A&amp;R CONSTRUCCIONES'!A:F,5,FALSE)</f>
        <v>66.179400000000001</v>
      </c>
      <c r="J116" s="5">
        <f t="shared" si="6"/>
        <v>827.90429400000005</v>
      </c>
      <c r="K116" s="264">
        <f t="shared" si="7"/>
        <v>0</v>
      </c>
      <c r="L116" s="42">
        <v>12.51</v>
      </c>
      <c r="M116" s="5">
        <v>66.179400000000001</v>
      </c>
      <c r="N116" s="5">
        <f t="shared" si="8"/>
        <v>827.90429400000005</v>
      </c>
      <c r="O116" s="276">
        <f t="shared" si="9"/>
        <v>2.0854265758322763E-4</v>
      </c>
    </row>
    <row r="117" spans="1:15" s="56" customFormat="1" ht="15" customHeight="1">
      <c r="A117" s="11" t="s">
        <v>126</v>
      </c>
      <c r="B117" s="40" t="s">
        <v>827</v>
      </c>
      <c r="C117" s="52" t="s">
        <v>23</v>
      </c>
      <c r="D117" s="42">
        <v>144.78</v>
      </c>
      <c r="E117" s="53">
        <v>382.88304153000001</v>
      </c>
      <c r="F117" s="53">
        <f t="shared" si="5"/>
        <v>55433.806752713404</v>
      </c>
      <c r="H117" s="42">
        <f>VLOOKUP(A117,'A&amp;R CONSTRUCCIONES'!A:F,4,FALSE)</f>
        <v>144.78</v>
      </c>
      <c r="I117" s="53">
        <f>VLOOKUP(A117,'A&amp;R CONSTRUCCIONES'!A:F,5,FALSE)</f>
        <v>382.88304153000001</v>
      </c>
      <c r="J117" s="53">
        <f t="shared" si="6"/>
        <v>55433.806752713404</v>
      </c>
      <c r="K117" s="264">
        <f t="shared" si="7"/>
        <v>0</v>
      </c>
      <c r="L117" s="42">
        <v>144.78</v>
      </c>
      <c r="M117" s="53">
        <v>382.88304153000001</v>
      </c>
      <c r="N117" s="53">
        <f t="shared" si="8"/>
        <v>55433.806752713404</v>
      </c>
      <c r="O117" s="276">
        <f t="shared" si="9"/>
        <v>1.3963345116030914E-2</v>
      </c>
    </row>
    <row r="118" spans="1:15" s="8" customFormat="1" ht="15" customHeight="1">
      <c r="A118" s="14" t="s">
        <v>132</v>
      </c>
      <c r="B118" s="36" t="s">
        <v>119</v>
      </c>
      <c r="C118" s="49"/>
      <c r="D118" s="44"/>
      <c r="E118" s="15"/>
      <c r="F118" s="15"/>
      <c r="H118" s="44"/>
      <c r="I118" s="15"/>
      <c r="J118" s="15"/>
      <c r="K118" s="264">
        <f t="shared" si="7"/>
        <v>0</v>
      </c>
      <c r="L118" s="44"/>
      <c r="M118" s="15"/>
      <c r="N118" s="15"/>
      <c r="O118" s="276">
        <f t="shared" si="9"/>
        <v>0</v>
      </c>
    </row>
    <row r="119" spans="1:15" s="56" customFormat="1" ht="15" customHeight="1">
      <c r="A119" s="11" t="s">
        <v>133</v>
      </c>
      <c r="B119" s="38" t="s">
        <v>828</v>
      </c>
      <c r="C119" s="28" t="s">
        <v>9</v>
      </c>
      <c r="D119" s="41">
        <v>1</v>
      </c>
      <c r="E119" s="6">
        <v>266.97160000000002</v>
      </c>
      <c r="F119" s="6">
        <f t="shared" si="5"/>
        <v>266.97160000000002</v>
      </c>
      <c r="H119" s="41">
        <f>VLOOKUP(A119,'A&amp;R CONSTRUCCIONES'!A:F,4,FALSE)</f>
        <v>1</v>
      </c>
      <c r="I119" s="6">
        <f>VLOOKUP(A119,'A&amp;R CONSTRUCCIONES'!A:F,5,FALSE)</f>
        <v>266.97160000000002</v>
      </c>
      <c r="J119" s="6">
        <f t="shared" si="6"/>
        <v>266.97160000000002</v>
      </c>
      <c r="K119" s="264">
        <f t="shared" si="7"/>
        <v>0</v>
      </c>
      <c r="L119" s="41">
        <v>1</v>
      </c>
      <c r="M119" s="6">
        <v>266.97160000000002</v>
      </c>
      <c r="N119" s="6">
        <f t="shared" si="8"/>
        <v>266.97160000000002</v>
      </c>
      <c r="O119" s="276">
        <f t="shared" si="9"/>
        <v>6.724807126467979E-5</v>
      </c>
    </row>
    <row r="120" spans="1:15" s="56" customFormat="1" ht="15" customHeight="1">
      <c r="A120" s="11" t="s">
        <v>134</v>
      </c>
      <c r="B120" s="38" t="s">
        <v>829</v>
      </c>
      <c r="C120" s="28" t="s">
        <v>9</v>
      </c>
      <c r="D120" s="41">
        <v>3</v>
      </c>
      <c r="E120" s="6">
        <v>339.85419999999999</v>
      </c>
      <c r="F120" s="6">
        <f t="shared" si="5"/>
        <v>1019.5626</v>
      </c>
      <c r="H120" s="41">
        <f>VLOOKUP(A120,'A&amp;R CONSTRUCCIONES'!A:F,4,FALSE)</f>
        <v>3</v>
      </c>
      <c r="I120" s="6">
        <f>VLOOKUP(A120,'A&amp;R CONSTRUCCIONES'!A:F,5,FALSE)</f>
        <v>339.85419999999999</v>
      </c>
      <c r="J120" s="6">
        <f t="shared" si="6"/>
        <v>1019.5626</v>
      </c>
      <c r="K120" s="264">
        <f t="shared" si="7"/>
        <v>0</v>
      </c>
      <c r="L120" s="41">
        <v>3</v>
      </c>
      <c r="M120" s="6">
        <v>339.85419999999999</v>
      </c>
      <c r="N120" s="6">
        <f t="shared" si="8"/>
        <v>1019.5626</v>
      </c>
      <c r="O120" s="276">
        <f t="shared" si="9"/>
        <v>2.5681989538813195E-4</v>
      </c>
    </row>
    <row r="121" spans="1:15" s="56" customFormat="1" ht="15" customHeight="1">
      <c r="A121" s="11" t="s">
        <v>135</v>
      </c>
      <c r="B121" s="38" t="s">
        <v>830</v>
      </c>
      <c r="C121" s="28" t="s">
        <v>9</v>
      </c>
      <c r="D121" s="41">
        <v>2</v>
      </c>
      <c r="E121" s="6">
        <v>382.2</v>
      </c>
      <c r="F121" s="6">
        <f t="shared" si="5"/>
        <v>764.4</v>
      </c>
      <c r="H121" s="41">
        <f>VLOOKUP(A121,'A&amp;R CONSTRUCCIONES'!A:F,4,FALSE)</f>
        <v>2</v>
      </c>
      <c r="I121" s="6">
        <f>VLOOKUP(A121,'A&amp;R CONSTRUCCIONES'!A:F,5,FALSE)</f>
        <v>382.2</v>
      </c>
      <c r="J121" s="6">
        <f t="shared" si="6"/>
        <v>764.4</v>
      </c>
      <c r="K121" s="264">
        <f t="shared" si="7"/>
        <v>0</v>
      </c>
      <c r="L121" s="41">
        <v>2</v>
      </c>
      <c r="M121" s="6">
        <v>382.2</v>
      </c>
      <c r="N121" s="6">
        <f t="shared" si="8"/>
        <v>764.4</v>
      </c>
      <c r="O121" s="276">
        <f t="shared" si="9"/>
        <v>1.9254641944956404E-4</v>
      </c>
    </row>
    <row r="122" spans="1:15" s="56" customFormat="1" ht="15" customHeight="1">
      <c r="A122" s="9" t="s">
        <v>136</v>
      </c>
      <c r="B122" s="38" t="s">
        <v>495</v>
      </c>
      <c r="C122" s="50" t="s">
        <v>23</v>
      </c>
      <c r="D122" s="43">
        <v>47</v>
      </c>
      <c r="E122" s="6">
        <v>202.0368</v>
      </c>
      <c r="F122" s="6">
        <f t="shared" si="5"/>
        <v>9495.7296000000006</v>
      </c>
      <c r="H122" s="43">
        <f>VLOOKUP(A122,'A&amp;R CONSTRUCCIONES'!A:F,4,FALSE)</f>
        <v>47</v>
      </c>
      <c r="I122" s="6">
        <f>VLOOKUP(A122,'A&amp;R CONSTRUCCIONES'!A:F,5,FALSE)</f>
        <v>202.0368</v>
      </c>
      <c r="J122" s="6">
        <f t="shared" si="6"/>
        <v>9495.7296000000006</v>
      </c>
      <c r="K122" s="264">
        <f t="shared" si="7"/>
        <v>0</v>
      </c>
      <c r="L122" s="43">
        <v>47</v>
      </c>
      <c r="M122" s="6">
        <v>202.0368</v>
      </c>
      <c r="N122" s="6">
        <f t="shared" si="8"/>
        <v>9495.7296000000006</v>
      </c>
      <c r="O122" s="276">
        <f t="shared" si="9"/>
        <v>2.3919004899806921E-3</v>
      </c>
    </row>
    <row r="123" spans="1:15" s="56" customFormat="1" ht="15" customHeight="1">
      <c r="A123" s="277" t="s">
        <v>137</v>
      </c>
      <c r="B123" s="278" t="s">
        <v>831</v>
      </c>
      <c r="C123" s="279" t="s">
        <v>23</v>
      </c>
      <c r="D123" s="280">
        <f>194+368</f>
        <v>562</v>
      </c>
      <c r="E123" s="281">
        <v>230.63320000000002</v>
      </c>
      <c r="F123" s="281">
        <f t="shared" si="5"/>
        <v>129615.85840000001</v>
      </c>
      <c r="H123" s="280">
        <f>VLOOKUP(A123,'A&amp;R CONSTRUCCIONES'!A:F,4,FALSE)</f>
        <v>562</v>
      </c>
      <c r="I123" s="281">
        <f>VLOOKUP(A123,'A&amp;R CONSTRUCCIONES'!A:F,5,FALSE)</f>
        <v>230.63320000000002</v>
      </c>
      <c r="J123" s="281">
        <f t="shared" si="6"/>
        <v>129615.85840000001</v>
      </c>
      <c r="K123" s="264">
        <f t="shared" si="7"/>
        <v>0</v>
      </c>
      <c r="L123" s="280">
        <v>562</v>
      </c>
      <c r="M123" s="281">
        <v>230.63320000000002</v>
      </c>
      <c r="N123" s="281">
        <f t="shared" si="8"/>
        <v>129615.85840000001</v>
      </c>
      <c r="O123" s="276">
        <f t="shared" si="9"/>
        <v>3.2649227418631216E-2</v>
      </c>
    </row>
    <row r="124" spans="1:15" s="56" customFormat="1" ht="15" customHeight="1">
      <c r="A124" s="11" t="s">
        <v>138</v>
      </c>
      <c r="B124" s="38" t="s">
        <v>907</v>
      </c>
      <c r="C124" s="50" t="s">
        <v>23</v>
      </c>
      <c r="D124" s="41">
        <f>37+24.41</f>
        <v>61.41</v>
      </c>
      <c r="E124" s="6">
        <v>262.77719999999999</v>
      </c>
      <c r="F124" s="6">
        <f t="shared" si="5"/>
        <v>16137.147851999998</v>
      </c>
      <c r="H124" s="41">
        <f>VLOOKUP(A124,'A&amp;R CONSTRUCCIONES'!A:F,4,FALSE)</f>
        <v>61.41</v>
      </c>
      <c r="I124" s="6">
        <f>VLOOKUP(A124,'A&amp;R CONSTRUCCIONES'!A:F,5,FALSE)</f>
        <v>262.77719999999999</v>
      </c>
      <c r="J124" s="6">
        <f t="shared" si="6"/>
        <v>16137.147851999998</v>
      </c>
      <c r="K124" s="264">
        <f t="shared" si="7"/>
        <v>0</v>
      </c>
      <c r="L124" s="41">
        <v>61.41</v>
      </c>
      <c r="M124" s="6">
        <v>262.77719999999999</v>
      </c>
      <c r="N124" s="6">
        <f t="shared" si="8"/>
        <v>16137.147851999998</v>
      </c>
      <c r="O124" s="276">
        <f t="shared" si="9"/>
        <v>4.0648221337399567E-3</v>
      </c>
    </row>
    <row r="125" spans="1:15" s="56" customFormat="1" ht="15" customHeight="1">
      <c r="A125" s="11" t="s">
        <v>139</v>
      </c>
      <c r="B125" s="38" t="s">
        <v>908</v>
      </c>
      <c r="C125" s="28" t="s">
        <v>23</v>
      </c>
      <c r="D125" s="41">
        <v>44.52</v>
      </c>
      <c r="E125" s="6">
        <v>437.7072</v>
      </c>
      <c r="F125" s="6">
        <f t="shared" si="5"/>
        <v>19486.724544000001</v>
      </c>
      <c r="H125" s="41">
        <f>VLOOKUP(A125,'A&amp;R CONSTRUCCIONES'!A:F,4,FALSE)</f>
        <v>44.52</v>
      </c>
      <c r="I125" s="6">
        <f>VLOOKUP(A125,'A&amp;R CONSTRUCCIONES'!A:F,5,FALSE)</f>
        <v>437.7072</v>
      </c>
      <c r="J125" s="6">
        <f t="shared" si="6"/>
        <v>19486.724544000001</v>
      </c>
      <c r="K125" s="264">
        <f t="shared" si="7"/>
        <v>0</v>
      </c>
      <c r="L125" s="41">
        <v>44.52</v>
      </c>
      <c r="M125" s="6">
        <v>437.7072</v>
      </c>
      <c r="N125" s="6">
        <f t="shared" si="8"/>
        <v>19486.724544000001</v>
      </c>
      <c r="O125" s="276">
        <f t="shared" si="9"/>
        <v>4.9085544711501032E-3</v>
      </c>
    </row>
    <row r="126" spans="1:15" s="56" customFormat="1" ht="15" customHeight="1">
      <c r="A126" s="11" t="s">
        <v>140</v>
      </c>
      <c r="B126" s="38" t="s">
        <v>909</v>
      </c>
      <c r="C126" s="28" t="s">
        <v>23</v>
      </c>
      <c r="D126" s="41">
        <v>11.21</v>
      </c>
      <c r="E126" s="6">
        <v>560.74129999999991</v>
      </c>
      <c r="F126" s="6">
        <f t="shared" si="5"/>
        <v>6285.9099729999998</v>
      </c>
      <c r="H126" s="41">
        <f>VLOOKUP(A126,'A&amp;R CONSTRUCCIONES'!A:F,4,FALSE)</f>
        <v>11.21</v>
      </c>
      <c r="I126" s="6">
        <f>VLOOKUP(A126,'A&amp;R CONSTRUCCIONES'!A:F,5,FALSE)</f>
        <v>560.74129999999991</v>
      </c>
      <c r="J126" s="6">
        <f t="shared" si="6"/>
        <v>6285.9099729999998</v>
      </c>
      <c r="K126" s="264">
        <f t="shared" si="7"/>
        <v>0</v>
      </c>
      <c r="L126" s="41">
        <v>11.21</v>
      </c>
      <c r="M126" s="6">
        <v>560.74129999999991</v>
      </c>
      <c r="N126" s="6">
        <f t="shared" si="8"/>
        <v>6285.9099729999998</v>
      </c>
      <c r="O126" s="276">
        <f t="shared" si="9"/>
        <v>1.5833718711191205E-3</v>
      </c>
    </row>
    <row r="127" spans="1:15" s="56" customFormat="1" ht="15" customHeight="1">
      <c r="A127" s="11" t="s">
        <v>141</v>
      </c>
      <c r="B127" s="38" t="s">
        <v>496</v>
      </c>
      <c r="C127" s="28" t="s">
        <v>23</v>
      </c>
      <c r="D127" s="43">
        <v>7.2</v>
      </c>
      <c r="E127" s="6">
        <v>502.72040000000004</v>
      </c>
      <c r="F127" s="6">
        <f t="shared" si="5"/>
        <v>3619.5868800000003</v>
      </c>
      <c r="H127" s="43">
        <f>VLOOKUP(A127,'A&amp;R CONSTRUCCIONES'!A:F,4,FALSE)</f>
        <v>7.2</v>
      </c>
      <c r="I127" s="6">
        <f>VLOOKUP(A127,'A&amp;R CONSTRUCCIONES'!A:F,5,FALSE)</f>
        <v>502.72040000000004</v>
      </c>
      <c r="J127" s="6">
        <f t="shared" si="6"/>
        <v>3619.5868800000003</v>
      </c>
      <c r="K127" s="264">
        <f t="shared" si="7"/>
        <v>0</v>
      </c>
      <c r="L127" s="43">
        <v>7.2</v>
      </c>
      <c r="M127" s="6">
        <v>502.72040000000004</v>
      </c>
      <c r="N127" s="6">
        <f t="shared" si="8"/>
        <v>3619.5868800000003</v>
      </c>
      <c r="O127" s="276">
        <f t="shared" si="9"/>
        <v>9.1174580537757566E-4</v>
      </c>
    </row>
    <row r="128" spans="1:15" s="56" customFormat="1" ht="15" customHeight="1">
      <c r="A128" s="11" t="s">
        <v>142</v>
      </c>
      <c r="B128" s="38" t="s">
        <v>832</v>
      </c>
      <c r="C128" s="28" t="s">
        <v>9</v>
      </c>
      <c r="D128" s="41">
        <v>4</v>
      </c>
      <c r="E128" s="6">
        <v>347.57660000000004</v>
      </c>
      <c r="F128" s="6">
        <f t="shared" si="5"/>
        <v>1390.3064000000002</v>
      </c>
      <c r="H128" s="41">
        <f>VLOOKUP(A128,'A&amp;R CONSTRUCCIONES'!A:F,4,FALSE)</f>
        <v>4</v>
      </c>
      <c r="I128" s="6">
        <f>VLOOKUP(A128,'A&amp;R CONSTRUCCIONES'!A:F,5,FALSE)</f>
        <v>347.57660000000004</v>
      </c>
      <c r="J128" s="6">
        <f t="shared" si="6"/>
        <v>1390.3064000000002</v>
      </c>
      <c r="K128" s="264">
        <f t="shared" si="7"/>
        <v>0</v>
      </c>
      <c r="L128" s="41">
        <v>4</v>
      </c>
      <c r="M128" s="6">
        <v>347.57660000000004</v>
      </c>
      <c r="N128" s="6">
        <f t="shared" si="8"/>
        <v>1390.3064000000002</v>
      </c>
      <c r="O128" s="276">
        <f t="shared" si="9"/>
        <v>3.5020737736500969E-4</v>
      </c>
    </row>
    <row r="129" spans="1:15" s="56" customFormat="1" ht="15" customHeight="1">
      <c r="A129" s="11" t="s">
        <v>143</v>
      </c>
      <c r="B129" s="38" t="s">
        <v>833</v>
      </c>
      <c r="C129" s="28" t="s">
        <v>23</v>
      </c>
      <c r="D129" s="41">
        <v>5.74</v>
      </c>
      <c r="E129" s="6">
        <v>1924.4946</v>
      </c>
      <c r="F129" s="6">
        <f t="shared" si="5"/>
        <v>11046.599004</v>
      </c>
      <c r="H129" s="41">
        <f>VLOOKUP(A129,'A&amp;R CONSTRUCCIONES'!A:F,4,FALSE)</f>
        <v>5.74</v>
      </c>
      <c r="I129" s="6">
        <f>VLOOKUP(A129,'A&amp;R CONSTRUCCIONES'!A:F,5,FALSE)</f>
        <v>1924.4946</v>
      </c>
      <c r="J129" s="6">
        <f t="shared" si="6"/>
        <v>11046.599004</v>
      </c>
      <c r="K129" s="264">
        <f t="shared" si="7"/>
        <v>0</v>
      </c>
      <c r="L129" s="41">
        <v>5.74</v>
      </c>
      <c r="M129" s="6">
        <v>1924.4946</v>
      </c>
      <c r="N129" s="6">
        <f t="shared" si="8"/>
        <v>11046.599004</v>
      </c>
      <c r="O129" s="276">
        <f t="shared" si="9"/>
        <v>2.7825524402345894E-3</v>
      </c>
    </row>
    <row r="130" spans="1:15" s="56" customFormat="1" ht="15" customHeight="1">
      <c r="A130" s="11" t="s">
        <v>144</v>
      </c>
      <c r="B130" s="38" t="s">
        <v>834</v>
      </c>
      <c r="C130" s="28" t="s">
        <v>23</v>
      </c>
      <c r="D130" s="41">
        <v>468</v>
      </c>
      <c r="E130" s="6">
        <v>66.414599999999993</v>
      </c>
      <c r="F130" s="6">
        <f t="shared" si="5"/>
        <v>31082.032799999997</v>
      </c>
      <c r="H130" s="41">
        <f>VLOOKUP(A130,'A&amp;R CONSTRUCCIONES'!A:F,4,FALSE)</f>
        <v>468</v>
      </c>
      <c r="I130" s="6">
        <f>VLOOKUP(A130,'A&amp;R CONSTRUCCIONES'!A:F,5,FALSE)</f>
        <v>66.414599999999993</v>
      </c>
      <c r="J130" s="6">
        <f t="shared" si="6"/>
        <v>31082.032799999997</v>
      </c>
      <c r="K130" s="264">
        <f t="shared" si="7"/>
        <v>0</v>
      </c>
      <c r="L130" s="41">
        <v>468</v>
      </c>
      <c r="M130" s="6">
        <v>66.414599999999993</v>
      </c>
      <c r="N130" s="6">
        <f t="shared" si="8"/>
        <v>31082.032799999997</v>
      </c>
      <c r="O130" s="276">
        <f t="shared" si="9"/>
        <v>7.8293225076581721E-3</v>
      </c>
    </row>
    <row r="131" spans="1:15" s="56" customFormat="1" ht="15" customHeight="1">
      <c r="A131" s="11" t="s">
        <v>145</v>
      </c>
      <c r="B131" s="38" t="s">
        <v>835</v>
      </c>
      <c r="C131" s="28" t="s">
        <v>23</v>
      </c>
      <c r="D131" s="41">
        <v>183</v>
      </c>
      <c r="E131" s="6">
        <v>58.898000000000003</v>
      </c>
      <c r="F131" s="6">
        <f t="shared" si="5"/>
        <v>10778.334000000001</v>
      </c>
      <c r="H131" s="41">
        <f>VLOOKUP(A131,'A&amp;R CONSTRUCCIONES'!A:F,4,FALSE)</f>
        <v>183</v>
      </c>
      <c r="I131" s="6">
        <f>VLOOKUP(A131,'A&amp;R CONSTRUCCIONES'!A:F,5,FALSE)</f>
        <v>58.898000000000003</v>
      </c>
      <c r="J131" s="6">
        <f t="shared" si="6"/>
        <v>10778.334000000001</v>
      </c>
      <c r="K131" s="264">
        <f t="shared" si="7"/>
        <v>0</v>
      </c>
      <c r="L131" s="41">
        <v>183</v>
      </c>
      <c r="M131" s="6">
        <v>58.898000000000003</v>
      </c>
      <c r="N131" s="6">
        <f t="shared" si="8"/>
        <v>10778.334000000001</v>
      </c>
      <c r="O131" s="276">
        <f t="shared" si="9"/>
        <v>2.7149785705540262E-3</v>
      </c>
    </row>
    <row r="132" spans="1:15" s="56" customFormat="1" ht="15" customHeight="1">
      <c r="A132" s="11" t="s">
        <v>146</v>
      </c>
      <c r="B132" s="40" t="s">
        <v>836</v>
      </c>
      <c r="C132" s="52" t="s">
        <v>23</v>
      </c>
      <c r="D132" s="42">
        <v>21</v>
      </c>
      <c r="E132" s="53">
        <v>554.31901800000003</v>
      </c>
      <c r="F132" s="53">
        <f t="shared" si="5"/>
        <v>11640.699378000001</v>
      </c>
      <c r="H132" s="42">
        <f>VLOOKUP(A132,'A&amp;R CONSTRUCCIONES'!A:F,4,FALSE)</f>
        <v>21</v>
      </c>
      <c r="I132" s="53">
        <f>VLOOKUP(A132,'A&amp;R CONSTRUCCIONES'!A:F,5,FALSE)</f>
        <v>554.31901800000003</v>
      </c>
      <c r="J132" s="53">
        <f t="shared" si="6"/>
        <v>11640.699378000001</v>
      </c>
      <c r="K132" s="264">
        <f t="shared" si="7"/>
        <v>0</v>
      </c>
      <c r="L132" s="42">
        <v>21</v>
      </c>
      <c r="M132" s="53">
        <v>554.31901800000003</v>
      </c>
      <c r="N132" s="53">
        <f t="shared" si="8"/>
        <v>11640.699378000001</v>
      </c>
      <c r="O132" s="276">
        <f t="shared" si="9"/>
        <v>2.9322017073818256E-3</v>
      </c>
    </row>
    <row r="133" spans="1:15" s="56" customFormat="1" ht="15" customHeight="1">
      <c r="A133" s="11" t="s">
        <v>147</v>
      </c>
      <c r="B133" s="38" t="s">
        <v>910</v>
      </c>
      <c r="C133" s="28" t="s">
        <v>23</v>
      </c>
      <c r="D133" s="41">
        <v>24.38</v>
      </c>
      <c r="E133" s="6">
        <v>382.25880000000001</v>
      </c>
      <c r="F133" s="6">
        <f t="shared" si="5"/>
        <v>9319.4695439999996</v>
      </c>
      <c r="H133" s="41">
        <f>VLOOKUP(A133,'A&amp;R CONSTRUCCIONES'!A:F,4,FALSE)</f>
        <v>24.38</v>
      </c>
      <c r="I133" s="6">
        <f>VLOOKUP(A133,'A&amp;R CONSTRUCCIONES'!A:F,5,FALSE)</f>
        <v>382.25880000000001</v>
      </c>
      <c r="J133" s="6">
        <f t="shared" si="6"/>
        <v>9319.4695439999996</v>
      </c>
      <c r="K133" s="264">
        <f t="shared" si="7"/>
        <v>0</v>
      </c>
      <c r="L133" s="41">
        <v>24.38</v>
      </c>
      <c r="M133" s="6">
        <v>382.25880000000001</v>
      </c>
      <c r="N133" s="6">
        <f t="shared" si="8"/>
        <v>9319.4695439999996</v>
      </c>
      <c r="O133" s="276">
        <f t="shared" si="9"/>
        <v>2.3475019516829686E-3</v>
      </c>
    </row>
    <row r="134" spans="1:15" s="8" customFormat="1" ht="15" customHeight="1">
      <c r="A134" s="14" t="s">
        <v>999</v>
      </c>
      <c r="B134" s="36" t="s">
        <v>148</v>
      </c>
      <c r="C134" s="49"/>
      <c r="D134" s="44"/>
      <c r="E134" s="15"/>
      <c r="F134" s="15"/>
      <c r="H134" s="44"/>
      <c r="I134" s="15"/>
      <c r="J134" s="15"/>
      <c r="K134" s="264">
        <f t="shared" si="7"/>
        <v>0</v>
      </c>
      <c r="L134" s="44"/>
      <c r="M134" s="15"/>
      <c r="N134" s="15"/>
      <c r="O134" s="276">
        <f t="shared" si="9"/>
        <v>0</v>
      </c>
    </row>
    <row r="135" spans="1:15" s="56" customFormat="1" ht="15" customHeight="1">
      <c r="A135" s="11" t="s">
        <v>149</v>
      </c>
      <c r="B135" s="38" t="s">
        <v>497</v>
      </c>
      <c r="C135" s="28" t="s">
        <v>9</v>
      </c>
      <c r="D135" s="43">
        <v>57</v>
      </c>
      <c r="E135" s="6">
        <v>81.568711459452203</v>
      </c>
      <c r="F135" s="6">
        <f t="shared" si="5"/>
        <v>4649.4165531887757</v>
      </c>
      <c r="H135" s="43">
        <f>VLOOKUP(A135,'A&amp;R CONSTRUCCIONES'!A:F,4,FALSE)</f>
        <v>57</v>
      </c>
      <c r="I135" s="6">
        <f>VLOOKUP(A135,'A&amp;R CONSTRUCCIONES'!A:F,5,FALSE)</f>
        <v>81.568711459452203</v>
      </c>
      <c r="J135" s="6">
        <f t="shared" si="6"/>
        <v>4649.4165531887757</v>
      </c>
      <c r="K135" s="264">
        <f t="shared" si="7"/>
        <v>0</v>
      </c>
      <c r="L135" s="43">
        <v>57</v>
      </c>
      <c r="M135" s="6">
        <v>81.568711459452203</v>
      </c>
      <c r="N135" s="6">
        <f t="shared" si="8"/>
        <v>4649.4165531887757</v>
      </c>
      <c r="O135" s="276">
        <f t="shared" si="9"/>
        <v>1.1711518967111882E-3</v>
      </c>
    </row>
    <row r="136" spans="1:15" s="56" customFormat="1" ht="15" customHeight="1">
      <c r="A136" s="11" t="s">
        <v>150</v>
      </c>
      <c r="B136" s="38" t="s">
        <v>498</v>
      </c>
      <c r="C136" s="28" t="s">
        <v>9</v>
      </c>
      <c r="D136" s="43">
        <v>49</v>
      </c>
      <c r="E136" s="6">
        <v>50.038800000000002</v>
      </c>
      <c r="F136" s="6">
        <f t="shared" si="5"/>
        <v>2451.9012000000002</v>
      </c>
      <c r="H136" s="43">
        <f>VLOOKUP(A136,'A&amp;R CONSTRUCCIONES'!A:F,4,FALSE)</f>
        <v>49</v>
      </c>
      <c r="I136" s="6">
        <f>VLOOKUP(A136,'A&amp;R CONSTRUCCIONES'!A:F,5,FALSE)</f>
        <v>50.038800000000002</v>
      </c>
      <c r="J136" s="6">
        <f t="shared" si="6"/>
        <v>2451.9012000000002</v>
      </c>
      <c r="K136" s="264">
        <f t="shared" si="7"/>
        <v>0</v>
      </c>
      <c r="L136" s="43">
        <v>49</v>
      </c>
      <c r="M136" s="6">
        <v>50.038800000000002</v>
      </c>
      <c r="N136" s="6">
        <f t="shared" si="8"/>
        <v>2451.9012000000002</v>
      </c>
      <c r="O136" s="276">
        <f t="shared" si="9"/>
        <v>6.1761485727902853E-4</v>
      </c>
    </row>
    <row r="137" spans="1:15" s="56" customFormat="1" ht="15" customHeight="1">
      <c r="A137" s="11" t="s">
        <v>151</v>
      </c>
      <c r="B137" s="38" t="s">
        <v>837</v>
      </c>
      <c r="C137" s="28" t="s">
        <v>9</v>
      </c>
      <c r="D137" s="43">
        <v>10</v>
      </c>
      <c r="E137" s="6">
        <v>71.909222918904376</v>
      </c>
      <c r="F137" s="6">
        <f t="shared" si="5"/>
        <v>719.09222918904379</v>
      </c>
      <c r="H137" s="43">
        <f>VLOOKUP(A137,'A&amp;R CONSTRUCCIONES'!A:F,4,FALSE)</f>
        <v>10</v>
      </c>
      <c r="I137" s="6">
        <f>VLOOKUP(A137,'A&amp;R CONSTRUCCIONES'!A:F,5,FALSE)</f>
        <v>71.909222918904376</v>
      </c>
      <c r="J137" s="6">
        <f t="shared" si="6"/>
        <v>719.09222918904379</v>
      </c>
      <c r="K137" s="264">
        <f t="shared" si="7"/>
        <v>0</v>
      </c>
      <c r="L137" s="43">
        <v>10</v>
      </c>
      <c r="M137" s="6">
        <v>71.909222918904376</v>
      </c>
      <c r="N137" s="6">
        <f t="shared" si="8"/>
        <v>719.09222918904379</v>
      </c>
      <c r="O137" s="276">
        <f t="shared" si="9"/>
        <v>1.8113374409256365E-4</v>
      </c>
    </row>
    <row r="138" spans="1:15" s="56" customFormat="1" ht="15" customHeight="1">
      <c r="A138" s="11" t="s">
        <v>152</v>
      </c>
      <c r="B138" s="38" t="s">
        <v>499</v>
      </c>
      <c r="C138" s="28" t="s">
        <v>9</v>
      </c>
      <c r="D138" s="43">
        <v>5</v>
      </c>
      <c r="E138" s="6">
        <v>50.336456043233071</v>
      </c>
      <c r="F138" s="6">
        <f t="shared" si="5"/>
        <v>251.68228021616534</v>
      </c>
      <c r="H138" s="43">
        <f>VLOOKUP(A138,'A&amp;R CONSTRUCCIONES'!A:F,4,FALSE)</f>
        <v>5</v>
      </c>
      <c r="I138" s="6">
        <f>VLOOKUP(A138,'A&amp;R CONSTRUCCIONES'!A:F,5,FALSE)</f>
        <v>50.336456043233071</v>
      </c>
      <c r="J138" s="6">
        <f t="shared" si="6"/>
        <v>251.68228021616534</v>
      </c>
      <c r="K138" s="264">
        <f t="shared" si="7"/>
        <v>0</v>
      </c>
      <c r="L138" s="43">
        <v>5</v>
      </c>
      <c r="M138" s="6">
        <v>50.336456043233071</v>
      </c>
      <c r="N138" s="6">
        <f t="shared" si="8"/>
        <v>251.68228021616534</v>
      </c>
      <c r="O138" s="276">
        <f t="shared" si="9"/>
        <v>6.3396810432397285E-5</v>
      </c>
    </row>
    <row r="139" spans="1:15" s="56" customFormat="1" ht="15" customHeight="1">
      <c r="A139" s="11" t="s">
        <v>153</v>
      </c>
      <c r="B139" s="38" t="s">
        <v>911</v>
      </c>
      <c r="C139" s="29" t="s">
        <v>91</v>
      </c>
      <c r="D139" s="42">
        <v>4.62</v>
      </c>
      <c r="E139" s="6">
        <v>295.4504</v>
      </c>
      <c r="F139" s="6">
        <f t="shared" si="5"/>
        <v>1364.9808480000002</v>
      </c>
      <c r="H139" s="42">
        <f>VLOOKUP(A139,'A&amp;R CONSTRUCCIONES'!A:F,4,FALSE)</f>
        <v>4.62</v>
      </c>
      <c r="I139" s="6">
        <f>VLOOKUP(A139,'A&amp;R CONSTRUCCIONES'!A:F,5,FALSE)</f>
        <v>295.4504</v>
      </c>
      <c r="J139" s="6">
        <f t="shared" si="6"/>
        <v>1364.9808480000002</v>
      </c>
      <c r="K139" s="264">
        <f t="shared" si="7"/>
        <v>0</v>
      </c>
      <c r="L139" s="42">
        <v>4.62</v>
      </c>
      <c r="M139" s="6">
        <v>295.4504</v>
      </c>
      <c r="N139" s="6">
        <f t="shared" si="8"/>
        <v>1364.9808480000002</v>
      </c>
      <c r="O139" s="276">
        <f t="shared" si="9"/>
        <v>3.4382806763426171E-4</v>
      </c>
    </row>
    <row r="140" spans="1:15" s="56" customFormat="1" ht="15" customHeight="1">
      <c r="A140" s="11" t="s">
        <v>154</v>
      </c>
      <c r="B140" s="38" t="s">
        <v>838</v>
      </c>
      <c r="C140" s="28" t="s">
        <v>23</v>
      </c>
      <c r="D140" s="41">
        <v>183</v>
      </c>
      <c r="E140" s="6">
        <v>60.867800000000003</v>
      </c>
      <c r="F140" s="6">
        <f t="shared" si="5"/>
        <v>11138.8074</v>
      </c>
      <c r="H140" s="41">
        <f>VLOOKUP(A140,'A&amp;R CONSTRUCCIONES'!A:F,4,FALSE)</f>
        <v>183</v>
      </c>
      <c r="I140" s="6">
        <f>VLOOKUP(A140,'A&amp;R CONSTRUCCIONES'!A:F,5,FALSE)</f>
        <v>60.867800000000003</v>
      </c>
      <c r="J140" s="6">
        <f t="shared" si="6"/>
        <v>11138.8074</v>
      </c>
      <c r="K140" s="264">
        <f t="shared" si="7"/>
        <v>0</v>
      </c>
      <c r="L140" s="41">
        <v>183</v>
      </c>
      <c r="M140" s="6">
        <v>60.867800000000003</v>
      </c>
      <c r="N140" s="6">
        <f t="shared" si="8"/>
        <v>11138.8074</v>
      </c>
      <c r="O140" s="276">
        <f t="shared" si="9"/>
        <v>2.80577901858753E-3</v>
      </c>
    </row>
    <row r="141" spans="1:15" s="56" customFormat="1" ht="15" customHeight="1">
      <c r="A141" s="11" t="s">
        <v>155</v>
      </c>
      <c r="B141" s="38" t="s">
        <v>839</v>
      </c>
      <c r="C141" s="28" t="s">
        <v>23</v>
      </c>
      <c r="D141" s="41">
        <v>140.13</v>
      </c>
      <c r="E141" s="6">
        <v>215.32560000000001</v>
      </c>
      <c r="F141" s="6">
        <f t="shared" si="5"/>
        <v>30173.576327999999</v>
      </c>
      <c r="H141" s="41">
        <f>VLOOKUP(A141,'A&amp;R CONSTRUCCIONES'!A:F,4,FALSE)</f>
        <v>140.13</v>
      </c>
      <c r="I141" s="6">
        <f>VLOOKUP(A141,'A&amp;R CONSTRUCCIONES'!A:F,5,FALSE)</f>
        <v>215.32560000000001</v>
      </c>
      <c r="J141" s="6">
        <f t="shared" si="6"/>
        <v>30173.576327999999</v>
      </c>
      <c r="K141" s="264">
        <f t="shared" si="7"/>
        <v>0</v>
      </c>
      <c r="L141" s="41">
        <v>140.13</v>
      </c>
      <c r="M141" s="6">
        <v>215.32560000000001</v>
      </c>
      <c r="N141" s="6">
        <f t="shared" si="8"/>
        <v>30173.576327999999</v>
      </c>
      <c r="O141" s="276">
        <f t="shared" si="9"/>
        <v>7.600489382449665E-3</v>
      </c>
    </row>
    <row r="142" spans="1:15" s="56" customFormat="1" ht="15" customHeight="1">
      <c r="A142" s="11" t="s">
        <v>156</v>
      </c>
      <c r="B142" s="38" t="s">
        <v>840</v>
      </c>
      <c r="C142" s="50" t="s">
        <v>91</v>
      </c>
      <c r="D142" s="41">
        <v>104</v>
      </c>
      <c r="E142" s="6">
        <v>209.64159999999998</v>
      </c>
      <c r="F142" s="6">
        <f t="shared" si="5"/>
        <v>21802.7264</v>
      </c>
      <c r="H142" s="41">
        <f>VLOOKUP(A142,'A&amp;R CONSTRUCCIONES'!A:F,4,FALSE)</f>
        <v>104</v>
      </c>
      <c r="I142" s="6">
        <f>VLOOKUP(A142,'A&amp;R CONSTRUCCIONES'!A:F,5,FALSE)</f>
        <v>209.64159999999998</v>
      </c>
      <c r="J142" s="6">
        <f t="shared" si="6"/>
        <v>21802.7264</v>
      </c>
      <c r="K142" s="264">
        <f t="shared" si="7"/>
        <v>0</v>
      </c>
      <c r="L142" s="41">
        <v>104</v>
      </c>
      <c r="M142" s="6">
        <v>209.64159999999998</v>
      </c>
      <c r="N142" s="6">
        <f t="shared" si="8"/>
        <v>21802.7264</v>
      </c>
      <c r="O142" s="276">
        <f t="shared" si="9"/>
        <v>5.491937339820098E-3</v>
      </c>
    </row>
    <row r="143" spans="1:15" s="56" customFormat="1" ht="15" customHeight="1">
      <c r="A143" s="11" t="s">
        <v>157</v>
      </c>
      <c r="B143" s="38" t="s">
        <v>841</v>
      </c>
      <c r="C143" s="50" t="s">
        <v>23</v>
      </c>
      <c r="D143" s="41">
        <v>96.68</v>
      </c>
      <c r="E143" s="6">
        <v>549.55949999999996</v>
      </c>
      <c r="F143" s="6">
        <f t="shared" si="5"/>
        <v>53131.41246</v>
      </c>
      <c r="H143" s="41">
        <f>VLOOKUP(A143,'A&amp;R CONSTRUCCIONES'!A:F,4,FALSE)</f>
        <v>96.68</v>
      </c>
      <c r="I143" s="6">
        <f>VLOOKUP(A143,'A&amp;R CONSTRUCCIONES'!A:F,5,FALSE)</f>
        <v>549.55949999999996</v>
      </c>
      <c r="J143" s="6">
        <f t="shared" si="6"/>
        <v>53131.41246</v>
      </c>
      <c r="K143" s="264">
        <f t="shared" si="7"/>
        <v>0</v>
      </c>
      <c r="L143" s="41">
        <v>96.68</v>
      </c>
      <c r="M143" s="6">
        <v>549.55949999999996</v>
      </c>
      <c r="N143" s="6">
        <f t="shared" si="8"/>
        <v>53131.41246</v>
      </c>
      <c r="O143" s="276">
        <f t="shared" si="9"/>
        <v>1.3383389886801352E-2</v>
      </c>
    </row>
    <row r="144" spans="1:15" s="56" customFormat="1" ht="15" customHeight="1">
      <c r="A144" s="11" t="s">
        <v>158</v>
      </c>
      <c r="B144" s="38" t="s">
        <v>842</v>
      </c>
      <c r="C144" s="50" t="s">
        <v>23</v>
      </c>
      <c r="D144" s="41">
        <v>56.96</v>
      </c>
      <c r="E144" s="6">
        <v>427.7749</v>
      </c>
      <c r="F144" s="6">
        <f t="shared" ref="F144:F206" si="10">D144*E144</f>
        <v>24366.058304000002</v>
      </c>
      <c r="H144" s="41">
        <f>VLOOKUP(A144,'A&amp;R CONSTRUCCIONES'!A:F,4,FALSE)</f>
        <v>56.96</v>
      </c>
      <c r="I144" s="6">
        <f>VLOOKUP(A144,'A&amp;R CONSTRUCCIONES'!A:F,5,FALSE)</f>
        <v>427.7749</v>
      </c>
      <c r="J144" s="6">
        <f t="shared" ref="J144:J206" si="11">H144*I144</f>
        <v>24366.058304000002</v>
      </c>
      <c r="K144" s="264">
        <f t="shared" ref="K144:K207" si="12">H144-D144</f>
        <v>0</v>
      </c>
      <c r="L144" s="41">
        <v>56.96</v>
      </c>
      <c r="M144" s="6">
        <v>427.7749</v>
      </c>
      <c r="N144" s="6">
        <f t="shared" ref="N144:N206" si="13">L144*M144</f>
        <v>24366.058304000002</v>
      </c>
      <c r="O144" s="276">
        <f t="shared" ref="O144:O207" si="14">N144/N$520</f>
        <v>6.1376207254507029E-3</v>
      </c>
    </row>
    <row r="145" spans="1:15" s="56" customFormat="1" ht="15" customHeight="1">
      <c r="A145" s="11" t="s">
        <v>159</v>
      </c>
      <c r="B145" s="38" t="s">
        <v>843</v>
      </c>
      <c r="C145" s="29" t="s">
        <v>23</v>
      </c>
      <c r="D145" s="42">
        <v>21.6</v>
      </c>
      <c r="E145" s="6">
        <v>468.28320000000002</v>
      </c>
      <c r="F145" s="6">
        <f t="shared" si="10"/>
        <v>10114.917120000002</v>
      </c>
      <c r="H145" s="42">
        <f>VLOOKUP(A145,'A&amp;R CONSTRUCCIONES'!A:F,4,FALSE)</f>
        <v>21.6</v>
      </c>
      <c r="I145" s="6">
        <f>VLOOKUP(A145,'A&amp;R CONSTRUCCIONES'!A:F,5,FALSE)</f>
        <v>468.28320000000002</v>
      </c>
      <c r="J145" s="6">
        <f t="shared" si="11"/>
        <v>10114.917120000002</v>
      </c>
      <c r="K145" s="264">
        <f t="shared" si="12"/>
        <v>0</v>
      </c>
      <c r="L145" s="42">
        <v>21.6</v>
      </c>
      <c r="M145" s="6">
        <v>468.28320000000002</v>
      </c>
      <c r="N145" s="6">
        <f t="shared" si="13"/>
        <v>10114.917120000002</v>
      </c>
      <c r="O145" s="276">
        <f t="shared" si="14"/>
        <v>2.5478690142400531E-3</v>
      </c>
    </row>
    <row r="146" spans="1:15" s="56" customFormat="1" ht="15" customHeight="1">
      <c r="A146" s="11" t="s">
        <v>160</v>
      </c>
      <c r="B146" s="40" t="s">
        <v>844</v>
      </c>
      <c r="C146" s="52" t="s">
        <v>23</v>
      </c>
      <c r="D146" s="42">
        <v>5.58</v>
      </c>
      <c r="E146" s="53">
        <v>934.64909999999998</v>
      </c>
      <c r="F146" s="53">
        <f t="shared" si="10"/>
        <v>5215.3419780000004</v>
      </c>
      <c r="H146" s="42">
        <f>VLOOKUP(A146,'A&amp;R CONSTRUCCIONES'!A:F,4,FALSE)</f>
        <v>5.58</v>
      </c>
      <c r="I146" s="53">
        <f>VLOOKUP(A146,'A&amp;R CONSTRUCCIONES'!A:F,5,FALSE)</f>
        <v>934.64909999999998</v>
      </c>
      <c r="J146" s="53">
        <f t="shared" si="11"/>
        <v>5215.3419780000004</v>
      </c>
      <c r="K146" s="264">
        <f t="shared" si="12"/>
        <v>0</v>
      </c>
      <c r="L146" s="42">
        <v>5.58</v>
      </c>
      <c r="M146" s="53">
        <v>934.64909999999998</v>
      </c>
      <c r="N146" s="53">
        <f t="shared" si="13"/>
        <v>5215.3419780000004</v>
      </c>
      <c r="O146" s="276">
        <f t="shared" si="14"/>
        <v>1.3137041131199725E-3</v>
      </c>
    </row>
    <row r="147" spans="1:15" s="8" customFormat="1" ht="15" customHeight="1">
      <c r="A147" s="14" t="s">
        <v>1000</v>
      </c>
      <c r="B147" s="36" t="s">
        <v>161</v>
      </c>
      <c r="C147" s="49"/>
      <c r="D147" s="44"/>
      <c r="E147" s="15"/>
      <c r="F147" s="15"/>
      <c r="H147" s="44"/>
      <c r="I147" s="15"/>
      <c r="J147" s="15"/>
      <c r="K147" s="264">
        <f t="shared" si="12"/>
        <v>0</v>
      </c>
      <c r="L147" s="44"/>
      <c r="M147" s="15"/>
      <c r="N147" s="15"/>
      <c r="O147" s="276">
        <f t="shared" si="14"/>
        <v>0</v>
      </c>
    </row>
    <row r="148" spans="1:15" s="8" customFormat="1" ht="15" customHeight="1">
      <c r="A148" s="12" t="s">
        <v>991</v>
      </c>
      <c r="B148" s="35" t="s">
        <v>162</v>
      </c>
      <c r="C148" s="48"/>
      <c r="D148" s="127"/>
      <c r="E148" s="13"/>
      <c r="F148" s="13"/>
      <c r="H148" s="127"/>
      <c r="I148" s="13"/>
      <c r="J148" s="13"/>
      <c r="K148" s="264">
        <f t="shared" si="12"/>
        <v>0</v>
      </c>
      <c r="L148" s="127"/>
      <c r="M148" s="13"/>
      <c r="N148" s="13"/>
      <c r="O148" s="276">
        <f t="shared" si="14"/>
        <v>0</v>
      </c>
    </row>
    <row r="149" spans="1:15" s="56" customFormat="1" ht="15" customHeight="1">
      <c r="A149" s="106" t="s">
        <v>1001</v>
      </c>
      <c r="B149" s="36" t="s">
        <v>163</v>
      </c>
      <c r="C149" s="104"/>
      <c r="D149" s="129"/>
      <c r="E149" s="105"/>
      <c r="F149" s="105"/>
      <c r="H149" s="129"/>
      <c r="I149" s="105"/>
      <c r="J149" s="105"/>
      <c r="K149" s="264">
        <f t="shared" si="12"/>
        <v>0</v>
      </c>
      <c r="L149" s="129"/>
      <c r="M149" s="105"/>
      <c r="N149" s="105"/>
      <c r="O149" s="276">
        <f t="shared" si="14"/>
        <v>0</v>
      </c>
    </row>
    <row r="150" spans="1:15" s="56" customFormat="1" ht="15" customHeight="1">
      <c r="A150" s="11" t="s">
        <v>164</v>
      </c>
      <c r="B150" s="40" t="s">
        <v>845</v>
      </c>
      <c r="C150" s="52" t="s">
        <v>23</v>
      </c>
      <c r="D150" s="42">
        <v>34.86</v>
      </c>
      <c r="E150" s="53">
        <v>1813.7294999999999</v>
      </c>
      <c r="F150" s="53">
        <f t="shared" si="10"/>
        <v>63226.610369999995</v>
      </c>
      <c r="H150" s="42">
        <f>VLOOKUP(A150,'A&amp;R CONSTRUCCIONES'!A:F,4,FALSE)</f>
        <v>34.86</v>
      </c>
      <c r="I150" s="53">
        <f>VLOOKUP(A150,'A&amp;R CONSTRUCCIONES'!A:F,5,FALSE)</f>
        <v>1813.7294999999999</v>
      </c>
      <c r="J150" s="53">
        <f t="shared" si="11"/>
        <v>63226.610369999995</v>
      </c>
      <c r="K150" s="264">
        <f t="shared" si="12"/>
        <v>0</v>
      </c>
      <c r="L150" s="42">
        <v>34.86</v>
      </c>
      <c r="M150" s="53">
        <v>1813.7294999999999</v>
      </c>
      <c r="N150" s="53">
        <f t="shared" si="13"/>
        <v>63226.610369999995</v>
      </c>
      <c r="O150" s="276">
        <f t="shared" si="14"/>
        <v>1.5926291785290651E-2</v>
      </c>
    </row>
    <row r="151" spans="1:15" s="8" customFormat="1" ht="15" customHeight="1">
      <c r="A151" s="14" t="s">
        <v>165</v>
      </c>
      <c r="B151" s="36" t="s">
        <v>166</v>
      </c>
      <c r="C151" s="49"/>
      <c r="D151" s="44"/>
      <c r="E151" s="15"/>
      <c r="F151" s="15"/>
      <c r="H151" s="44"/>
      <c r="I151" s="15"/>
      <c r="J151" s="15"/>
      <c r="K151" s="264">
        <f t="shared" si="12"/>
        <v>0</v>
      </c>
      <c r="L151" s="44"/>
      <c r="M151" s="15"/>
      <c r="N151" s="15"/>
      <c r="O151" s="276">
        <f t="shared" si="14"/>
        <v>0</v>
      </c>
    </row>
    <row r="152" spans="1:15" s="56" customFormat="1" ht="15" customHeight="1">
      <c r="A152" s="11" t="s">
        <v>167</v>
      </c>
      <c r="B152" s="38" t="s">
        <v>846</v>
      </c>
      <c r="C152" s="50" t="s">
        <v>9</v>
      </c>
      <c r="D152" s="41">
        <v>3</v>
      </c>
      <c r="E152" s="6">
        <v>810.02879999999993</v>
      </c>
      <c r="F152" s="6">
        <f t="shared" si="10"/>
        <v>2430.0863999999997</v>
      </c>
      <c r="H152" s="41">
        <f>VLOOKUP(A152,'A&amp;R CONSTRUCCIONES'!A:F,4,FALSE)</f>
        <v>3</v>
      </c>
      <c r="I152" s="6">
        <f>VLOOKUP(A152,'A&amp;R CONSTRUCCIONES'!A:F,5,FALSE)</f>
        <v>810.02879999999993</v>
      </c>
      <c r="J152" s="6">
        <f t="shared" si="11"/>
        <v>2430.0863999999997</v>
      </c>
      <c r="K152" s="264">
        <f t="shared" si="12"/>
        <v>0</v>
      </c>
      <c r="L152" s="41">
        <v>3</v>
      </c>
      <c r="M152" s="6">
        <v>810.02879999999993</v>
      </c>
      <c r="N152" s="6">
        <f t="shared" si="13"/>
        <v>2430.0863999999997</v>
      </c>
      <c r="O152" s="276">
        <f t="shared" si="14"/>
        <v>6.1211987869319855E-4</v>
      </c>
    </row>
    <row r="153" spans="1:15" s="8" customFormat="1" ht="15" customHeight="1">
      <c r="A153" s="14" t="s">
        <v>1002</v>
      </c>
      <c r="B153" s="36" t="s">
        <v>168</v>
      </c>
      <c r="C153" s="49"/>
      <c r="D153" s="44"/>
      <c r="E153" s="15"/>
      <c r="F153" s="15"/>
      <c r="H153" s="44"/>
      <c r="I153" s="15"/>
      <c r="J153" s="15"/>
      <c r="K153" s="264">
        <f t="shared" si="12"/>
        <v>0</v>
      </c>
      <c r="L153" s="44"/>
      <c r="M153" s="15"/>
      <c r="N153" s="15"/>
      <c r="O153" s="276">
        <f t="shared" si="14"/>
        <v>0</v>
      </c>
    </row>
    <row r="154" spans="1:15" s="56" customFormat="1" ht="15" customHeight="1">
      <c r="A154" s="11" t="s">
        <v>169</v>
      </c>
      <c r="B154" s="38" t="s">
        <v>912</v>
      </c>
      <c r="C154" s="50" t="s">
        <v>23</v>
      </c>
      <c r="D154" s="41">
        <v>8.44</v>
      </c>
      <c r="E154" s="6">
        <v>517.49879999999996</v>
      </c>
      <c r="F154" s="6">
        <f t="shared" si="10"/>
        <v>4367.689871999999</v>
      </c>
      <c r="H154" s="41">
        <f>VLOOKUP(A154,'A&amp;R CONSTRUCCIONES'!A:F,4,FALSE)</f>
        <v>8.44</v>
      </c>
      <c r="I154" s="6">
        <f>VLOOKUP(A154,'A&amp;R CONSTRUCCIONES'!A:F,5,FALSE)</f>
        <v>517.49879999999996</v>
      </c>
      <c r="J154" s="6">
        <f t="shared" si="11"/>
        <v>4367.689871999999</v>
      </c>
      <c r="K154" s="264">
        <f t="shared" si="12"/>
        <v>0</v>
      </c>
      <c r="L154" s="41">
        <v>8.44</v>
      </c>
      <c r="M154" s="6">
        <v>517.49879999999996</v>
      </c>
      <c r="N154" s="6">
        <f t="shared" si="13"/>
        <v>4367.689871999999</v>
      </c>
      <c r="O154" s="276">
        <f t="shared" si="14"/>
        <v>1.1001871351644747E-3</v>
      </c>
    </row>
    <row r="155" spans="1:15" s="8" customFormat="1" ht="15" customHeight="1">
      <c r="A155" s="14" t="s">
        <v>1003</v>
      </c>
      <c r="B155" s="36" t="s">
        <v>170</v>
      </c>
      <c r="C155" s="49"/>
      <c r="D155" s="44"/>
      <c r="E155" s="15"/>
      <c r="F155" s="15"/>
      <c r="H155" s="44"/>
      <c r="I155" s="15"/>
      <c r="J155" s="15"/>
      <c r="K155" s="264">
        <f t="shared" si="12"/>
        <v>0</v>
      </c>
      <c r="L155" s="44"/>
      <c r="M155" s="15"/>
      <c r="N155" s="15"/>
      <c r="O155" s="276">
        <f t="shared" si="14"/>
        <v>0</v>
      </c>
    </row>
    <row r="156" spans="1:15" s="56" customFormat="1" ht="15" customHeight="1">
      <c r="A156" s="11" t="s">
        <v>171</v>
      </c>
      <c r="B156" s="38" t="s">
        <v>847</v>
      </c>
      <c r="C156" s="51" t="s">
        <v>9</v>
      </c>
      <c r="D156" s="43">
        <v>1</v>
      </c>
      <c r="E156" s="5">
        <v>99566.921999999991</v>
      </c>
      <c r="F156" s="5">
        <f t="shared" si="10"/>
        <v>99566.921999999991</v>
      </c>
      <c r="H156" s="43">
        <f>VLOOKUP(A156,'A&amp;R CONSTRUCCIONES'!A:F,4,FALSE)</f>
        <v>1</v>
      </c>
      <c r="I156" s="5">
        <f>VLOOKUP(A156,'A&amp;R CONSTRUCCIONES'!A:F,5,FALSE)</f>
        <v>99566.921999999991</v>
      </c>
      <c r="J156" s="5">
        <f t="shared" si="11"/>
        <v>99566.921999999991</v>
      </c>
      <c r="K156" s="264">
        <f t="shared" si="12"/>
        <v>0</v>
      </c>
      <c r="L156" s="43">
        <v>1</v>
      </c>
      <c r="M156" s="5">
        <v>99566.921999999991</v>
      </c>
      <c r="N156" s="5">
        <f t="shared" si="13"/>
        <v>99566.921999999991</v>
      </c>
      <c r="O156" s="276">
        <f t="shared" si="14"/>
        <v>2.5080133865402962E-2</v>
      </c>
    </row>
    <row r="157" spans="1:15" s="56" customFormat="1" ht="15" customHeight="1">
      <c r="A157" s="11" t="s">
        <v>172</v>
      </c>
      <c r="B157" s="38" t="s">
        <v>848</v>
      </c>
      <c r="C157" s="51" t="s">
        <v>9</v>
      </c>
      <c r="D157" s="43">
        <v>1</v>
      </c>
      <c r="E157" s="5">
        <v>64916.518100000001</v>
      </c>
      <c r="F157" s="5">
        <f t="shared" si="10"/>
        <v>64916.518100000001</v>
      </c>
      <c r="H157" s="43">
        <f>VLOOKUP(A157,'A&amp;R CONSTRUCCIONES'!A:F,4,FALSE)</f>
        <v>1</v>
      </c>
      <c r="I157" s="5">
        <f>VLOOKUP(A157,'A&amp;R CONSTRUCCIONES'!A:F,5,FALSE)</f>
        <v>64916.518100000001</v>
      </c>
      <c r="J157" s="5">
        <f t="shared" si="11"/>
        <v>64916.518100000001</v>
      </c>
      <c r="K157" s="264">
        <f t="shared" si="12"/>
        <v>0</v>
      </c>
      <c r="L157" s="43">
        <v>1</v>
      </c>
      <c r="M157" s="5">
        <v>64916.518100000001</v>
      </c>
      <c r="N157" s="5">
        <f t="shared" si="13"/>
        <v>64916.518100000001</v>
      </c>
      <c r="O157" s="276">
        <f t="shared" si="14"/>
        <v>1.6351966409324719E-2</v>
      </c>
    </row>
    <row r="158" spans="1:15" s="8" customFormat="1" ht="15" customHeight="1">
      <c r="A158" s="12" t="s">
        <v>173</v>
      </c>
      <c r="B158" s="35" t="s">
        <v>44</v>
      </c>
      <c r="C158" s="48"/>
      <c r="D158" s="127"/>
      <c r="E158" s="13"/>
      <c r="F158" s="13"/>
      <c r="H158" s="127"/>
      <c r="I158" s="13"/>
      <c r="J158" s="13"/>
      <c r="K158" s="264">
        <f t="shared" si="12"/>
        <v>0</v>
      </c>
      <c r="L158" s="127"/>
      <c r="M158" s="13"/>
      <c r="N158" s="13"/>
      <c r="O158" s="276">
        <f t="shared" si="14"/>
        <v>0</v>
      </c>
    </row>
    <row r="159" spans="1:15" s="8" customFormat="1" ht="15" customHeight="1">
      <c r="A159" s="14" t="s">
        <v>1004</v>
      </c>
      <c r="B159" s="36" t="s">
        <v>170</v>
      </c>
      <c r="C159" s="49"/>
      <c r="D159" s="44"/>
      <c r="E159" s="15"/>
      <c r="F159" s="15"/>
      <c r="H159" s="44"/>
      <c r="I159" s="15"/>
      <c r="J159" s="15"/>
      <c r="K159" s="264">
        <f t="shared" si="12"/>
        <v>0</v>
      </c>
      <c r="L159" s="44"/>
      <c r="M159" s="15"/>
      <c r="N159" s="15"/>
      <c r="O159" s="276">
        <f t="shared" si="14"/>
        <v>0</v>
      </c>
    </row>
    <row r="160" spans="1:15" s="56" customFormat="1" ht="15" customHeight="1">
      <c r="A160" s="11" t="s">
        <v>174</v>
      </c>
      <c r="B160" s="38" t="s">
        <v>849</v>
      </c>
      <c r="C160" s="50" t="s">
        <v>9</v>
      </c>
      <c r="D160" s="41">
        <v>4</v>
      </c>
      <c r="E160" s="6">
        <v>5105.2708000000002</v>
      </c>
      <c r="F160" s="6">
        <f t="shared" si="10"/>
        <v>20421.083200000001</v>
      </c>
      <c r="H160" s="41">
        <f>VLOOKUP(A160,'A&amp;R CONSTRUCCIONES'!A:F,4,FALSE)</f>
        <v>4</v>
      </c>
      <c r="I160" s="6">
        <f>VLOOKUP(A160,'A&amp;R CONSTRUCCIONES'!A:F,5,FALSE)</f>
        <v>5105.2708000000002</v>
      </c>
      <c r="J160" s="6">
        <f t="shared" si="11"/>
        <v>20421.083200000001</v>
      </c>
      <c r="K160" s="264">
        <f t="shared" si="12"/>
        <v>0</v>
      </c>
      <c r="L160" s="41">
        <v>4</v>
      </c>
      <c r="M160" s="6">
        <v>5105.2708000000002</v>
      </c>
      <c r="N160" s="6">
        <f t="shared" si="13"/>
        <v>20421.083200000001</v>
      </c>
      <c r="O160" s="276">
        <f t="shared" si="14"/>
        <v>5.1439121552088506E-3</v>
      </c>
    </row>
    <row r="161" spans="1:15" s="56" customFormat="1" ht="15" customHeight="1">
      <c r="A161" s="11" t="s">
        <v>175</v>
      </c>
      <c r="B161" s="38" t="s">
        <v>500</v>
      </c>
      <c r="C161" s="50" t="s">
        <v>9</v>
      </c>
      <c r="D161" s="47">
        <v>4</v>
      </c>
      <c r="E161" s="6">
        <v>785.21519999999998</v>
      </c>
      <c r="F161" s="6">
        <f t="shared" si="10"/>
        <v>3140.8607999999999</v>
      </c>
      <c r="H161" s="47">
        <f>VLOOKUP(A161,'A&amp;R CONSTRUCCIONES'!A:F,4,FALSE)</f>
        <v>4</v>
      </c>
      <c r="I161" s="6">
        <f>VLOOKUP(A161,'A&amp;R CONSTRUCCIONES'!A:F,5,FALSE)</f>
        <v>785.21519999999998</v>
      </c>
      <c r="J161" s="6">
        <f t="shared" si="11"/>
        <v>3140.8607999999999</v>
      </c>
      <c r="K161" s="264">
        <f t="shared" si="12"/>
        <v>0</v>
      </c>
      <c r="L161" s="47">
        <v>4</v>
      </c>
      <c r="M161" s="6">
        <v>785.21519999999998</v>
      </c>
      <c r="N161" s="6">
        <f t="shared" si="13"/>
        <v>3140.8607999999999</v>
      </c>
      <c r="O161" s="276">
        <f t="shared" si="14"/>
        <v>7.9115842625522396E-4</v>
      </c>
    </row>
    <row r="162" spans="1:15" s="56" customFormat="1" ht="15" customHeight="1">
      <c r="A162" s="11" t="s">
        <v>176</v>
      </c>
      <c r="B162" s="38" t="s">
        <v>850</v>
      </c>
      <c r="C162" s="50" t="s">
        <v>9</v>
      </c>
      <c r="D162" s="43">
        <v>2</v>
      </c>
      <c r="E162" s="6">
        <v>990.74080000000004</v>
      </c>
      <c r="F162" s="6">
        <f t="shared" si="10"/>
        <v>1981.4816000000001</v>
      </c>
      <c r="H162" s="43">
        <f>VLOOKUP(A162,'A&amp;R CONSTRUCCIONES'!A:F,4,FALSE)</f>
        <v>2</v>
      </c>
      <c r="I162" s="6">
        <f>VLOOKUP(A162,'A&amp;R CONSTRUCCIONES'!A:F,5,FALSE)</f>
        <v>990.74080000000004</v>
      </c>
      <c r="J162" s="6">
        <f t="shared" si="11"/>
        <v>1981.4816000000001</v>
      </c>
      <c r="K162" s="264">
        <f t="shared" si="12"/>
        <v>0</v>
      </c>
      <c r="L162" s="43">
        <v>2</v>
      </c>
      <c r="M162" s="6">
        <v>990.74080000000004</v>
      </c>
      <c r="N162" s="6">
        <f t="shared" si="13"/>
        <v>1981.4816000000001</v>
      </c>
      <c r="O162" s="276">
        <f t="shared" si="14"/>
        <v>4.9911981591469552E-4</v>
      </c>
    </row>
    <row r="163" spans="1:15" s="56" customFormat="1" ht="15" customHeight="1">
      <c r="A163" s="11" t="s">
        <v>177</v>
      </c>
      <c r="B163" s="38" t="s">
        <v>851</v>
      </c>
      <c r="C163" s="50" t="s">
        <v>9</v>
      </c>
      <c r="D163" s="41">
        <v>15</v>
      </c>
      <c r="E163" s="6">
        <v>5195.6365999999998</v>
      </c>
      <c r="F163" s="6">
        <f t="shared" si="10"/>
        <v>77934.548999999999</v>
      </c>
      <c r="H163" s="41">
        <f>VLOOKUP(A163,'A&amp;R CONSTRUCCIONES'!A:F,4,FALSE)</f>
        <v>15</v>
      </c>
      <c r="I163" s="6">
        <f>VLOOKUP(A163,'A&amp;R CONSTRUCCIONES'!A:F,5,FALSE)</f>
        <v>5195.6365999999998</v>
      </c>
      <c r="J163" s="6">
        <f t="shared" si="11"/>
        <v>77934.548999999999</v>
      </c>
      <c r="K163" s="264">
        <f t="shared" si="12"/>
        <v>0</v>
      </c>
      <c r="L163" s="41">
        <v>15</v>
      </c>
      <c r="M163" s="6">
        <v>5195.6365999999998</v>
      </c>
      <c r="N163" s="6">
        <f t="shared" si="13"/>
        <v>77934.548999999999</v>
      </c>
      <c r="O163" s="276">
        <f t="shared" si="14"/>
        <v>1.9631107223137888E-2</v>
      </c>
    </row>
    <row r="164" spans="1:15" s="56" customFormat="1" ht="15" customHeight="1">
      <c r="A164" s="11" t="s">
        <v>178</v>
      </c>
      <c r="B164" s="38" t="s">
        <v>852</v>
      </c>
      <c r="C164" s="50" t="s">
        <v>9</v>
      </c>
      <c r="D164" s="41">
        <v>1</v>
      </c>
      <c r="E164" s="6">
        <v>1227.1118999999999</v>
      </c>
      <c r="F164" s="6">
        <f t="shared" si="10"/>
        <v>1227.1118999999999</v>
      </c>
      <c r="H164" s="41">
        <f>VLOOKUP(A164,'A&amp;R CONSTRUCCIONES'!A:F,4,FALSE)</f>
        <v>1</v>
      </c>
      <c r="I164" s="6">
        <f>VLOOKUP(A164,'A&amp;R CONSTRUCCIONES'!A:F,5,FALSE)</f>
        <v>1227.1118999999999</v>
      </c>
      <c r="J164" s="6">
        <f t="shared" si="11"/>
        <v>1227.1118999999999</v>
      </c>
      <c r="K164" s="264">
        <f t="shared" si="12"/>
        <v>0</v>
      </c>
      <c r="L164" s="41">
        <v>1</v>
      </c>
      <c r="M164" s="6">
        <v>1227.1118999999999</v>
      </c>
      <c r="N164" s="6">
        <f t="shared" si="13"/>
        <v>1227.1118999999999</v>
      </c>
      <c r="O164" s="276">
        <f t="shared" si="14"/>
        <v>3.0909995108444722E-4</v>
      </c>
    </row>
    <row r="165" spans="1:15" s="8" customFormat="1" ht="15" customHeight="1">
      <c r="A165" s="14" t="s">
        <v>179</v>
      </c>
      <c r="B165" s="36" t="s">
        <v>180</v>
      </c>
      <c r="C165" s="49"/>
      <c r="D165" s="44"/>
      <c r="E165" s="15"/>
      <c r="F165" s="15"/>
      <c r="H165" s="44"/>
      <c r="I165" s="15"/>
      <c r="J165" s="15"/>
      <c r="K165" s="264">
        <f t="shared" si="12"/>
        <v>0</v>
      </c>
      <c r="L165" s="44"/>
      <c r="M165" s="15"/>
      <c r="N165" s="15"/>
      <c r="O165" s="276">
        <f t="shared" si="14"/>
        <v>0</v>
      </c>
    </row>
    <row r="166" spans="1:15" s="56" customFormat="1" ht="15" customHeight="1">
      <c r="A166" s="11" t="s">
        <v>181</v>
      </c>
      <c r="B166" s="38" t="s">
        <v>853</v>
      </c>
      <c r="C166" s="52" t="s">
        <v>9</v>
      </c>
      <c r="D166" s="42">
        <v>1</v>
      </c>
      <c r="E166" s="6">
        <v>4376.4153999999999</v>
      </c>
      <c r="F166" s="6">
        <f t="shared" si="10"/>
        <v>4376.4153999999999</v>
      </c>
      <c r="H166" s="42">
        <f>VLOOKUP(A166,'A&amp;R CONSTRUCCIONES'!A:F,4,FALSE)</f>
        <v>1</v>
      </c>
      <c r="I166" s="6">
        <f>VLOOKUP(A166,'A&amp;R CONSTRUCCIONES'!A:F,5,FALSE)</f>
        <v>4376.4153999999999</v>
      </c>
      <c r="J166" s="6">
        <f t="shared" si="11"/>
        <v>4376.4153999999999</v>
      </c>
      <c r="K166" s="264">
        <f t="shared" si="12"/>
        <v>0</v>
      </c>
      <c r="L166" s="42">
        <v>1</v>
      </c>
      <c r="M166" s="6">
        <v>4376.4153999999999</v>
      </c>
      <c r="N166" s="6">
        <f t="shared" si="13"/>
        <v>4376.4153999999999</v>
      </c>
      <c r="O166" s="276">
        <f t="shared" si="14"/>
        <v>1.1023850278570532E-3</v>
      </c>
    </row>
    <row r="167" spans="1:15" s="56" customFormat="1" ht="15" customHeight="1">
      <c r="A167" s="11" t="s">
        <v>926</v>
      </c>
      <c r="B167" s="40" t="s">
        <v>854</v>
      </c>
      <c r="C167" s="52" t="s">
        <v>9</v>
      </c>
      <c r="D167" s="42">
        <v>1</v>
      </c>
      <c r="E167" s="53">
        <v>9146.2932000000001</v>
      </c>
      <c r="F167" s="53">
        <f t="shared" si="10"/>
        <v>9146.2932000000001</v>
      </c>
      <c r="H167" s="42">
        <f>VLOOKUP(A167,'A&amp;R CONSTRUCCIONES'!A:F,4,FALSE)</f>
        <v>1</v>
      </c>
      <c r="I167" s="53">
        <f>VLOOKUP(A167,'A&amp;R CONSTRUCCIONES'!A:F,5,FALSE)</f>
        <v>9146.2932000000001</v>
      </c>
      <c r="J167" s="53">
        <f t="shared" si="11"/>
        <v>9146.2932000000001</v>
      </c>
      <c r="K167" s="264">
        <f t="shared" si="12"/>
        <v>0</v>
      </c>
      <c r="L167" s="42">
        <v>1</v>
      </c>
      <c r="M167" s="53">
        <v>9146.2932000000001</v>
      </c>
      <c r="N167" s="53">
        <f t="shared" si="13"/>
        <v>9146.2932000000001</v>
      </c>
      <c r="O167" s="276">
        <f t="shared" si="14"/>
        <v>2.3038801764729139E-3</v>
      </c>
    </row>
    <row r="168" spans="1:15" s="56" customFormat="1" ht="15" customHeight="1">
      <c r="A168" s="11" t="s">
        <v>182</v>
      </c>
      <c r="B168" s="40" t="s">
        <v>855</v>
      </c>
      <c r="C168" s="52" t="s">
        <v>9</v>
      </c>
      <c r="D168" s="42">
        <v>3</v>
      </c>
      <c r="E168" s="5">
        <v>14089.9696</v>
      </c>
      <c r="F168" s="5">
        <f t="shared" si="10"/>
        <v>42269.908800000005</v>
      </c>
      <c r="H168" s="42">
        <f>VLOOKUP(A168,'A&amp;R CONSTRUCCIONES'!A:F,4,FALSE)</f>
        <v>3</v>
      </c>
      <c r="I168" s="5">
        <f>VLOOKUP(A168,'A&amp;R CONSTRUCCIONES'!A:F,5,FALSE)</f>
        <v>14089.9696</v>
      </c>
      <c r="J168" s="5">
        <f t="shared" si="11"/>
        <v>42269.908800000005</v>
      </c>
      <c r="K168" s="264">
        <f t="shared" si="12"/>
        <v>0</v>
      </c>
      <c r="L168" s="42">
        <v>3</v>
      </c>
      <c r="M168" s="5">
        <v>14089.9696</v>
      </c>
      <c r="N168" s="5">
        <f t="shared" si="13"/>
        <v>42269.908800000005</v>
      </c>
      <c r="O168" s="276">
        <f t="shared" si="14"/>
        <v>1.0647461525248062E-2</v>
      </c>
    </row>
    <row r="169" spans="1:15" s="56" customFormat="1" ht="15" customHeight="1">
      <c r="A169" s="11" t="s">
        <v>183</v>
      </c>
      <c r="B169" s="40" t="s">
        <v>856</v>
      </c>
      <c r="C169" s="52" t="s">
        <v>9</v>
      </c>
      <c r="D169" s="43">
        <v>1</v>
      </c>
      <c r="E169" s="53">
        <v>7020.2286000000004</v>
      </c>
      <c r="F169" s="53">
        <f t="shared" si="10"/>
        <v>7020.2286000000004</v>
      </c>
      <c r="H169" s="43">
        <f>VLOOKUP(A169,'A&amp;R CONSTRUCCIONES'!A:F,4,FALSE)</f>
        <v>1</v>
      </c>
      <c r="I169" s="53">
        <f>VLOOKUP(A169,'A&amp;R CONSTRUCCIONES'!A:F,5,FALSE)</f>
        <v>7020.2286000000004</v>
      </c>
      <c r="J169" s="53">
        <f t="shared" si="11"/>
        <v>7020.2286000000004</v>
      </c>
      <c r="K169" s="264">
        <f t="shared" si="12"/>
        <v>0</v>
      </c>
      <c r="L169" s="43">
        <v>1</v>
      </c>
      <c r="M169" s="53">
        <v>7020.2286000000004</v>
      </c>
      <c r="N169" s="53">
        <f t="shared" si="13"/>
        <v>7020.2286000000004</v>
      </c>
      <c r="O169" s="276">
        <f t="shared" si="14"/>
        <v>1.7683410264879981E-3</v>
      </c>
    </row>
    <row r="170" spans="1:15" s="8" customFormat="1" ht="15" customHeight="1">
      <c r="A170" s="14" t="s">
        <v>184</v>
      </c>
      <c r="B170" s="36" t="s">
        <v>185</v>
      </c>
      <c r="C170" s="49"/>
      <c r="D170" s="44"/>
      <c r="E170" s="15"/>
      <c r="F170" s="15"/>
      <c r="H170" s="44"/>
      <c r="I170" s="15"/>
      <c r="J170" s="15"/>
      <c r="K170" s="264">
        <f t="shared" si="12"/>
        <v>0</v>
      </c>
      <c r="L170" s="44"/>
      <c r="M170" s="15"/>
      <c r="N170" s="15"/>
      <c r="O170" s="276">
        <f t="shared" si="14"/>
        <v>0</v>
      </c>
    </row>
    <row r="171" spans="1:15" s="56" customFormat="1" ht="15" customHeight="1">
      <c r="A171" s="9" t="s">
        <v>186</v>
      </c>
      <c r="B171" s="38" t="s">
        <v>501</v>
      </c>
      <c r="C171" s="50" t="s">
        <v>9</v>
      </c>
      <c r="D171" s="43">
        <v>1</v>
      </c>
      <c r="E171" s="6">
        <v>2151.6487999999999</v>
      </c>
      <c r="F171" s="6">
        <f t="shared" si="10"/>
        <v>2151.6487999999999</v>
      </c>
      <c r="H171" s="43">
        <f>VLOOKUP(A171,'A&amp;R CONSTRUCCIONES'!A:F,4,FALSE)</f>
        <v>1</v>
      </c>
      <c r="I171" s="6">
        <f>VLOOKUP(A171,'A&amp;R CONSTRUCCIONES'!A:F,5,FALSE)</f>
        <v>2151.6487999999999</v>
      </c>
      <c r="J171" s="6">
        <f t="shared" si="11"/>
        <v>2151.6487999999999</v>
      </c>
      <c r="K171" s="264">
        <f t="shared" si="12"/>
        <v>0</v>
      </c>
      <c r="L171" s="43">
        <v>1</v>
      </c>
      <c r="M171" s="6">
        <v>2151.6487999999999</v>
      </c>
      <c r="N171" s="6">
        <f t="shared" si="13"/>
        <v>2151.6487999999999</v>
      </c>
      <c r="O171" s="276">
        <f t="shared" si="14"/>
        <v>5.4198361113677541E-4</v>
      </c>
    </row>
    <row r="172" spans="1:15" s="8" customFormat="1" ht="15" customHeight="1">
      <c r="A172" s="12" t="s">
        <v>187</v>
      </c>
      <c r="B172" s="35" t="s">
        <v>502</v>
      </c>
      <c r="C172" s="48"/>
      <c r="D172" s="127"/>
      <c r="E172" s="13"/>
      <c r="F172" s="13"/>
      <c r="H172" s="127"/>
      <c r="I172" s="13"/>
      <c r="J172" s="13"/>
      <c r="K172" s="264">
        <f t="shared" si="12"/>
        <v>0</v>
      </c>
      <c r="L172" s="127"/>
      <c r="M172" s="13"/>
      <c r="N172" s="13"/>
      <c r="O172" s="276">
        <f t="shared" si="14"/>
        <v>0</v>
      </c>
    </row>
    <row r="173" spans="1:15" s="8" customFormat="1" ht="15" customHeight="1">
      <c r="A173" s="14" t="s">
        <v>188</v>
      </c>
      <c r="B173" s="36" t="s">
        <v>503</v>
      </c>
      <c r="C173" s="49"/>
      <c r="D173" s="44"/>
      <c r="E173" s="15"/>
      <c r="F173" s="15"/>
      <c r="H173" s="44"/>
      <c r="I173" s="15"/>
      <c r="J173" s="15"/>
      <c r="K173" s="264">
        <f t="shared" si="12"/>
        <v>0</v>
      </c>
      <c r="L173" s="44"/>
      <c r="M173" s="15"/>
      <c r="N173" s="15"/>
      <c r="O173" s="276">
        <f t="shared" si="14"/>
        <v>0</v>
      </c>
    </row>
    <row r="174" spans="1:15" s="56" customFormat="1" ht="15" customHeight="1">
      <c r="A174" s="11" t="s">
        <v>189</v>
      </c>
      <c r="B174" s="38" t="s">
        <v>857</v>
      </c>
      <c r="C174" s="50" t="s">
        <v>190</v>
      </c>
      <c r="D174" s="41">
        <v>100.8</v>
      </c>
      <c r="E174" s="6">
        <v>44.009966423487136</v>
      </c>
      <c r="F174" s="6">
        <f t="shared" si="10"/>
        <v>4436.2046154875034</v>
      </c>
      <c r="H174" s="41">
        <v>100.8</v>
      </c>
      <c r="I174" s="6">
        <f>VLOOKUP(A174,'A&amp;R CONSTRUCCIONES'!A:F,5,FALSE)</f>
        <v>44.009966423487136</v>
      </c>
      <c r="J174" s="6">
        <f t="shared" si="11"/>
        <v>4436.2046154875034</v>
      </c>
      <c r="K174" s="264">
        <f t="shared" si="12"/>
        <v>0</v>
      </c>
      <c r="L174" s="41">
        <v>100.8</v>
      </c>
      <c r="M174" s="6">
        <v>44.009966423487136</v>
      </c>
      <c r="N174" s="6">
        <f t="shared" si="13"/>
        <v>4436.2046154875034</v>
      </c>
      <c r="O174" s="276">
        <f t="shared" si="14"/>
        <v>1.1174454665852287E-3</v>
      </c>
    </row>
    <row r="175" spans="1:15" s="56" customFormat="1" ht="15" customHeight="1">
      <c r="A175" s="11" t="s">
        <v>189</v>
      </c>
      <c r="B175" s="38" t="s">
        <v>858</v>
      </c>
      <c r="C175" s="50" t="s">
        <v>190</v>
      </c>
      <c r="D175" s="41">
        <v>235.85</v>
      </c>
      <c r="E175" s="6">
        <v>44.009966423487136</v>
      </c>
      <c r="F175" s="6">
        <f t="shared" si="10"/>
        <v>10379.75058097944</v>
      </c>
      <c r="H175" s="41">
        <v>235.85</v>
      </c>
      <c r="I175" s="6">
        <f>VLOOKUP(A175,'A&amp;R CONSTRUCCIONES'!A:F,5,FALSE)</f>
        <v>44.009966423487136</v>
      </c>
      <c r="J175" s="6">
        <f t="shared" si="11"/>
        <v>10379.75058097944</v>
      </c>
      <c r="K175" s="264">
        <f t="shared" si="12"/>
        <v>0</v>
      </c>
      <c r="L175" s="41">
        <v>235.85</v>
      </c>
      <c r="M175" s="6">
        <v>44.009966423487136</v>
      </c>
      <c r="N175" s="6">
        <f t="shared" si="13"/>
        <v>10379.75058097944</v>
      </c>
      <c r="O175" s="276">
        <f t="shared" si="14"/>
        <v>2.6145785049020453E-3</v>
      </c>
    </row>
    <row r="176" spans="1:15" s="56" customFormat="1" ht="15" customHeight="1">
      <c r="A176" s="11" t="s">
        <v>189</v>
      </c>
      <c r="B176" s="38" t="s">
        <v>859</v>
      </c>
      <c r="C176" s="50" t="s">
        <v>190</v>
      </c>
      <c r="D176" s="41">
        <v>42.68</v>
      </c>
      <c r="E176" s="6">
        <v>44.009966423487136</v>
      </c>
      <c r="F176" s="6">
        <f t="shared" si="10"/>
        <v>1878.345366954431</v>
      </c>
      <c r="H176" s="41">
        <v>42.68</v>
      </c>
      <c r="I176" s="6">
        <f>VLOOKUP(A176,'A&amp;R CONSTRUCCIONES'!A:F,5,FALSE)</f>
        <v>44.009966423487136</v>
      </c>
      <c r="J176" s="6">
        <f t="shared" si="11"/>
        <v>1878.345366954431</v>
      </c>
      <c r="K176" s="264">
        <f t="shared" si="12"/>
        <v>0</v>
      </c>
      <c r="L176" s="41">
        <v>42.68</v>
      </c>
      <c r="M176" s="6">
        <v>44.009966423487136</v>
      </c>
      <c r="N176" s="6">
        <f t="shared" si="13"/>
        <v>1878.345366954431</v>
      </c>
      <c r="O176" s="276">
        <f t="shared" si="14"/>
        <v>4.7314060033588846E-4</v>
      </c>
    </row>
    <row r="177" spans="1:15" s="56" customFormat="1" ht="15" customHeight="1">
      <c r="A177" s="11" t="s">
        <v>189</v>
      </c>
      <c r="B177" s="38" t="s">
        <v>860</v>
      </c>
      <c r="C177" s="50" t="s">
        <v>190</v>
      </c>
      <c r="D177" s="41">
        <v>79.540000000000006</v>
      </c>
      <c r="E177" s="6">
        <v>44.009966423487136</v>
      </c>
      <c r="F177" s="6">
        <f t="shared" si="10"/>
        <v>3500.5527293241671</v>
      </c>
      <c r="H177" s="41">
        <v>79.540000000000006</v>
      </c>
      <c r="I177" s="6">
        <f>VLOOKUP(A177,'A&amp;R CONSTRUCCIONES'!A:F,5,FALSE)</f>
        <v>44.009966423487136</v>
      </c>
      <c r="J177" s="6">
        <f t="shared" si="11"/>
        <v>3500.5527293241671</v>
      </c>
      <c r="K177" s="264">
        <f t="shared" si="12"/>
        <v>0</v>
      </c>
      <c r="L177" s="41">
        <v>79.540000000000006</v>
      </c>
      <c r="M177" s="6">
        <v>44.009966423487136</v>
      </c>
      <c r="N177" s="6">
        <f t="shared" si="13"/>
        <v>3500.5527293241671</v>
      </c>
      <c r="O177" s="276">
        <f t="shared" si="14"/>
        <v>8.8176202789870127E-4</v>
      </c>
    </row>
    <row r="178" spans="1:15" s="56" customFormat="1" ht="15" customHeight="1">
      <c r="A178" s="11" t="s">
        <v>189</v>
      </c>
      <c r="B178" s="38" t="s">
        <v>861</v>
      </c>
      <c r="C178" s="50" t="s">
        <v>190</v>
      </c>
      <c r="D178" s="41">
        <v>85.03</v>
      </c>
      <c r="E178" s="6">
        <v>44.009966423487136</v>
      </c>
      <c r="F178" s="6">
        <f t="shared" si="10"/>
        <v>3742.1674449891111</v>
      </c>
      <c r="H178" s="41">
        <v>85.03</v>
      </c>
      <c r="I178" s="6">
        <f>VLOOKUP(A178,'A&amp;R CONSTRUCCIONES'!A:F,5,FALSE)</f>
        <v>44.009966423487136</v>
      </c>
      <c r="J178" s="6">
        <f t="shared" si="11"/>
        <v>3742.1674449891111</v>
      </c>
      <c r="K178" s="264">
        <f t="shared" si="12"/>
        <v>0</v>
      </c>
      <c r="L178" s="41">
        <v>85.03</v>
      </c>
      <c r="M178" s="6">
        <v>44.009966423487136</v>
      </c>
      <c r="N178" s="6">
        <f t="shared" si="13"/>
        <v>3742.1674449891111</v>
      </c>
      <c r="O178" s="276">
        <f t="shared" si="14"/>
        <v>9.4262289706093243E-4</v>
      </c>
    </row>
    <row r="179" spans="1:15" s="56" customFormat="1" ht="15" customHeight="1">
      <c r="A179" s="11" t="s">
        <v>189</v>
      </c>
      <c r="B179" s="38" t="s">
        <v>862</v>
      </c>
      <c r="C179" s="50" t="s">
        <v>190</v>
      </c>
      <c r="D179" s="41">
        <v>75.06</v>
      </c>
      <c r="E179" s="6">
        <v>44.009966423487136</v>
      </c>
      <c r="F179" s="6">
        <f t="shared" si="10"/>
        <v>3303.3880797469446</v>
      </c>
      <c r="H179" s="41">
        <v>75.06</v>
      </c>
      <c r="I179" s="6">
        <f>VLOOKUP(A179,'A&amp;R CONSTRUCCIONES'!A:F,5,FALSE)</f>
        <v>44.009966423487136</v>
      </c>
      <c r="J179" s="6">
        <f t="shared" si="11"/>
        <v>3303.3880797469446</v>
      </c>
      <c r="K179" s="264">
        <f t="shared" si="12"/>
        <v>0</v>
      </c>
      <c r="L179" s="41">
        <v>75.06</v>
      </c>
      <c r="M179" s="6">
        <v>44.009966423487136</v>
      </c>
      <c r="N179" s="6">
        <f t="shared" si="13"/>
        <v>3303.3880797469446</v>
      </c>
      <c r="O179" s="276">
        <f t="shared" si="14"/>
        <v>8.3209778493935783E-4</v>
      </c>
    </row>
    <row r="180" spans="1:15" s="56" customFormat="1" ht="15" customHeight="1">
      <c r="A180" s="11" t="s">
        <v>189</v>
      </c>
      <c r="B180" s="38" t="s">
        <v>863</v>
      </c>
      <c r="C180" s="50" t="s">
        <v>190</v>
      </c>
      <c r="D180" s="41">
        <v>70.930000000000007</v>
      </c>
      <c r="E180" s="6">
        <v>44.009966423487136</v>
      </c>
      <c r="F180" s="6">
        <f t="shared" si="10"/>
        <v>3121.6269184179428</v>
      </c>
      <c r="H180" s="41">
        <v>70.930000000000007</v>
      </c>
      <c r="I180" s="6">
        <f>VLOOKUP(A180,'A&amp;R CONSTRUCCIONES'!A:F,5,FALSE)</f>
        <v>44.009966423487136</v>
      </c>
      <c r="J180" s="6">
        <f t="shared" si="11"/>
        <v>3121.6269184179428</v>
      </c>
      <c r="K180" s="264">
        <f t="shared" si="12"/>
        <v>0</v>
      </c>
      <c r="L180" s="41">
        <v>70.930000000000007</v>
      </c>
      <c r="M180" s="6">
        <v>44.009966423487136</v>
      </c>
      <c r="N180" s="6">
        <f t="shared" si="13"/>
        <v>3121.6269184179428</v>
      </c>
      <c r="O180" s="276">
        <f t="shared" si="14"/>
        <v>7.8631356096121299E-4</v>
      </c>
    </row>
    <row r="181" spans="1:15" s="56" customFormat="1" ht="15" customHeight="1">
      <c r="A181" s="11" t="s">
        <v>189</v>
      </c>
      <c r="B181" s="38" t="s">
        <v>864</v>
      </c>
      <c r="C181" s="50" t="s">
        <v>190</v>
      </c>
      <c r="D181" s="41">
        <v>996.1</v>
      </c>
      <c r="E181" s="6">
        <v>44.009966423487136</v>
      </c>
      <c r="F181" s="6">
        <f t="shared" si="10"/>
        <v>43838.327554435535</v>
      </c>
      <c r="H181" s="41">
        <v>996.1</v>
      </c>
      <c r="I181" s="6">
        <f>VLOOKUP(A181,'A&amp;R CONSTRUCCIONES'!A:F,5,FALSE)</f>
        <v>44.009966423487136</v>
      </c>
      <c r="J181" s="6">
        <f t="shared" si="11"/>
        <v>43838.327554435535</v>
      </c>
      <c r="K181" s="264">
        <f t="shared" si="12"/>
        <v>0</v>
      </c>
      <c r="L181" s="41">
        <v>996.1</v>
      </c>
      <c r="M181" s="6">
        <v>44.009966423487136</v>
      </c>
      <c r="N181" s="6">
        <f t="shared" si="13"/>
        <v>43838.327554435535</v>
      </c>
      <c r="O181" s="276">
        <f t="shared" si="14"/>
        <v>1.104253402049153E-2</v>
      </c>
    </row>
    <row r="182" spans="1:15" s="8" customFormat="1" ht="15" customHeight="1">
      <c r="A182" s="14" t="s">
        <v>191</v>
      </c>
      <c r="B182" s="36" t="s">
        <v>192</v>
      </c>
      <c r="C182" s="49"/>
      <c r="D182" s="44"/>
      <c r="E182" s="15"/>
      <c r="F182" s="15"/>
      <c r="H182" s="44"/>
      <c r="I182" s="15"/>
      <c r="J182" s="15"/>
      <c r="K182" s="264">
        <f t="shared" si="12"/>
        <v>0</v>
      </c>
      <c r="L182" s="44"/>
      <c r="M182" s="15"/>
      <c r="N182" s="15"/>
      <c r="O182" s="276">
        <f t="shared" si="14"/>
        <v>0</v>
      </c>
    </row>
    <row r="183" spans="1:15" s="56" customFormat="1" ht="15" customHeight="1">
      <c r="A183" s="11" t="s">
        <v>193</v>
      </c>
      <c r="B183" s="40" t="s">
        <v>865</v>
      </c>
      <c r="C183" s="52" t="s">
        <v>23</v>
      </c>
      <c r="D183" s="42">
        <v>58.44</v>
      </c>
      <c r="E183" s="53">
        <v>1709.3537999999999</v>
      </c>
      <c r="F183" s="53">
        <f t="shared" si="10"/>
        <v>99894.636071999994</v>
      </c>
      <c r="H183" s="42">
        <f>VLOOKUP(A183,'A&amp;R CONSTRUCCIONES'!A:F,4,FALSE)</f>
        <v>58.44</v>
      </c>
      <c r="I183" s="53">
        <f>VLOOKUP(A183,'A&amp;R CONSTRUCCIONES'!A:F,5,FALSE)</f>
        <v>1709.3537999999999</v>
      </c>
      <c r="J183" s="53">
        <f t="shared" si="11"/>
        <v>99894.636071999994</v>
      </c>
      <c r="K183" s="264">
        <f t="shared" si="12"/>
        <v>0</v>
      </c>
      <c r="L183" s="42">
        <v>58.44</v>
      </c>
      <c r="M183" s="53">
        <v>1709.3537999999999</v>
      </c>
      <c r="N183" s="53">
        <f t="shared" si="13"/>
        <v>99894.636071999994</v>
      </c>
      <c r="O183" s="276">
        <f t="shared" si="14"/>
        <v>2.5162682493303064E-2</v>
      </c>
    </row>
    <row r="184" spans="1:15" s="56" customFormat="1" ht="15" customHeight="1">
      <c r="A184" s="11" t="s">
        <v>194</v>
      </c>
      <c r="B184" s="40" t="s">
        <v>866</v>
      </c>
      <c r="C184" s="52" t="s">
        <v>23</v>
      </c>
      <c r="D184" s="42">
        <v>28.66</v>
      </c>
      <c r="E184" s="53">
        <v>1709.3537999999999</v>
      </c>
      <c r="F184" s="53">
        <f t="shared" si="10"/>
        <v>48990.079908</v>
      </c>
      <c r="H184" s="42">
        <f>VLOOKUP(A184,'A&amp;R CONSTRUCCIONES'!A:F,4,FALSE)</f>
        <v>28.66</v>
      </c>
      <c r="I184" s="53">
        <f>VLOOKUP(A184,'A&amp;R CONSTRUCCIONES'!A:F,5,FALSE)</f>
        <v>1709.3537999999999</v>
      </c>
      <c r="J184" s="53">
        <f t="shared" si="11"/>
        <v>48990.079908</v>
      </c>
      <c r="K184" s="264">
        <f t="shared" si="12"/>
        <v>0</v>
      </c>
      <c r="L184" s="42">
        <v>28.66</v>
      </c>
      <c r="M184" s="53">
        <v>1709.3537999999999</v>
      </c>
      <c r="N184" s="53">
        <f t="shared" si="13"/>
        <v>48990.079908</v>
      </c>
      <c r="O184" s="276">
        <f t="shared" si="14"/>
        <v>1.2340220401404275E-2</v>
      </c>
    </row>
    <row r="185" spans="1:15" s="8" customFormat="1" ht="15" customHeight="1">
      <c r="A185" s="14" t="s">
        <v>195</v>
      </c>
      <c r="B185" s="36" t="s">
        <v>622</v>
      </c>
      <c r="C185" s="49"/>
      <c r="D185" s="44"/>
      <c r="E185" s="15"/>
      <c r="F185" s="15"/>
      <c r="H185" s="44"/>
      <c r="I185" s="15"/>
      <c r="J185" s="15"/>
      <c r="K185" s="264">
        <f t="shared" si="12"/>
        <v>0</v>
      </c>
      <c r="L185" s="44"/>
      <c r="M185" s="15"/>
      <c r="N185" s="15"/>
      <c r="O185" s="276">
        <f t="shared" si="14"/>
        <v>0</v>
      </c>
    </row>
    <row r="186" spans="1:15" s="56" customFormat="1" ht="15" customHeight="1">
      <c r="A186" s="11" t="s">
        <v>196</v>
      </c>
      <c r="B186" s="38" t="s">
        <v>867</v>
      </c>
      <c r="C186" s="50" t="s">
        <v>9</v>
      </c>
      <c r="D186" s="41">
        <v>1</v>
      </c>
      <c r="E186" s="6">
        <v>621.72179999999992</v>
      </c>
      <c r="F186" s="6">
        <f t="shared" si="10"/>
        <v>621.72179999999992</v>
      </c>
      <c r="H186" s="41">
        <f>VLOOKUP(A186,'A&amp;R CONSTRUCCIONES'!A:F,4,FALSE)</f>
        <v>1</v>
      </c>
      <c r="I186" s="6">
        <f>VLOOKUP(A186,'A&amp;R CONSTRUCCIONES'!A:F,5,FALSE)</f>
        <v>621.72179999999992</v>
      </c>
      <c r="J186" s="6">
        <f t="shared" si="11"/>
        <v>621.72179999999992</v>
      </c>
      <c r="K186" s="264">
        <f t="shared" si="12"/>
        <v>0</v>
      </c>
      <c r="L186" s="41">
        <v>1</v>
      </c>
      <c r="M186" s="6">
        <v>621.72179999999992</v>
      </c>
      <c r="N186" s="6">
        <f t="shared" si="13"/>
        <v>621.72179999999992</v>
      </c>
      <c r="O186" s="276">
        <f t="shared" si="14"/>
        <v>1.5660688969615117E-4</v>
      </c>
    </row>
    <row r="187" spans="1:15" s="56" customFormat="1" ht="15" customHeight="1">
      <c r="A187" s="11" t="s">
        <v>198</v>
      </c>
      <c r="B187" s="38" t="s">
        <v>913</v>
      </c>
      <c r="C187" s="50" t="s">
        <v>9</v>
      </c>
      <c r="D187" s="41">
        <v>3</v>
      </c>
      <c r="E187" s="6">
        <v>1313.4155999999998</v>
      </c>
      <c r="F187" s="6">
        <f t="shared" si="10"/>
        <v>3940.2467999999994</v>
      </c>
      <c r="H187" s="41">
        <f>VLOOKUP(A187,'A&amp;R CONSTRUCCIONES'!A:F,4,FALSE)</f>
        <v>3</v>
      </c>
      <c r="I187" s="6">
        <f>VLOOKUP(A187,'A&amp;R CONSTRUCCIONES'!A:F,5,FALSE)</f>
        <v>1313.4155999999998</v>
      </c>
      <c r="J187" s="6">
        <f t="shared" si="11"/>
        <v>3940.2467999999994</v>
      </c>
      <c r="K187" s="264">
        <f t="shared" si="12"/>
        <v>0</v>
      </c>
      <c r="L187" s="41">
        <v>3</v>
      </c>
      <c r="M187" s="6">
        <v>1313.4155999999998</v>
      </c>
      <c r="N187" s="6">
        <f t="shared" si="13"/>
        <v>3940.2467999999994</v>
      </c>
      <c r="O187" s="276">
        <f t="shared" si="14"/>
        <v>9.925175472103641E-4</v>
      </c>
    </row>
    <row r="188" spans="1:15" s="56" customFormat="1" ht="15" customHeight="1">
      <c r="A188" s="11" t="s">
        <v>199</v>
      </c>
      <c r="B188" s="38" t="s">
        <v>868</v>
      </c>
      <c r="C188" s="50" t="s">
        <v>9</v>
      </c>
      <c r="D188" s="41">
        <v>1</v>
      </c>
      <c r="E188" s="6">
        <v>1149.1872000000001</v>
      </c>
      <c r="F188" s="6">
        <f t="shared" si="10"/>
        <v>1149.1872000000001</v>
      </c>
      <c r="H188" s="41">
        <f>VLOOKUP(A188,'A&amp;R CONSTRUCCIONES'!A:F,4,FALSE)</f>
        <v>1</v>
      </c>
      <c r="I188" s="6">
        <f>VLOOKUP(A188,'A&amp;R CONSTRUCCIONES'!A:F,5,FALSE)</f>
        <v>1149.1872000000001</v>
      </c>
      <c r="J188" s="6">
        <f t="shared" si="11"/>
        <v>1149.1872000000001</v>
      </c>
      <c r="K188" s="264">
        <f t="shared" si="12"/>
        <v>0</v>
      </c>
      <c r="L188" s="41">
        <v>1</v>
      </c>
      <c r="M188" s="6">
        <v>1149.1872000000001</v>
      </c>
      <c r="N188" s="6">
        <f t="shared" si="13"/>
        <v>1149.1872000000001</v>
      </c>
      <c r="O188" s="276">
        <f t="shared" si="14"/>
        <v>2.8947132474786767E-4</v>
      </c>
    </row>
    <row r="189" spans="1:15" s="56" customFormat="1" ht="15" customHeight="1">
      <c r="A189" s="11" t="s">
        <v>200</v>
      </c>
      <c r="B189" s="38" t="s">
        <v>504</v>
      </c>
      <c r="C189" s="50" t="s">
        <v>9</v>
      </c>
      <c r="D189" s="41">
        <v>2</v>
      </c>
      <c r="E189" s="6">
        <v>782.66719999999998</v>
      </c>
      <c r="F189" s="6">
        <f t="shared" si="10"/>
        <v>1565.3344</v>
      </c>
      <c r="H189" s="41">
        <f>VLOOKUP(A189,'A&amp;R CONSTRUCCIONES'!A:F,4,FALSE)</f>
        <v>2</v>
      </c>
      <c r="I189" s="6">
        <f>VLOOKUP(A189,'A&amp;R CONSTRUCCIONES'!A:F,5,FALSE)</f>
        <v>782.66719999999998</v>
      </c>
      <c r="J189" s="6">
        <f t="shared" si="11"/>
        <v>1565.3344</v>
      </c>
      <c r="K189" s="264">
        <f t="shared" si="12"/>
        <v>0</v>
      </c>
      <c r="L189" s="41">
        <v>2</v>
      </c>
      <c r="M189" s="6">
        <v>782.66719999999998</v>
      </c>
      <c r="N189" s="6">
        <f t="shared" si="13"/>
        <v>1565.3344</v>
      </c>
      <c r="O189" s="276">
        <f t="shared" si="14"/>
        <v>3.9429557033128157E-4</v>
      </c>
    </row>
    <row r="190" spans="1:15" s="8" customFormat="1" ht="15" customHeight="1">
      <c r="A190" s="12" t="s">
        <v>201</v>
      </c>
      <c r="B190" s="35" t="s">
        <v>202</v>
      </c>
      <c r="C190" s="48"/>
      <c r="D190" s="127"/>
      <c r="E190" s="13"/>
      <c r="F190" s="13"/>
      <c r="H190" s="127"/>
      <c r="I190" s="13"/>
      <c r="J190" s="13"/>
      <c r="K190" s="264">
        <f t="shared" si="12"/>
        <v>0</v>
      </c>
      <c r="L190" s="127"/>
      <c r="M190" s="13"/>
      <c r="N190" s="13"/>
      <c r="O190" s="276">
        <f t="shared" si="14"/>
        <v>0</v>
      </c>
    </row>
    <row r="191" spans="1:15" s="8" customFormat="1" ht="15" customHeight="1">
      <c r="A191" s="14" t="s">
        <v>203</v>
      </c>
      <c r="B191" s="36" t="s">
        <v>505</v>
      </c>
      <c r="C191" s="49"/>
      <c r="D191" s="44"/>
      <c r="E191" s="15"/>
      <c r="F191" s="15"/>
      <c r="H191" s="44"/>
      <c r="I191" s="15"/>
      <c r="J191" s="15"/>
      <c r="K191" s="264">
        <f t="shared" si="12"/>
        <v>0</v>
      </c>
      <c r="L191" s="44"/>
      <c r="M191" s="15"/>
      <c r="N191" s="15"/>
      <c r="O191" s="276">
        <f t="shared" si="14"/>
        <v>0</v>
      </c>
    </row>
    <row r="192" spans="1:15" s="56" customFormat="1" ht="15" customHeight="1">
      <c r="A192" s="11" t="s">
        <v>204</v>
      </c>
      <c r="B192" s="38" t="s">
        <v>869</v>
      </c>
      <c r="C192" s="50" t="s">
        <v>9</v>
      </c>
      <c r="D192" s="41">
        <v>5</v>
      </c>
      <c r="E192" s="6">
        <v>299.1891</v>
      </c>
      <c r="F192" s="6">
        <f t="shared" si="10"/>
        <v>1495.9455</v>
      </c>
      <c r="H192" s="41">
        <f>VLOOKUP(A192,'A&amp;R CONSTRUCCIONES'!A:F,4,FALSE)</f>
        <v>5</v>
      </c>
      <c r="I192" s="6">
        <f>VLOOKUP(A192,'A&amp;R CONSTRUCCIONES'!A:F,5,FALSE)</f>
        <v>299.1891</v>
      </c>
      <c r="J192" s="6">
        <f t="shared" si="11"/>
        <v>1495.9455</v>
      </c>
      <c r="K192" s="264">
        <f t="shared" si="12"/>
        <v>0</v>
      </c>
      <c r="L192" s="41">
        <v>5</v>
      </c>
      <c r="M192" s="6">
        <v>299.1891</v>
      </c>
      <c r="N192" s="6">
        <f t="shared" si="13"/>
        <v>1495.9455</v>
      </c>
      <c r="O192" s="276">
        <f t="shared" si="14"/>
        <v>3.768170456785555E-4</v>
      </c>
    </row>
    <row r="193" spans="1:15" s="8" customFormat="1" ht="15" customHeight="1">
      <c r="A193" s="14" t="s">
        <v>205</v>
      </c>
      <c r="B193" s="36" t="s">
        <v>206</v>
      </c>
      <c r="C193" s="49"/>
      <c r="D193" s="44"/>
      <c r="E193" s="15"/>
      <c r="F193" s="15"/>
      <c r="H193" s="44"/>
      <c r="I193" s="15"/>
      <c r="J193" s="15"/>
      <c r="K193" s="264">
        <f t="shared" si="12"/>
        <v>0</v>
      </c>
      <c r="L193" s="44"/>
      <c r="M193" s="15"/>
      <c r="N193" s="15"/>
      <c r="O193" s="276">
        <f t="shared" si="14"/>
        <v>0</v>
      </c>
    </row>
    <row r="194" spans="1:15" s="56" customFormat="1" ht="15" customHeight="1">
      <c r="A194" s="11" t="s">
        <v>207</v>
      </c>
      <c r="B194" s="38" t="s">
        <v>870</v>
      </c>
      <c r="C194" s="50" t="s">
        <v>208</v>
      </c>
      <c r="D194" s="41">
        <v>2</v>
      </c>
      <c r="E194" s="6">
        <v>54.409600000000005</v>
      </c>
      <c r="F194" s="6">
        <f t="shared" si="10"/>
        <v>108.81920000000001</v>
      </c>
      <c r="H194" s="41">
        <f>VLOOKUP(A194,'A&amp;R CONSTRUCCIONES'!A:F,4,FALSE)</f>
        <v>2</v>
      </c>
      <c r="I194" s="6">
        <f>VLOOKUP(A194,'A&amp;R CONSTRUCCIONES'!A:F,5,FALSE)</f>
        <v>54.409600000000005</v>
      </c>
      <c r="J194" s="6">
        <f t="shared" si="11"/>
        <v>108.81920000000001</v>
      </c>
      <c r="K194" s="264">
        <f t="shared" si="12"/>
        <v>0</v>
      </c>
      <c r="L194" s="41">
        <v>2</v>
      </c>
      <c r="M194" s="6">
        <v>54.409600000000005</v>
      </c>
      <c r="N194" s="6">
        <f t="shared" si="13"/>
        <v>108.81920000000001</v>
      </c>
      <c r="O194" s="276">
        <f t="shared" si="14"/>
        <v>2.7410710789332811E-5</v>
      </c>
    </row>
    <row r="195" spans="1:15" s="8" customFormat="1" ht="15" customHeight="1">
      <c r="A195" s="14" t="s">
        <v>209</v>
      </c>
      <c r="B195" s="36" t="s">
        <v>210</v>
      </c>
      <c r="C195" s="49"/>
      <c r="D195" s="44"/>
      <c r="E195" s="15"/>
      <c r="F195" s="15"/>
      <c r="H195" s="44"/>
      <c r="I195" s="15"/>
      <c r="J195" s="15"/>
      <c r="K195" s="264">
        <f t="shared" si="12"/>
        <v>0</v>
      </c>
      <c r="L195" s="44"/>
      <c r="M195" s="15"/>
      <c r="N195" s="15"/>
      <c r="O195" s="276">
        <f t="shared" si="14"/>
        <v>0</v>
      </c>
    </row>
    <row r="196" spans="1:15" s="56" customFormat="1" ht="15" customHeight="1">
      <c r="A196" s="11" t="s">
        <v>211</v>
      </c>
      <c r="B196" s="38" t="s">
        <v>871</v>
      </c>
      <c r="C196" s="50" t="s">
        <v>9</v>
      </c>
      <c r="D196" s="41">
        <v>1</v>
      </c>
      <c r="E196" s="6">
        <v>1322.3679</v>
      </c>
      <c r="F196" s="6">
        <f t="shared" si="10"/>
        <v>1322.3679</v>
      </c>
      <c r="H196" s="41">
        <f>VLOOKUP(A196,'A&amp;R CONSTRUCCIONES'!A:F,4,FALSE)</f>
        <v>1</v>
      </c>
      <c r="I196" s="6">
        <f>VLOOKUP(A196,'A&amp;R CONSTRUCCIONES'!A:F,5,FALSE)</f>
        <v>1322.3679</v>
      </c>
      <c r="J196" s="6">
        <f t="shared" si="11"/>
        <v>1322.3679</v>
      </c>
      <c r="K196" s="264">
        <f t="shared" si="12"/>
        <v>0</v>
      </c>
      <c r="L196" s="41">
        <v>1</v>
      </c>
      <c r="M196" s="6">
        <v>1322.3679</v>
      </c>
      <c r="N196" s="6">
        <f t="shared" si="13"/>
        <v>1322.3679</v>
      </c>
      <c r="O196" s="276">
        <f t="shared" si="14"/>
        <v>3.3309419720046985E-4</v>
      </c>
    </row>
    <row r="197" spans="1:15" s="56" customFormat="1" ht="15" customHeight="1">
      <c r="A197" s="11" t="s">
        <v>212</v>
      </c>
      <c r="B197" s="38" t="s">
        <v>872</v>
      </c>
      <c r="C197" s="50" t="s">
        <v>9</v>
      </c>
      <c r="D197" s="41">
        <v>1</v>
      </c>
      <c r="E197" s="6">
        <v>1633.5522000000001</v>
      </c>
      <c r="F197" s="6">
        <f t="shared" si="10"/>
        <v>1633.5522000000001</v>
      </c>
      <c r="H197" s="41">
        <f>VLOOKUP(A197,'A&amp;R CONSTRUCCIONES'!A:F,4,FALSE)</f>
        <v>1</v>
      </c>
      <c r="I197" s="6">
        <f>VLOOKUP(A197,'A&amp;R CONSTRUCCIONES'!A:F,5,FALSE)</f>
        <v>1633.5522000000001</v>
      </c>
      <c r="J197" s="6">
        <f t="shared" si="11"/>
        <v>1633.5522000000001</v>
      </c>
      <c r="K197" s="264">
        <f t="shared" si="12"/>
        <v>0</v>
      </c>
      <c r="L197" s="41">
        <v>1</v>
      </c>
      <c r="M197" s="6">
        <v>1633.5522000000001</v>
      </c>
      <c r="N197" s="6">
        <f t="shared" si="13"/>
        <v>1633.5522000000001</v>
      </c>
      <c r="O197" s="276">
        <f t="shared" si="14"/>
        <v>4.1147910399523568E-4</v>
      </c>
    </row>
    <row r="198" spans="1:15" s="56" customFormat="1" ht="15" customHeight="1">
      <c r="A198" s="9" t="s">
        <v>213</v>
      </c>
      <c r="B198" s="38" t="s">
        <v>506</v>
      </c>
      <c r="C198" s="50" t="s">
        <v>9</v>
      </c>
      <c r="D198" s="41">
        <v>2</v>
      </c>
      <c r="E198" s="6">
        <v>1509.8566000000001</v>
      </c>
      <c r="F198" s="6">
        <f t="shared" si="10"/>
        <v>3019.7132000000001</v>
      </c>
      <c r="H198" s="41">
        <f>VLOOKUP(A198,'A&amp;R CONSTRUCCIONES'!A:F,4,FALSE)</f>
        <v>2</v>
      </c>
      <c r="I198" s="6">
        <f>VLOOKUP(A198,'A&amp;R CONSTRUCCIONES'!A:F,5,FALSE)</f>
        <v>1509.8566000000001</v>
      </c>
      <c r="J198" s="6">
        <f t="shared" si="11"/>
        <v>3019.7132000000001</v>
      </c>
      <c r="K198" s="264">
        <f t="shared" si="12"/>
        <v>0</v>
      </c>
      <c r="L198" s="41">
        <v>2</v>
      </c>
      <c r="M198" s="6">
        <v>1509.8566000000001</v>
      </c>
      <c r="N198" s="6">
        <f t="shared" si="13"/>
        <v>3019.7132000000001</v>
      </c>
      <c r="O198" s="276">
        <f t="shared" si="14"/>
        <v>7.6064228731630731E-4</v>
      </c>
    </row>
    <row r="199" spans="1:15" s="8" customFormat="1" ht="15" customHeight="1">
      <c r="A199" s="14" t="s">
        <v>214</v>
      </c>
      <c r="B199" s="36" t="s">
        <v>215</v>
      </c>
      <c r="C199" s="49"/>
      <c r="D199" s="44"/>
      <c r="E199" s="15"/>
      <c r="F199" s="15"/>
      <c r="H199" s="44"/>
      <c r="I199" s="15"/>
      <c r="J199" s="15"/>
      <c r="K199" s="264">
        <f t="shared" si="12"/>
        <v>0</v>
      </c>
      <c r="L199" s="44"/>
      <c r="M199" s="15"/>
      <c r="N199" s="15"/>
      <c r="O199" s="276">
        <f t="shared" si="14"/>
        <v>0</v>
      </c>
    </row>
    <row r="200" spans="1:15" s="56" customFormat="1" ht="15" customHeight="1">
      <c r="A200" s="11" t="s">
        <v>216</v>
      </c>
      <c r="B200" s="38" t="s">
        <v>873</v>
      </c>
      <c r="C200" s="50" t="s">
        <v>9</v>
      </c>
      <c r="D200" s="41">
        <v>2</v>
      </c>
      <c r="E200" s="6">
        <v>245</v>
      </c>
      <c r="F200" s="6">
        <f t="shared" si="10"/>
        <v>490</v>
      </c>
      <c r="H200" s="41">
        <f>VLOOKUP(A200,'A&amp;R CONSTRUCCIONES'!A:F,4,FALSE)</f>
        <v>2</v>
      </c>
      <c r="I200" s="6">
        <f>VLOOKUP(A200,'A&amp;R CONSTRUCCIONES'!A:F,5,FALSE)</f>
        <v>245</v>
      </c>
      <c r="J200" s="6">
        <f t="shared" si="11"/>
        <v>490</v>
      </c>
      <c r="K200" s="264">
        <f t="shared" si="12"/>
        <v>0</v>
      </c>
      <c r="L200" s="41">
        <v>2</v>
      </c>
      <c r="M200" s="6">
        <v>245</v>
      </c>
      <c r="N200" s="6">
        <f t="shared" si="13"/>
        <v>490</v>
      </c>
      <c r="O200" s="276">
        <f t="shared" si="14"/>
        <v>1.2342719195484873E-4</v>
      </c>
    </row>
    <row r="201" spans="1:15" s="56" customFormat="1" ht="15" customHeight="1">
      <c r="A201" s="11" t="s">
        <v>197</v>
      </c>
      <c r="B201" s="38" t="s">
        <v>874</v>
      </c>
      <c r="C201" s="50" t="s">
        <v>9</v>
      </c>
      <c r="D201" s="41">
        <v>4</v>
      </c>
      <c r="E201" s="6">
        <v>147</v>
      </c>
      <c r="F201" s="6">
        <f t="shared" si="10"/>
        <v>588</v>
      </c>
      <c r="H201" s="41">
        <f>VLOOKUP(A201,'A&amp;R CONSTRUCCIONES'!A:F,4,FALSE)</f>
        <v>4</v>
      </c>
      <c r="I201" s="6">
        <f>VLOOKUP(A201,'A&amp;R CONSTRUCCIONES'!A:F,5,FALSE)</f>
        <v>147</v>
      </c>
      <c r="J201" s="6">
        <f t="shared" si="11"/>
        <v>588</v>
      </c>
      <c r="K201" s="264">
        <f t="shared" si="12"/>
        <v>0</v>
      </c>
      <c r="L201" s="41">
        <v>4</v>
      </c>
      <c r="M201" s="6">
        <v>147</v>
      </c>
      <c r="N201" s="6">
        <f t="shared" si="13"/>
        <v>588</v>
      </c>
      <c r="O201" s="276">
        <f t="shared" si="14"/>
        <v>1.4811263034581848E-4</v>
      </c>
    </row>
    <row r="202" spans="1:15" s="8" customFormat="1" ht="15" customHeight="1">
      <c r="A202" s="14" t="s">
        <v>217</v>
      </c>
      <c r="B202" s="36" t="s">
        <v>218</v>
      </c>
      <c r="C202" s="49"/>
      <c r="D202" s="44"/>
      <c r="E202" s="15"/>
      <c r="F202" s="15"/>
      <c r="H202" s="44"/>
      <c r="I202" s="15"/>
      <c r="J202" s="15"/>
      <c r="K202" s="264">
        <f t="shared" si="12"/>
        <v>0</v>
      </c>
      <c r="L202" s="44"/>
      <c r="M202" s="15"/>
      <c r="N202" s="15"/>
      <c r="O202" s="276">
        <f t="shared" si="14"/>
        <v>0</v>
      </c>
    </row>
    <row r="203" spans="1:15" s="8" customFormat="1" ht="15" customHeight="1">
      <c r="A203" s="12" t="s">
        <v>219</v>
      </c>
      <c r="B203" s="35" t="s">
        <v>220</v>
      </c>
      <c r="C203" s="48"/>
      <c r="D203" s="127"/>
      <c r="E203" s="13"/>
      <c r="F203" s="13"/>
      <c r="H203" s="127"/>
      <c r="I203" s="13"/>
      <c r="J203" s="13"/>
      <c r="K203" s="264">
        <f t="shared" si="12"/>
        <v>0</v>
      </c>
      <c r="L203" s="127"/>
      <c r="M203" s="13"/>
      <c r="N203" s="13"/>
      <c r="O203" s="276">
        <f t="shared" si="14"/>
        <v>0</v>
      </c>
    </row>
    <row r="204" spans="1:15" s="8" customFormat="1" ht="15" customHeight="1">
      <c r="A204" s="14" t="s">
        <v>221</v>
      </c>
      <c r="B204" s="36" t="s">
        <v>222</v>
      </c>
      <c r="C204" s="49"/>
      <c r="D204" s="44"/>
      <c r="E204" s="15"/>
      <c r="F204" s="15"/>
      <c r="H204" s="44"/>
      <c r="I204" s="15"/>
      <c r="J204" s="15"/>
      <c r="K204" s="264">
        <f t="shared" si="12"/>
        <v>0</v>
      </c>
      <c r="L204" s="44"/>
      <c r="M204" s="15"/>
      <c r="N204" s="15"/>
      <c r="O204" s="276">
        <f t="shared" si="14"/>
        <v>0</v>
      </c>
    </row>
    <row r="205" spans="1:15" s="56" customFormat="1" ht="15" customHeight="1">
      <c r="A205" s="11" t="s">
        <v>223</v>
      </c>
      <c r="B205" s="38" t="s">
        <v>875</v>
      </c>
      <c r="C205" s="50" t="s">
        <v>23</v>
      </c>
      <c r="D205" s="41">
        <v>414.64</v>
      </c>
      <c r="E205" s="6">
        <v>17.860500000000002</v>
      </c>
      <c r="F205" s="6">
        <f t="shared" si="10"/>
        <v>7405.6777200000006</v>
      </c>
      <c r="H205" s="41">
        <f>VLOOKUP(A205,'A&amp;R CONSTRUCCIONES'!A:F,4,FALSE)</f>
        <v>414.64</v>
      </c>
      <c r="I205" s="6">
        <f>VLOOKUP(A205,'A&amp;R CONSTRUCCIONES'!A:F,5,FALSE)</f>
        <v>17.860500000000002</v>
      </c>
      <c r="J205" s="6">
        <f t="shared" si="11"/>
        <v>7405.6777200000006</v>
      </c>
      <c r="K205" s="264">
        <f t="shared" si="12"/>
        <v>0</v>
      </c>
      <c r="L205" s="41">
        <v>414.64</v>
      </c>
      <c r="M205" s="6">
        <v>17.860500000000002</v>
      </c>
      <c r="N205" s="6">
        <f t="shared" si="13"/>
        <v>7405.6777200000006</v>
      </c>
      <c r="O205" s="276">
        <f t="shared" si="14"/>
        <v>1.8654326642901769E-3</v>
      </c>
    </row>
    <row r="206" spans="1:15" s="56" customFormat="1" ht="15" customHeight="1">
      <c r="A206" s="11" t="s">
        <v>224</v>
      </c>
      <c r="B206" s="38" t="s">
        <v>507</v>
      </c>
      <c r="C206" s="50" t="s">
        <v>23</v>
      </c>
      <c r="D206" s="41">
        <v>259.66000000000003</v>
      </c>
      <c r="E206" s="6">
        <v>22.2803</v>
      </c>
      <c r="F206" s="6">
        <f t="shared" si="10"/>
        <v>5785.3026980000004</v>
      </c>
      <c r="H206" s="41">
        <f>VLOOKUP(A206,'A&amp;R CONSTRUCCIONES'!A:F,4,FALSE)</f>
        <v>259.66000000000003</v>
      </c>
      <c r="I206" s="6">
        <f>VLOOKUP(A206,'A&amp;R CONSTRUCCIONES'!A:F,5,FALSE)</f>
        <v>22.2803</v>
      </c>
      <c r="J206" s="6">
        <f t="shared" si="11"/>
        <v>5785.3026980000004</v>
      </c>
      <c r="K206" s="264">
        <f t="shared" si="12"/>
        <v>0</v>
      </c>
      <c r="L206" s="41">
        <v>259.66000000000003</v>
      </c>
      <c r="M206" s="6">
        <v>22.2803</v>
      </c>
      <c r="N206" s="6">
        <f t="shared" si="13"/>
        <v>5785.3026980000004</v>
      </c>
      <c r="O206" s="276">
        <f t="shared" si="14"/>
        <v>1.4572727890264294E-3</v>
      </c>
    </row>
    <row r="207" spans="1:15" s="8" customFormat="1" ht="15" customHeight="1">
      <c r="A207" s="14" t="s">
        <v>225</v>
      </c>
      <c r="B207" s="36" t="s">
        <v>226</v>
      </c>
      <c r="C207" s="49"/>
      <c r="D207" s="44"/>
      <c r="E207" s="15"/>
      <c r="F207" s="15"/>
      <c r="H207" s="44"/>
      <c r="I207" s="15"/>
      <c r="J207" s="15"/>
      <c r="K207" s="264">
        <f t="shared" si="12"/>
        <v>0</v>
      </c>
      <c r="L207" s="44"/>
      <c r="M207" s="15"/>
      <c r="N207" s="15"/>
      <c r="O207" s="276">
        <f t="shared" si="14"/>
        <v>0</v>
      </c>
    </row>
    <row r="208" spans="1:15" s="56" customFormat="1" ht="15" customHeight="1">
      <c r="A208" s="11" t="s">
        <v>227</v>
      </c>
      <c r="B208" s="38" t="s">
        <v>876</v>
      </c>
      <c r="C208" s="50" t="s">
        <v>23</v>
      </c>
      <c r="D208" s="42">
        <v>86.07</v>
      </c>
      <c r="E208" s="6">
        <v>23.353399999999997</v>
      </c>
      <c r="F208" s="6">
        <f t="shared" ref="F208:F271" si="15">D208*E208</f>
        <v>2010.0271379999997</v>
      </c>
      <c r="H208" s="42">
        <f>VLOOKUP(A208,'A&amp;R CONSTRUCCIONES'!A:F,4,FALSE)</f>
        <v>86.07</v>
      </c>
      <c r="I208" s="6">
        <f>VLOOKUP(A208,'A&amp;R CONSTRUCCIONES'!A:F,5,FALSE)</f>
        <v>23.353399999999997</v>
      </c>
      <c r="J208" s="6">
        <f t="shared" ref="J208:J271" si="16">H208*I208</f>
        <v>2010.0271379999997</v>
      </c>
      <c r="K208" s="264">
        <f t="shared" ref="K208:K271" si="17">H208-D208</f>
        <v>0</v>
      </c>
      <c r="L208" s="42">
        <v>86.07</v>
      </c>
      <c r="M208" s="6">
        <v>23.353399999999997</v>
      </c>
      <c r="N208" s="6">
        <f t="shared" ref="N208:N271" si="18">L208*M208</f>
        <v>2010.0271379999997</v>
      </c>
      <c r="O208" s="276">
        <f t="shared" ref="O208:O271" si="19">N208/N$520</f>
        <v>5.0631021509465546E-4</v>
      </c>
    </row>
    <row r="209" spans="1:15" s="8" customFormat="1" ht="15" customHeight="1">
      <c r="A209" s="12" t="s">
        <v>228</v>
      </c>
      <c r="B209" s="35" t="s">
        <v>508</v>
      </c>
      <c r="C209" s="48"/>
      <c r="D209" s="127"/>
      <c r="E209" s="13"/>
      <c r="F209" s="13"/>
      <c r="H209" s="127"/>
      <c r="I209" s="13"/>
      <c r="J209" s="13"/>
      <c r="K209" s="264">
        <f t="shared" si="17"/>
        <v>0</v>
      </c>
      <c r="L209" s="127"/>
      <c r="M209" s="13"/>
      <c r="N209" s="13"/>
      <c r="O209" s="276">
        <f t="shared" si="19"/>
        <v>0</v>
      </c>
    </row>
    <row r="210" spans="1:15" s="67" customFormat="1" ht="17.25" customHeight="1">
      <c r="A210" s="62" t="s">
        <v>229</v>
      </c>
      <c r="B210" s="63" t="s">
        <v>8</v>
      </c>
      <c r="C210" s="64"/>
      <c r="D210" s="65"/>
      <c r="E210" s="66"/>
      <c r="F210" s="66"/>
      <c r="H210" s="65"/>
      <c r="I210" s="66"/>
      <c r="J210" s="66"/>
      <c r="K210" s="264">
        <f t="shared" si="17"/>
        <v>0</v>
      </c>
      <c r="L210" s="65"/>
      <c r="M210" s="66"/>
      <c r="N210" s="66"/>
      <c r="O210" s="276">
        <f t="shared" si="19"/>
        <v>0</v>
      </c>
    </row>
    <row r="211" spans="1:15" s="107" customFormat="1" ht="17.25" customHeight="1">
      <c r="A211" s="68" t="s">
        <v>230</v>
      </c>
      <c r="B211" s="69" t="s">
        <v>877</v>
      </c>
      <c r="C211" s="70" t="s">
        <v>9</v>
      </c>
      <c r="D211" s="71">
        <v>1</v>
      </c>
      <c r="E211" s="72">
        <v>2003.5512000000001</v>
      </c>
      <c r="F211" s="72">
        <f t="shared" si="15"/>
        <v>2003.5512000000001</v>
      </c>
      <c r="H211" s="289">
        <f>VLOOKUP(A211,'A&amp;R CONSTRUCCIONES'!A:F,4,FALSE)</f>
        <v>0</v>
      </c>
      <c r="I211" s="72">
        <f>VLOOKUP(A211,'A&amp;R CONSTRUCCIONES'!A:F,5,FALSE)</f>
        <v>2003.5512000000001</v>
      </c>
      <c r="J211" s="72">
        <f t="shared" si="16"/>
        <v>0</v>
      </c>
      <c r="K211" s="264">
        <f t="shared" si="17"/>
        <v>-1</v>
      </c>
      <c r="L211" s="289">
        <v>0</v>
      </c>
      <c r="M211" s="72">
        <v>2003.5512000000001</v>
      </c>
      <c r="N211" s="72">
        <f t="shared" si="18"/>
        <v>0</v>
      </c>
      <c r="O211" s="276">
        <f t="shared" si="19"/>
        <v>0</v>
      </c>
    </row>
    <row r="212" spans="1:15" s="107" customFormat="1" ht="17.25" customHeight="1">
      <c r="A212" s="68" t="s">
        <v>232</v>
      </c>
      <c r="B212" s="75" t="s">
        <v>878</v>
      </c>
      <c r="C212" s="76" t="s">
        <v>9</v>
      </c>
      <c r="D212" s="77">
        <v>2</v>
      </c>
      <c r="E212" s="78">
        <v>7970.8086471667502</v>
      </c>
      <c r="F212" s="78">
        <f t="shared" si="15"/>
        <v>15941.6172943335</v>
      </c>
      <c r="H212" s="77">
        <f>VLOOKUP(A212,'A&amp;R CONSTRUCCIONES'!A:F,4,FALSE)</f>
        <v>2</v>
      </c>
      <c r="I212" s="78">
        <f>VLOOKUP(A212,'A&amp;R CONSTRUCCIONES'!A:F,5,FALSE)</f>
        <v>7970.8086471667502</v>
      </c>
      <c r="J212" s="78">
        <f t="shared" si="16"/>
        <v>15941.6172943335</v>
      </c>
      <c r="K212" s="264">
        <f t="shared" si="17"/>
        <v>0</v>
      </c>
      <c r="L212" s="77">
        <v>2</v>
      </c>
      <c r="M212" s="78">
        <v>7970.8086471667502</v>
      </c>
      <c r="N212" s="78">
        <f t="shared" si="18"/>
        <v>15941.6172943335</v>
      </c>
      <c r="O212" s="276">
        <f t="shared" si="19"/>
        <v>4.0155695058335453E-3</v>
      </c>
    </row>
    <row r="213" spans="1:15" s="107" customFormat="1" ht="17.25" customHeight="1">
      <c r="A213" s="68" t="s">
        <v>233</v>
      </c>
      <c r="B213" s="75" t="s">
        <v>879</v>
      </c>
      <c r="C213" s="76" t="s">
        <v>9</v>
      </c>
      <c r="D213" s="79">
        <v>5</v>
      </c>
      <c r="E213" s="80">
        <v>3385.3806</v>
      </c>
      <c r="F213" s="80">
        <f t="shared" si="15"/>
        <v>16926.902999999998</v>
      </c>
      <c r="H213" s="79">
        <f>VLOOKUP(A213,'A&amp;R CONSTRUCCIONES'!A:F,4,FALSE)</f>
        <v>5</v>
      </c>
      <c r="I213" s="80">
        <f>VLOOKUP(A213,'A&amp;R CONSTRUCCIONES'!A:F,5,FALSE)</f>
        <v>3385.3806</v>
      </c>
      <c r="J213" s="80">
        <f t="shared" si="16"/>
        <v>16926.902999999998</v>
      </c>
      <c r="K213" s="264">
        <f t="shared" si="17"/>
        <v>0</v>
      </c>
      <c r="L213" s="79">
        <v>5</v>
      </c>
      <c r="M213" s="80">
        <v>3385.3806</v>
      </c>
      <c r="N213" s="80">
        <f t="shared" si="18"/>
        <v>16926.902999999998</v>
      </c>
      <c r="O213" s="276">
        <f t="shared" si="19"/>
        <v>4.2637553179226632E-3</v>
      </c>
    </row>
    <row r="214" spans="1:15" s="107" customFormat="1" ht="17.25" customHeight="1">
      <c r="A214" s="68" t="s">
        <v>234</v>
      </c>
      <c r="B214" s="75" t="s">
        <v>880</v>
      </c>
      <c r="C214" s="76" t="s">
        <v>9</v>
      </c>
      <c r="D214" s="77">
        <v>2</v>
      </c>
      <c r="E214" s="78">
        <v>3336.1440481006944</v>
      </c>
      <c r="F214" s="78">
        <f t="shared" si="15"/>
        <v>6672.2880962013887</v>
      </c>
      <c r="H214" s="77">
        <f>VLOOKUP(A214,'A&amp;R CONSTRUCCIONES'!A:F,4,FALSE)</f>
        <v>2</v>
      </c>
      <c r="I214" s="78">
        <f>VLOOKUP(A214,'A&amp;R CONSTRUCCIONES'!A:F,5,FALSE)</f>
        <v>3336.1440481006944</v>
      </c>
      <c r="J214" s="78">
        <f t="shared" si="16"/>
        <v>6672.2880962013887</v>
      </c>
      <c r="K214" s="264">
        <f t="shared" si="17"/>
        <v>0</v>
      </c>
      <c r="L214" s="77">
        <v>2</v>
      </c>
      <c r="M214" s="78">
        <v>3336.1440481006944</v>
      </c>
      <c r="N214" s="78">
        <f t="shared" si="18"/>
        <v>6672.2880962013887</v>
      </c>
      <c r="O214" s="276">
        <f t="shared" si="19"/>
        <v>1.6806975176079614E-3</v>
      </c>
    </row>
    <row r="215" spans="1:15" s="107" customFormat="1" ht="17.25" customHeight="1">
      <c r="A215" s="68" t="s">
        <v>235</v>
      </c>
      <c r="B215" s="75" t="s">
        <v>881</v>
      </c>
      <c r="C215" s="76" t="s">
        <v>9</v>
      </c>
      <c r="D215" s="77">
        <v>3</v>
      </c>
      <c r="E215" s="80">
        <v>4827.7004999999999</v>
      </c>
      <c r="F215" s="80">
        <f t="shared" si="15"/>
        <v>14483.101500000001</v>
      </c>
      <c r="H215" s="77">
        <f>VLOOKUP(A215,'A&amp;R CONSTRUCCIONES'!A:F,4,FALSE)</f>
        <v>3</v>
      </c>
      <c r="I215" s="80">
        <f>VLOOKUP(A215,'A&amp;R CONSTRUCCIONES'!A:F,5,FALSE)</f>
        <v>4827.7004999999999</v>
      </c>
      <c r="J215" s="80">
        <f t="shared" si="16"/>
        <v>14483.101500000001</v>
      </c>
      <c r="K215" s="264">
        <f t="shared" si="17"/>
        <v>0</v>
      </c>
      <c r="L215" s="77">
        <v>3</v>
      </c>
      <c r="M215" s="80">
        <v>4827.7004999999999</v>
      </c>
      <c r="N215" s="80">
        <f t="shared" si="18"/>
        <v>14483.101500000001</v>
      </c>
      <c r="O215" s="276">
        <f t="shared" si="19"/>
        <v>3.6481807121266484E-3</v>
      </c>
    </row>
    <row r="216" spans="1:15" s="107" customFormat="1" ht="17.25" customHeight="1">
      <c r="A216" s="68" t="s">
        <v>236</v>
      </c>
      <c r="B216" s="75" t="s">
        <v>882</v>
      </c>
      <c r="C216" s="76" t="s">
        <v>9</v>
      </c>
      <c r="D216" s="77">
        <v>2</v>
      </c>
      <c r="E216" s="78">
        <v>5810.2156629000001</v>
      </c>
      <c r="F216" s="78">
        <f t="shared" si="15"/>
        <v>11620.4313258</v>
      </c>
      <c r="H216" s="77">
        <f>VLOOKUP(A216,'A&amp;R CONSTRUCCIONES'!A:F,4,FALSE)</f>
        <v>2</v>
      </c>
      <c r="I216" s="78">
        <f>VLOOKUP(A216,'A&amp;R CONSTRUCCIONES'!A:F,5,FALSE)</f>
        <v>5810.2156629000001</v>
      </c>
      <c r="J216" s="78">
        <f t="shared" si="16"/>
        <v>11620.4313258</v>
      </c>
      <c r="K216" s="264">
        <f t="shared" si="17"/>
        <v>0</v>
      </c>
      <c r="L216" s="77">
        <v>2</v>
      </c>
      <c r="M216" s="78">
        <v>5810.2156629000001</v>
      </c>
      <c r="N216" s="78">
        <f t="shared" si="18"/>
        <v>11620.4313258</v>
      </c>
      <c r="O216" s="276">
        <f t="shared" si="19"/>
        <v>2.9270963425462328E-3</v>
      </c>
    </row>
    <row r="217" spans="1:15" s="107" customFormat="1" ht="17.25" customHeight="1">
      <c r="A217" s="68" t="s">
        <v>231</v>
      </c>
      <c r="B217" s="69" t="s">
        <v>883</v>
      </c>
      <c r="C217" s="70" t="s">
        <v>9</v>
      </c>
      <c r="D217" s="71">
        <v>1</v>
      </c>
      <c r="E217" s="72">
        <v>2703.8690000000001</v>
      </c>
      <c r="F217" s="72">
        <f t="shared" si="15"/>
        <v>2703.8690000000001</v>
      </c>
      <c r="H217" s="71">
        <f>VLOOKUP(A217,'A&amp;R CONSTRUCCIONES'!A:F,4,FALSE)</f>
        <v>1</v>
      </c>
      <c r="I217" s="72">
        <f>VLOOKUP(A217,'A&amp;R CONSTRUCCIONES'!A:F,5,FALSE)</f>
        <v>2703.8690000000001</v>
      </c>
      <c r="J217" s="72">
        <f t="shared" si="16"/>
        <v>2703.8690000000001</v>
      </c>
      <c r="K217" s="264">
        <f t="shared" si="17"/>
        <v>0</v>
      </c>
      <c r="L217" s="71">
        <v>1</v>
      </c>
      <c r="M217" s="72">
        <v>2703.8690000000001</v>
      </c>
      <c r="N217" s="72">
        <f t="shared" si="18"/>
        <v>2703.8690000000001</v>
      </c>
      <c r="O217" s="276">
        <f t="shared" si="19"/>
        <v>6.8108358792605091E-4</v>
      </c>
    </row>
    <row r="218" spans="1:15" s="107" customFormat="1" ht="17.25" customHeight="1">
      <c r="A218" s="68" t="s">
        <v>237</v>
      </c>
      <c r="B218" s="69" t="s">
        <v>669</v>
      </c>
      <c r="C218" s="70" t="s">
        <v>9</v>
      </c>
      <c r="D218" s="71">
        <v>1</v>
      </c>
      <c r="E218" s="72">
        <v>2582.0942</v>
      </c>
      <c r="F218" s="72">
        <f t="shared" si="15"/>
        <v>2582.0942</v>
      </c>
      <c r="H218" s="71">
        <f>VLOOKUP(A218,'A&amp;R CONSTRUCCIONES'!A:F,4,FALSE)</f>
        <v>1</v>
      </c>
      <c r="I218" s="72">
        <f>VLOOKUP(A218,'A&amp;R CONSTRUCCIONES'!A:F,5,FALSE)</f>
        <v>2582.0942</v>
      </c>
      <c r="J218" s="72">
        <f t="shared" si="16"/>
        <v>2582.0942</v>
      </c>
      <c r="K218" s="264">
        <f t="shared" si="17"/>
        <v>0</v>
      </c>
      <c r="L218" s="71">
        <v>1</v>
      </c>
      <c r="M218" s="72">
        <v>2582.0942</v>
      </c>
      <c r="N218" s="72">
        <f t="shared" si="18"/>
        <v>2582.0942</v>
      </c>
      <c r="O218" s="276">
        <f t="shared" si="19"/>
        <v>6.5040946218143181E-4</v>
      </c>
    </row>
    <row r="219" spans="1:15" s="67" customFormat="1" ht="17.25" customHeight="1">
      <c r="A219" s="62" t="s">
        <v>238</v>
      </c>
      <c r="B219" s="63" t="s">
        <v>239</v>
      </c>
      <c r="C219" s="64"/>
      <c r="D219" s="65"/>
      <c r="E219" s="66"/>
      <c r="F219" s="66"/>
      <c r="H219" s="65"/>
      <c r="I219" s="66"/>
      <c r="J219" s="66"/>
      <c r="K219" s="264">
        <f t="shared" si="17"/>
        <v>0</v>
      </c>
      <c r="L219" s="65"/>
      <c r="M219" s="66"/>
      <c r="N219" s="66"/>
      <c r="O219" s="276">
        <f t="shared" si="19"/>
        <v>0</v>
      </c>
    </row>
    <row r="220" spans="1:15" s="107" customFormat="1" ht="17.25" customHeight="1">
      <c r="A220" s="68" t="s">
        <v>240</v>
      </c>
      <c r="B220" s="69" t="s">
        <v>884</v>
      </c>
      <c r="C220" s="70" t="s">
        <v>9</v>
      </c>
      <c r="D220" s="71">
        <v>7</v>
      </c>
      <c r="E220" s="72">
        <v>356.8229</v>
      </c>
      <c r="F220" s="72">
        <f t="shared" si="15"/>
        <v>2497.7602999999999</v>
      </c>
      <c r="H220" s="71">
        <f>VLOOKUP(A220,'A&amp;R CONSTRUCCIONES'!A:F,4,FALSE)</f>
        <v>7</v>
      </c>
      <c r="I220" s="72">
        <f>VLOOKUP(A220,'A&amp;R CONSTRUCCIONES'!A:F,5,FALSE)</f>
        <v>356.8229</v>
      </c>
      <c r="J220" s="72">
        <f t="shared" si="16"/>
        <v>2497.7602999999999</v>
      </c>
      <c r="K220" s="264">
        <f t="shared" si="17"/>
        <v>0</v>
      </c>
      <c r="L220" s="71">
        <v>7</v>
      </c>
      <c r="M220" s="72">
        <v>356.8229</v>
      </c>
      <c r="N220" s="72">
        <f t="shared" si="18"/>
        <v>2497.7602999999999</v>
      </c>
      <c r="O220" s="276">
        <f t="shared" si="19"/>
        <v>6.2916640817408276E-4</v>
      </c>
    </row>
    <row r="221" spans="1:15" s="107" customFormat="1" ht="17.25" customHeight="1">
      <c r="A221" s="68" t="s">
        <v>241</v>
      </c>
      <c r="B221" s="69" t="s">
        <v>885</v>
      </c>
      <c r="C221" s="70" t="s">
        <v>9</v>
      </c>
      <c r="D221" s="71">
        <v>3</v>
      </c>
      <c r="E221" s="72">
        <v>1345.4811999999999</v>
      </c>
      <c r="F221" s="72">
        <f t="shared" si="15"/>
        <v>4036.4435999999996</v>
      </c>
      <c r="H221" s="71">
        <f>VLOOKUP(A221,'A&amp;R CONSTRUCCIONES'!A:F,4,FALSE)</f>
        <v>3</v>
      </c>
      <c r="I221" s="72">
        <f>VLOOKUP(A221,'A&amp;R CONSTRUCCIONES'!A:F,5,FALSE)</f>
        <v>1345.4811999999999</v>
      </c>
      <c r="J221" s="72">
        <f t="shared" si="16"/>
        <v>4036.4435999999996</v>
      </c>
      <c r="K221" s="264">
        <f t="shared" si="17"/>
        <v>0</v>
      </c>
      <c r="L221" s="71">
        <v>3</v>
      </c>
      <c r="M221" s="72">
        <v>1345.4811999999999</v>
      </c>
      <c r="N221" s="72">
        <f t="shared" si="18"/>
        <v>4036.4435999999996</v>
      </c>
      <c r="O221" s="276">
        <f t="shared" si="19"/>
        <v>1.0167487735349401E-3</v>
      </c>
    </row>
    <row r="222" spans="1:15" s="107" customFormat="1" ht="17.25" customHeight="1">
      <c r="A222" s="68" t="s">
        <v>242</v>
      </c>
      <c r="B222" s="75" t="s">
        <v>886</v>
      </c>
      <c r="C222" s="76" t="s">
        <v>9</v>
      </c>
      <c r="D222" s="77">
        <v>4</v>
      </c>
      <c r="E222" s="80">
        <v>555.05023432739995</v>
      </c>
      <c r="F222" s="80">
        <f t="shared" si="15"/>
        <v>2220.2009373095998</v>
      </c>
      <c r="H222" s="77">
        <f>VLOOKUP(A222,'A&amp;R CONSTRUCCIONES'!A:F,4,FALSE)</f>
        <v>4</v>
      </c>
      <c r="I222" s="80">
        <f>VLOOKUP(A222,'A&amp;R CONSTRUCCIONES'!A:F,5,FALSE)</f>
        <v>555.05023432739995</v>
      </c>
      <c r="J222" s="80">
        <f t="shared" si="16"/>
        <v>2220.2009373095998</v>
      </c>
      <c r="K222" s="264">
        <f t="shared" si="17"/>
        <v>0</v>
      </c>
      <c r="L222" s="77">
        <v>4</v>
      </c>
      <c r="M222" s="80">
        <v>555.05023432739995</v>
      </c>
      <c r="N222" s="80">
        <f t="shared" si="18"/>
        <v>2220.2009373095998</v>
      </c>
      <c r="O222" s="276">
        <f t="shared" si="19"/>
        <v>5.5925136177070831E-4</v>
      </c>
    </row>
    <row r="223" spans="1:15" s="107" customFormat="1" ht="17.25" customHeight="1">
      <c r="A223" s="68" t="s">
        <v>243</v>
      </c>
      <c r="B223" s="75" t="s">
        <v>887</v>
      </c>
      <c r="C223" s="76" t="s">
        <v>9</v>
      </c>
      <c r="D223" s="79">
        <v>7</v>
      </c>
      <c r="E223" s="80">
        <v>672.66219999999998</v>
      </c>
      <c r="F223" s="80">
        <f t="shared" si="15"/>
        <v>4708.6354000000001</v>
      </c>
      <c r="H223" s="79">
        <f>VLOOKUP(A223,'A&amp;R CONSTRUCCIONES'!A:F,4,FALSE)</f>
        <v>7</v>
      </c>
      <c r="I223" s="80">
        <f>VLOOKUP(A223,'A&amp;R CONSTRUCCIONES'!A:F,5,FALSE)</f>
        <v>672.66219999999998</v>
      </c>
      <c r="J223" s="80">
        <f t="shared" si="16"/>
        <v>4708.6354000000001</v>
      </c>
      <c r="K223" s="264">
        <f t="shared" si="17"/>
        <v>0</v>
      </c>
      <c r="L223" s="79">
        <v>7</v>
      </c>
      <c r="M223" s="80">
        <v>672.66219999999998</v>
      </c>
      <c r="N223" s="80">
        <f t="shared" si="18"/>
        <v>4708.6354000000001</v>
      </c>
      <c r="O223" s="276">
        <f t="shared" si="19"/>
        <v>1.1860686640024409E-3</v>
      </c>
    </row>
    <row r="224" spans="1:15" s="107" customFormat="1" ht="17.25" customHeight="1">
      <c r="A224" s="68" t="s">
        <v>244</v>
      </c>
      <c r="B224" s="75" t="s">
        <v>888</v>
      </c>
      <c r="C224" s="76" t="s">
        <v>9</v>
      </c>
      <c r="D224" s="77">
        <v>4</v>
      </c>
      <c r="E224" s="80">
        <v>647.00580000000002</v>
      </c>
      <c r="F224" s="80">
        <f t="shared" si="15"/>
        <v>2588.0232000000001</v>
      </c>
      <c r="H224" s="77">
        <f>VLOOKUP(A224,'A&amp;R CONSTRUCCIONES'!A:F,4,FALSE)</f>
        <v>4</v>
      </c>
      <c r="I224" s="80">
        <f>VLOOKUP(A224,'A&amp;R CONSTRUCCIONES'!A:F,5,FALSE)</f>
        <v>647.00580000000002</v>
      </c>
      <c r="J224" s="80">
        <f t="shared" si="16"/>
        <v>2588.0232000000001</v>
      </c>
      <c r="K224" s="264">
        <f t="shared" si="17"/>
        <v>0</v>
      </c>
      <c r="L224" s="77">
        <v>4</v>
      </c>
      <c r="M224" s="80">
        <v>647.00580000000002</v>
      </c>
      <c r="N224" s="80">
        <f t="shared" si="18"/>
        <v>2588.0232000000001</v>
      </c>
      <c r="O224" s="276">
        <f t="shared" si="19"/>
        <v>6.5190293120408551E-4</v>
      </c>
    </row>
    <row r="225" spans="1:15" s="107" customFormat="1" ht="17.25" customHeight="1">
      <c r="A225" s="68" t="s">
        <v>245</v>
      </c>
      <c r="B225" s="75" t="s">
        <v>889</v>
      </c>
      <c r="C225" s="76" t="s">
        <v>9</v>
      </c>
      <c r="D225" s="77">
        <v>1</v>
      </c>
      <c r="E225" s="80">
        <v>175.86099999999999</v>
      </c>
      <c r="F225" s="80">
        <f t="shared" si="15"/>
        <v>175.86099999999999</v>
      </c>
      <c r="H225" s="77">
        <f>VLOOKUP(A225,'A&amp;R CONSTRUCCIONES'!A:F,4,FALSE)</f>
        <v>1</v>
      </c>
      <c r="I225" s="80">
        <f>VLOOKUP(A225,'A&amp;R CONSTRUCCIONES'!A:F,5,FALSE)</f>
        <v>175.86099999999999</v>
      </c>
      <c r="J225" s="80">
        <f t="shared" si="16"/>
        <v>175.86099999999999</v>
      </c>
      <c r="K225" s="264">
        <f t="shared" si="17"/>
        <v>0</v>
      </c>
      <c r="L225" s="77">
        <v>1</v>
      </c>
      <c r="M225" s="80">
        <v>175.86099999999999</v>
      </c>
      <c r="N225" s="80">
        <f t="shared" si="18"/>
        <v>175.86099999999999</v>
      </c>
      <c r="O225" s="276">
        <f t="shared" si="19"/>
        <v>4.4298019192595208E-5</v>
      </c>
    </row>
    <row r="226" spans="1:15" s="107" customFormat="1" ht="17.25" customHeight="1">
      <c r="A226" s="68" t="s">
        <v>246</v>
      </c>
      <c r="B226" s="75" t="s">
        <v>890</v>
      </c>
      <c r="C226" s="76" t="s">
        <v>9</v>
      </c>
      <c r="D226" s="77">
        <v>1</v>
      </c>
      <c r="E226" s="80">
        <v>1432.9952000000001</v>
      </c>
      <c r="F226" s="80">
        <f t="shared" si="15"/>
        <v>1432.9952000000001</v>
      </c>
      <c r="H226" s="77">
        <f>VLOOKUP(A226,'A&amp;R CONSTRUCCIONES'!A:F,4,FALSE)</f>
        <v>1</v>
      </c>
      <c r="I226" s="80">
        <f>VLOOKUP(A226,'A&amp;R CONSTRUCCIONES'!A:F,5,FALSE)</f>
        <v>1432.9952000000001</v>
      </c>
      <c r="J226" s="80">
        <f t="shared" si="16"/>
        <v>1432.9952000000001</v>
      </c>
      <c r="K226" s="264">
        <f t="shared" si="17"/>
        <v>0</v>
      </c>
      <c r="L226" s="77">
        <v>1</v>
      </c>
      <c r="M226" s="80">
        <v>1432.9952000000001</v>
      </c>
      <c r="N226" s="80">
        <f t="shared" si="18"/>
        <v>1432.9952000000001</v>
      </c>
      <c r="O226" s="276">
        <f t="shared" si="19"/>
        <v>3.6096035432811607E-4</v>
      </c>
    </row>
    <row r="227" spans="1:15" s="107" customFormat="1" ht="17.25" customHeight="1">
      <c r="A227" s="68" t="s">
        <v>247</v>
      </c>
      <c r="B227" s="75" t="s">
        <v>509</v>
      </c>
      <c r="C227" s="76" t="s">
        <v>9</v>
      </c>
      <c r="D227" s="77">
        <v>3</v>
      </c>
      <c r="E227" s="78">
        <v>445.28219999999999</v>
      </c>
      <c r="F227" s="78">
        <f t="shared" si="15"/>
        <v>1335.8465999999999</v>
      </c>
      <c r="H227" s="77">
        <f>VLOOKUP(A227,'A&amp;R CONSTRUCCIONES'!A:F,4,FALSE)</f>
        <v>3</v>
      </c>
      <c r="I227" s="78">
        <f>VLOOKUP(A227,'A&amp;R CONSTRUCCIONES'!A:F,5,FALSE)</f>
        <v>445.28219999999999</v>
      </c>
      <c r="J227" s="78">
        <f t="shared" si="16"/>
        <v>1335.8465999999999</v>
      </c>
      <c r="K227" s="264">
        <f t="shared" si="17"/>
        <v>0</v>
      </c>
      <c r="L227" s="77">
        <v>3</v>
      </c>
      <c r="M227" s="78">
        <v>445.28219999999999</v>
      </c>
      <c r="N227" s="78">
        <f t="shared" si="18"/>
        <v>1335.8465999999999</v>
      </c>
      <c r="O227" s="276">
        <f t="shared" si="19"/>
        <v>3.3648937698047351E-4</v>
      </c>
    </row>
    <row r="228" spans="1:15" s="67" customFormat="1" ht="17.25" customHeight="1">
      <c r="A228" s="62" t="s">
        <v>248</v>
      </c>
      <c r="B228" s="63" t="s">
        <v>249</v>
      </c>
      <c r="C228" s="64"/>
      <c r="D228" s="65"/>
      <c r="E228" s="66"/>
      <c r="F228" s="66"/>
      <c r="H228" s="65"/>
      <c r="I228" s="66"/>
      <c r="J228" s="66"/>
      <c r="K228" s="264">
        <f t="shared" si="17"/>
        <v>0</v>
      </c>
      <c r="L228" s="65"/>
      <c r="M228" s="66"/>
      <c r="N228" s="66"/>
      <c r="O228" s="276">
        <f t="shared" si="19"/>
        <v>0</v>
      </c>
    </row>
    <row r="229" spans="1:15" s="107" customFormat="1" ht="17.25" customHeight="1">
      <c r="A229" s="68" t="s">
        <v>250</v>
      </c>
      <c r="B229" s="69" t="s">
        <v>891</v>
      </c>
      <c r="C229" s="70" t="s">
        <v>23</v>
      </c>
      <c r="D229" s="79">
        <v>11.92</v>
      </c>
      <c r="E229" s="72">
        <v>4645.3176000000003</v>
      </c>
      <c r="F229" s="72">
        <f t="shared" si="15"/>
        <v>55372.185792000004</v>
      </c>
      <c r="H229" s="79">
        <f>VLOOKUP(A229,'A&amp;R CONSTRUCCIONES'!A:F,4,FALSE)</f>
        <v>11.92</v>
      </c>
      <c r="I229" s="72">
        <f>VLOOKUP(A229,'A&amp;R CONSTRUCCIONES'!A:F,5,FALSE)</f>
        <v>4645.3176000000003</v>
      </c>
      <c r="J229" s="72">
        <f t="shared" si="16"/>
        <v>55372.185792000004</v>
      </c>
      <c r="K229" s="264">
        <f t="shared" si="17"/>
        <v>0</v>
      </c>
      <c r="L229" s="79">
        <v>11.92</v>
      </c>
      <c r="M229" s="72">
        <v>4645.3176000000003</v>
      </c>
      <c r="N229" s="72">
        <f t="shared" si="18"/>
        <v>55372.185792000004</v>
      </c>
      <c r="O229" s="276">
        <f t="shared" si="19"/>
        <v>1.3947823274915781E-2</v>
      </c>
    </row>
    <row r="230" spans="1:15" s="67" customFormat="1" ht="17.25" customHeight="1">
      <c r="A230" s="62" t="s">
        <v>251</v>
      </c>
      <c r="B230" s="63" t="s">
        <v>252</v>
      </c>
      <c r="C230" s="64"/>
      <c r="D230" s="65"/>
      <c r="E230" s="66"/>
      <c r="F230" s="66"/>
      <c r="H230" s="65"/>
      <c r="I230" s="66"/>
      <c r="J230" s="66"/>
      <c r="K230" s="264">
        <f t="shared" si="17"/>
        <v>0</v>
      </c>
      <c r="L230" s="65"/>
      <c r="M230" s="66"/>
      <c r="N230" s="66"/>
      <c r="O230" s="276">
        <f t="shared" si="19"/>
        <v>0</v>
      </c>
    </row>
    <row r="231" spans="1:15" s="107" customFormat="1" ht="17.25" customHeight="1">
      <c r="A231" s="68" t="s">
        <v>253</v>
      </c>
      <c r="B231" s="69" t="s">
        <v>510</v>
      </c>
      <c r="C231" s="70" t="s">
        <v>9</v>
      </c>
      <c r="D231" s="71">
        <v>2</v>
      </c>
      <c r="E231" s="72">
        <v>314.40359999999998</v>
      </c>
      <c r="F231" s="72">
        <f t="shared" si="15"/>
        <v>628.80719999999997</v>
      </c>
      <c r="H231" s="71">
        <f>VLOOKUP(A231,'A&amp;R CONSTRUCCIONES'!A:F,4,FALSE)</f>
        <v>2</v>
      </c>
      <c r="I231" s="72">
        <f>VLOOKUP(A231,'A&amp;R CONSTRUCCIONES'!A:F,5,FALSE)</f>
        <v>314.40359999999998</v>
      </c>
      <c r="J231" s="72">
        <f t="shared" si="16"/>
        <v>628.80719999999997</v>
      </c>
      <c r="K231" s="264">
        <f t="shared" si="17"/>
        <v>0</v>
      </c>
      <c r="L231" s="71">
        <v>2</v>
      </c>
      <c r="M231" s="72">
        <v>314.40359999999998</v>
      </c>
      <c r="N231" s="72">
        <f t="shared" si="18"/>
        <v>628.80719999999997</v>
      </c>
      <c r="O231" s="276">
        <f t="shared" si="19"/>
        <v>1.5839164689181829E-4</v>
      </c>
    </row>
    <row r="232" spans="1:15" s="107" customFormat="1" ht="17.25" customHeight="1">
      <c r="A232" s="68" t="s">
        <v>254</v>
      </c>
      <c r="B232" s="69" t="s">
        <v>892</v>
      </c>
      <c r="C232" s="70" t="s">
        <v>623</v>
      </c>
      <c r="D232" s="71">
        <v>1</v>
      </c>
      <c r="E232" s="72">
        <v>1245.1438999999998</v>
      </c>
      <c r="F232" s="72">
        <f t="shared" si="15"/>
        <v>1245.1438999999998</v>
      </c>
      <c r="H232" s="71">
        <f>VLOOKUP(A232,'A&amp;R CONSTRUCCIONES'!A:F,4,FALSE)</f>
        <v>1</v>
      </c>
      <c r="I232" s="72">
        <f>VLOOKUP(A232,'A&amp;R CONSTRUCCIONES'!A:F,5,FALSE)</f>
        <v>1245.1438999999998</v>
      </c>
      <c r="J232" s="72">
        <f t="shared" si="16"/>
        <v>1245.1438999999998</v>
      </c>
      <c r="K232" s="264">
        <f t="shared" si="17"/>
        <v>0</v>
      </c>
      <c r="L232" s="71">
        <v>1</v>
      </c>
      <c r="M232" s="72">
        <v>1245.1438999999998</v>
      </c>
      <c r="N232" s="72">
        <f t="shared" si="18"/>
        <v>1245.1438999999998</v>
      </c>
      <c r="O232" s="276">
        <f t="shared" si="19"/>
        <v>3.1364207174838565E-4</v>
      </c>
    </row>
    <row r="233" spans="1:15" s="107" customFormat="1" ht="17.25" customHeight="1">
      <c r="A233" s="68" t="s">
        <v>255</v>
      </c>
      <c r="B233" s="69" t="s">
        <v>893</v>
      </c>
      <c r="C233" s="70" t="s">
        <v>623</v>
      </c>
      <c r="D233" s="71">
        <v>1</v>
      </c>
      <c r="E233" s="72">
        <v>1189.0829999999999</v>
      </c>
      <c r="F233" s="72">
        <f t="shared" si="15"/>
        <v>1189.0829999999999</v>
      </c>
      <c r="H233" s="71">
        <f>VLOOKUP(A233,'A&amp;R CONSTRUCCIONES'!A:F,4,FALSE)</f>
        <v>1</v>
      </c>
      <c r="I233" s="72">
        <f>VLOOKUP(A233,'A&amp;R CONSTRUCCIONES'!A:F,5,FALSE)</f>
        <v>1189.0829999999999</v>
      </c>
      <c r="J233" s="72">
        <f t="shared" si="16"/>
        <v>1189.0829999999999</v>
      </c>
      <c r="K233" s="264">
        <f t="shared" si="17"/>
        <v>0</v>
      </c>
      <c r="L233" s="71">
        <v>1</v>
      </c>
      <c r="M233" s="72">
        <v>1189.0829999999999</v>
      </c>
      <c r="N233" s="72">
        <f t="shared" si="18"/>
        <v>1189.0829999999999</v>
      </c>
      <c r="O233" s="276">
        <f t="shared" si="19"/>
        <v>2.9952076671683141E-4</v>
      </c>
    </row>
    <row r="234" spans="1:15" s="67" customFormat="1" ht="17.25" customHeight="1">
      <c r="A234" s="62" t="s">
        <v>256</v>
      </c>
      <c r="B234" s="63" t="s">
        <v>257</v>
      </c>
      <c r="C234" s="64"/>
      <c r="D234" s="65"/>
      <c r="E234" s="66"/>
      <c r="F234" s="66"/>
      <c r="H234" s="65"/>
      <c r="I234" s="66"/>
      <c r="J234" s="66"/>
      <c r="K234" s="264">
        <f t="shared" si="17"/>
        <v>0</v>
      </c>
      <c r="L234" s="65"/>
      <c r="M234" s="66"/>
      <c r="N234" s="66"/>
      <c r="O234" s="276">
        <f t="shared" si="19"/>
        <v>0</v>
      </c>
    </row>
    <row r="235" spans="1:15" s="107" customFormat="1" ht="17.25" customHeight="1">
      <c r="A235" s="68" t="s">
        <v>258</v>
      </c>
      <c r="B235" s="69" t="s">
        <v>894</v>
      </c>
      <c r="C235" s="70" t="s">
        <v>19</v>
      </c>
      <c r="D235" s="71">
        <v>7</v>
      </c>
      <c r="E235" s="72">
        <v>957.95</v>
      </c>
      <c r="F235" s="72">
        <f t="shared" si="15"/>
        <v>6705.6500000000005</v>
      </c>
      <c r="H235" s="71">
        <f>VLOOKUP(A235,'A&amp;R CONSTRUCCIONES'!A:F,4,FALSE)</f>
        <v>7</v>
      </c>
      <c r="I235" s="72">
        <f>VLOOKUP(A235,'A&amp;R CONSTRUCCIONES'!A:F,5,FALSE)</f>
        <v>957.95</v>
      </c>
      <c r="J235" s="72">
        <f t="shared" si="16"/>
        <v>6705.6500000000005</v>
      </c>
      <c r="K235" s="264">
        <f t="shared" si="17"/>
        <v>0</v>
      </c>
      <c r="L235" s="71">
        <v>7</v>
      </c>
      <c r="M235" s="72">
        <v>957.95</v>
      </c>
      <c r="N235" s="72">
        <f t="shared" si="18"/>
        <v>6705.6500000000005</v>
      </c>
      <c r="O235" s="276">
        <f t="shared" si="19"/>
        <v>1.6891011219021051E-3</v>
      </c>
    </row>
    <row r="236" spans="1:15" s="107" customFormat="1" ht="17.25" customHeight="1">
      <c r="A236" s="68" t="s">
        <v>259</v>
      </c>
      <c r="B236" s="69" t="s">
        <v>895</v>
      </c>
      <c r="C236" s="70" t="s">
        <v>19</v>
      </c>
      <c r="D236" s="71">
        <v>5</v>
      </c>
      <c r="E236" s="72">
        <v>993.09280000000001</v>
      </c>
      <c r="F236" s="72">
        <f t="shared" si="15"/>
        <v>4965.4639999999999</v>
      </c>
      <c r="H236" s="71">
        <f>VLOOKUP(A236,'A&amp;R CONSTRUCCIONES'!A:F,4,FALSE)</f>
        <v>5</v>
      </c>
      <c r="I236" s="72">
        <f>VLOOKUP(A236,'A&amp;R CONSTRUCCIONES'!A:F,5,FALSE)</f>
        <v>993.09280000000001</v>
      </c>
      <c r="J236" s="72">
        <f t="shared" si="16"/>
        <v>4965.4639999999999</v>
      </c>
      <c r="K236" s="264">
        <f t="shared" si="17"/>
        <v>0</v>
      </c>
      <c r="L236" s="71">
        <v>5</v>
      </c>
      <c r="M236" s="72">
        <v>993.09280000000001</v>
      </c>
      <c r="N236" s="72">
        <f t="shared" si="18"/>
        <v>4965.4639999999999</v>
      </c>
      <c r="O236" s="276">
        <f t="shared" si="19"/>
        <v>1.2507617923936552E-3</v>
      </c>
    </row>
    <row r="237" spans="1:15" s="107" customFormat="1" ht="17.25" customHeight="1">
      <c r="A237" s="68" t="s">
        <v>260</v>
      </c>
      <c r="B237" s="69" t="s">
        <v>896</v>
      </c>
      <c r="C237" s="70" t="s">
        <v>19</v>
      </c>
      <c r="D237" s="71">
        <v>1</v>
      </c>
      <c r="E237" s="72">
        <v>830.92240000000004</v>
      </c>
      <c r="F237" s="72">
        <f t="shared" si="15"/>
        <v>830.92240000000004</v>
      </c>
      <c r="H237" s="71">
        <f>VLOOKUP(A237,'A&amp;R CONSTRUCCIONES'!A:F,4,FALSE)</f>
        <v>1</v>
      </c>
      <c r="I237" s="72">
        <f>VLOOKUP(A237,'A&amp;R CONSTRUCCIONES'!A:F,5,FALSE)</f>
        <v>830.92240000000004</v>
      </c>
      <c r="J237" s="72">
        <f t="shared" si="16"/>
        <v>830.92240000000004</v>
      </c>
      <c r="K237" s="264">
        <f t="shared" si="17"/>
        <v>0</v>
      </c>
      <c r="L237" s="71">
        <v>1</v>
      </c>
      <c r="M237" s="72">
        <v>830.92240000000004</v>
      </c>
      <c r="N237" s="72">
        <f t="shared" si="18"/>
        <v>830.92240000000004</v>
      </c>
      <c r="O237" s="276">
        <f t="shared" si="19"/>
        <v>2.0930289502935431E-4</v>
      </c>
    </row>
    <row r="238" spans="1:15" s="107" customFormat="1" ht="17.25" customHeight="1">
      <c r="A238" s="68" t="s">
        <v>261</v>
      </c>
      <c r="B238" s="69" t="s">
        <v>897</v>
      </c>
      <c r="C238" s="70" t="s">
        <v>19</v>
      </c>
      <c r="D238" s="71">
        <v>2</v>
      </c>
      <c r="E238" s="72">
        <v>1125.1183999999998</v>
      </c>
      <c r="F238" s="72">
        <f t="shared" si="15"/>
        <v>2250.2367999999997</v>
      </c>
      <c r="H238" s="71">
        <f>VLOOKUP(A238,'A&amp;R CONSTRUCCIONES'!A:F,4,FALSE)</f>
        <v>2</v>
      </c>
      <c r="I238" s="72">
        <f>VLOOKUP(A238,'A&amp;R CONSTRUCCIONES'!A:F,5,FALSE)</f>
        <v>1125.1183999999998</v>
      </c>
      <c r="J238" s="72">
        <f t="shared" si="16"/>
        <v>2250.2367999999997</v>
      </c>
      <c r="K238" s="264">
        <f t="shared" si="17"/>
        <v>0</v>
      </c>
      <c r="L238" s="71">
        <v>2</v>
      </c>
      <c r="M238" s="72">
        <v>1125.1183999999998</v>
      </c>
      <c r="N238" s="72">
        <f t="shared" si="18"/>
        <v>2250.2367999999997</v>
      </c>
      <c r="O238" s="276">
        <f t="shared" si="19"/>
        <v>5.6681716215809083E-4</v>
      </c>
    </row>
    <row r="239" spans="1:15" s="107" customFormat="1" ht="17.25" customHeight="1">
      <c r="A239" s="68" t="s">
        <v>262</v>
      </c>
      <c r="B239" s="69" t="s">
        <v>898</v>
      </c>
      <c r="C239" s="70" t="s">
        <v>19</v>
      </c>
      <c r="D239" s="71">
        <v>1</v>
      </c>
      <c r="E239" s="72">
        <v>492.62639999999999</v>
      </c>
      <c r="F239" s="72">
        <f t="shared" si="15"/>
        <v>492.62639999999999</v>
      </c>
      <c r="H239" s="71">
        <f>VLOOKUP(A239,'A&amp;R CONSTRUCCIONES'!A:F,4,FALSE)</f>
        <v>1</v>
      </c>
      <c r="I239" s="72">
        <f>VLOOKUP(A239,'A&amp;R CONSTRUCCIONES'!A:F,5,FALSE)</f>
        <v>492.62639999999999</v>
      </c>
      <c r="J239" s="72">
        <f t="shared" si="16"/>
        <v>492.62639999999999</v>
      </c>
      <c r="K239" s="264">
        <f t="shared" si="17"/>
        <v>0</v>
      </c>
      <c r="L239" s="71">
        <v>1</v>
      </c>
      <c r="M239" s="72">
        <v>492.62639999999999</v>
      </c>
      <c r="N239" s="72">
        <f t="shared" si="18"/>
        <v>492.62639999999999</v>
      </c>
      <c r="O239" s="276">
        <f t="shared" si="19"/>
        <v>1.2408876170372674E-4</v>
      </c>
    </row>
    <row r="240" spans="1:15" s="107" customFormat="1" ht="17.25" customHeight="1">
      <c r="A240" s="68" t="s">
        <v>263</v>
      </c>
      <c r="B240" s="69" t="s">
        <v>899</v>
      </c>
      <c r="C240" s="70" t="s">
        <v>19</v>
      </c>
      <c r="D240" s="71">
        <v>7</v>
      </c>
      <c r="E240" s="72">
        <v>857.71559999999999</v>
      </c>
      <c r="F240" s="72">
        <f t="shared" si="15"/>
        <v>6004.0092000000004</v>
      </c>
      <c r="H240" s="71">
        <f>VLOOKUP(A240,'A&amp;R CONSTRUCCIONES'!A:F,4,FALSE)</f>
        <v>7</v>
      </c>
      <c r="I240" s="72">
        <f>VLOOKUP(A240,'A&amp;R CONSTRUCCIONES'!A:F,5,FALSE)</f>
        <v>857.71559999999999</v>
      </c>
      <c r="J240" s="72">
        <f t="shared" si="16"/>
        <v>6004.0092000000004</v>
      </c>
      <c r="K240" s="264">
        <f t="shared" si="17"/>
        <v>0</v>
      </c>
      <c r="L240" s="71">
        <v>7</v>
      </c>
      <c r="M240" s="72">
        <v>857.71559999999999</v>
      </c>
      <c r="N240" s="72">
        <f t="shared" si="18"/>
        <v>6004.0092000000004</v>
      </c>
      <c r="O240" s="276">
        <f t="shared" si="19"/>
        <v>1.5123632571981181E-3</v>
      </c>
    </row>
    <row r="241" spans="1:15" s="107" customFormat="1" ht="17.25" customHeight="1">
      <c r="A241" s="68" t="s">
        <v>264</v>
      </c>
      <c r="B241" s="69" t="s">
        <v>900</v>
      </c>
      <c r="C241" s="70" t="s">
        <v>19</v>
      </c>
      <c r="D241" s="71">
        <v>5</v>
      </c>
      <c r="E241" s="72">
        <v>786.8175</v>
      </c>
      <c r="F241" s="72">
        <f t="shared" si="15"/>
        <v>3934.0875000000001</v>
      </c>
      <c r="H241" s="71">
        <f>VLOOKUP(A241,'A&amp;R CONSTRUCCIONES'!A:F,4,FALSE)</f>
        <v>5</v>
      </c>
      <c r="I241" s="72">
        <f>VLOOKUP(A241,'A&amp;R CONSTRUCCIONES'!A:F,5,FALSE)</f>
        <v>786.8175</v>
      </c>
      <c r="J241" s="72">
        <f t="shared" si="16"/>
        <v>3934.0875000000001</v>
      </c>
      <c r="K241" s="264">
        <f t="shared" si="17"/>
        <v>0</v>
      </c>
      <c r="L241" s="71">
        <v>5</v>
      </c>
      <c r="M241" s="72">
        <v>786.8175</v>
      </c>
      <c r="N241" s="72">
        <f t="shared" si="18"/>
        <v>3934.0875000000001</v>
      </c>
      <c r="O241" s="276">
        <f t="shared" si="19"/>
        <v>9.9096606740749194E-4</v>
      </c>
    </row>
    <row r="242" spans="1:15" s="107" customFormat="1" ht="17.25" customHeight="1">
      <c r="A242" s="68" t="s">
        <v>265</v>
      </c>
      <c r="B242" s="69" t="s">
        <v>901</v>
      </c>
      <c r="C242" s="70" t="s">
        <v>19</v>
      </c>
      <c r="D242" s="71">
        <v>2</v>
      </c>
      <c r="E242" s="72">
        <v>813.61559999999997</v>
      </c>
      <c r="F242" s="72">
        <f t="shared" si="15"/>
        <v>1627.2311999999999</v>
      </c>
      <c r="H242" s="71">
        <f>VLOOKUP(A242,'A&amp;R CONSTRUCCIONES'!A:F,4,FALSE)</f>
        <v>2</v>
      </c>
      <c r="I242" s="72">
        <f>VLOOKUP(A242,'A&amp;R CONSTRUCCIONES'!A:F,5,FALSE)</f>
        <v>813.61559999999997</v>
      </c>
      <c r="J242" s="72">
        <f t="shared" si="16"/>
        <v>1627.2311999999999</v>
      </c>
      <c r="K242" s="264">
        <f t="shared" si="17"/>
        <v>0</v>
      </c>
      <c r="L242" s="71">
        <v>2</v>
      </c>
      <c r="M242" s="72">
        <v>813.61559999999997</v>
      </c>
      <c r="N242" s="72">
        <f t="shared" si="18"/>
        <v>1627.2311999999999</v>
      </c>
      <c r="O242" s="276">
        <f t="shared" si="19"/>
        <v>4.0988689321901805E-4</v>
      </c>
    </row>
    <row r="243" spans="1:15" s="107" customFormat="1" ht="17.25" customHeight="1">
      <c r="A243" s="68" t="s">
        <v>266</v>
      </c>
      <c r="B243" s="69" t="s">
        <v>902</v>
      </c>
      <c r="C243" s="70" t="s">
        <v>9</v>
      </c>
      <c r="D243" s="71">
        <v>4</v>
      </c>
      <c r="E243" s="72">
        <v>1421.8721999999998</v>
      </c>
      <c r="F243" s="72">
        <f t="shared" si="15"/>
        <v>5687.4887999999992</v>
      </c>
      <c r="H243" s="71">
        <f>VLOOKUP(A243,'A&amp;R CONSTRUCCIONES'!A:F,4,FALSE)</f>
        <v>4</v>
      </c>
      <c r="I243" s="72">
        <f>VLOOKUP(A243,'A&amp;R CONSTRUCCIONES'!A:F,5,FALSE)</f>
        <v>1421.8721999999998</v>
      </c>
      <c r="J243" s="72">
        <f t="shared" si="16"/>
        <v>5687.4887999999992</v>
      </c>
      <c r="K243" s="264">
        <f t="shared" si="17"/>
        <v>0</v>
      </c>
      <c r="L243" s="71">
        <v>4</v>
      </c>
      <c r="M243" s="72">
        <v>1421.8721999999998</v>
      </c>
      <c r="N243" s="72">
        <f t="shared" si="18"/>
        <v>5687.4887999999992</v>
      </c>
      <c r="O243" s="276">
        <f t="shared" si="19"/>
        <v>1.4326342282829636E-3</v>
      </c>
    </row>
    <row r="244" spans="1:15" s="107" customFormat="1" ht="17.25" customHeight="1">
      <c r="A244" s="68" t="s">
        <v>267</v>
      </c>
      <c r="B244" s="69" t="s">
        <v>511</v>
      </c>
      <c r="C244" s="70" t="s">
        <v>9</v>
      </c>
      <c r="D244" s="71">
        <v>1</v>
      </c>
      <c r="E244" s="72">
        <v>433.24329999999998</v>
      </c>
      <c r="F244" s="72">
        <f t="shared" si="15"/>
        <v>433.24329999999998</v>
      </c>
      <c r="H244" s="71">
        <f>VLOOKUP(A244,'A&amp;R CONSTRUCCIONES'!A:F,4,FALSE)</f>
        <v>1</v>
      </c>
      <c r="I244" s="72">
        <f>VLOOKUP(A244,'A&amp;R CONSTRUCCIONES'!A:F,5,FALSE)</f>
        <v>433.24329999999998</v>
      </c>
      <c r="J244" s="72">
        <f t="shared" si="16"/>
        <v>433.24329999999998</v>
      </c>
      <c r="K244" s="264">
        <f t="shared" si="17"/>
        <v>0</v>
      </c>
      <c r="L244" s="71">
        <v>1</v>
      </c>
      <c r="M244" s="72">
        <v>433.24329999999998</v>
      </c>
      <c r="N244" s="72">
        <f t="shared" si="18"/>
        <v>433.24329999999998</v>
      </c>
      <c r="O244" s="276">
        <f t="shared" si="19"/>
        <v>1.0913062031071861E-4</v>
      </c>
    </row>
    <row r="245" spans="1:15" s="67" customFormat="1" ht="17.25" customHeight="1">
      <c r="A245" s="62" t="s">
        <v>268</v>
      </c>
      <c r="B245" s="63" t="s">
        <v>269</v>
      </c>
      <c r="C245" s="64"/>
      <c r="D245" s="65"/>
      <c r="E245" s="66"/>
      <c r="F245" s="66"/>
      <c r="H245" s="65"/>
      <c r="I245" s="66"/>
      <c r="J245" s="66"/>
      <c r="K245" s="264">
        <f t="shared" si="17"/>
        <v>0</v>
      </c>
      <c r="L245" s="65"/>
      <c r="M245" s="66"/>
      <c r="N245" s="66"/>
      <c r="O245" s="276">
        <f t="shared" si="19"/>
        <v>0</v>
      </c>
    </row>
    <row r="246" spans="1:15" s="107" customFormat="1" ht="17.25" customHeight="1">
      <c r="A246" s="68" t="s">
        <v>270</v>
      </c>
      <c r="B246" s="69" t="s">
        <v>697</v>
      </c>
      <c r="C246" s="70" t="s">
        <v>19</v>
      </c>
      <c r="D246" s="71">
        <v>1</v>
      </c>
      <c r="E246" s="72">
        <v>5402.5243999999993</v>
      </c>
      <c r="F246" s="72">
        <f t="shared" si="15"/>
        <v>5402.5243999999993</v>
      </c>
      <c r="H246" s="71">
        <f>VLOOKUP(A246,'A&amp;R CONSTRUCCIONES'!A:F,4,FALSE)</f>
        <v>1</v>
      </c>
      <c r="I246" s="72">
        <f>VLOOKUP(A246,'A&amp;R CONSTRUCCIONES'!A:F,5,FALSE)</f>
        <v>5402.5243999999993</v>
      </c>
      <c r="J246" s="72">
        <f t="shared" si="16"/>
        <v>5402.5243999999993</v>
      </c>
      <c r="K246" s="264">
        <f t="shared" si="17"/>
        <v>0</v>
      </c>
      <c r="L246" s="71">
        <v>1</v>
      </c>
      <c r="M246" s="72">
        <v>5402.5243999999993</v>
      </c>
      <c r="N246" s="72">
        <f t="shared" si="18"/>
        <v>5402.5243999999993</v>
      </c>
      <c r="O246" s="276">
        <f t="shared" si="19"/>
        <v>1.360853910529702E-3</v>
      </c>
    </row>
    <row r="247" spans="1:15" s="107" customFormat="1" ht="17.25" customHeight="1">
      <c r="A247" s="68" t="s">
        <v>271</v>
      </c>
      <c r="B247" s="69" t="s">
        <v>903</v>
      </c>
      <c r="C247" s="70" t="s">
        <v>9</v>
      </c>
      <c r="D247" s="79">
        <v>6</v>
      </c>
      <c r="E247" s="72">
        <v>207.42189999999999</v>
      </c>
      <c r="F247" s="72">
        <f t="shared" si="15"/>
        <v>1244.5313999999998</v>
      </c>
      <c r="H247" s="79">
        <f>VLOOKUP(A247,'A&amp;R CONSTRUCCIONES'!A:F,4,FALSE)</f>
        <v>6</v>
      </c>
      <c r="I247" s="72">
        <f>VLOOKUP(A247,'A&amp;R CONSTRUCCIONES'!A:F,5,FALSE)</f>
        <v>207.42189999999999</v>
      </c>
      <c r="J247" s="72">
        <f t="shared" si="16"/>
        <v>1244.5313999999998</v>
      </c>
      <c r="K247" s="264">
        <f t="shared" si="17"/>
        <v>0</v>
      </c>
      <c r="L247" s="79">
        <v>6</v>
      </c>
      <c r="M247" s="72">
        <v>207.42189999999999</v>
      </c>
      <c r="N247" s="72">
        <f t="shared" si="18"/>
        <v>1244.5313999999998</v>
      </c>
      <c r="O247" s="276">
        <f t="shared" si="19"/>
        <v>3.1348778775844207E-4</v>
      </c>
    </row>
    <row r="248" spans="1:15" s="74" customFormat="1" ht="17.25" customHeight="1">
      <c r="A248" s="68" t="s">
        <v>272</v>
      </c>
      <c r="B248" s="69" t="s">
        <v>670</v>
      </c>
      <c r="C248" s="70" t="s">
        <v>9</v>
      </c>
      <c r="D248" s="71">
        <v>1</v>
      </c>
      <c r="E248" s="72">
        <v>339.40339999999998</v>
      </c>
      <c r="F248" s="72">
        <f t="shared" si="15"/>
        <v>339.40339999999998</v>
      </c>
      <c r="H248" s="71">
        <f>VLOOKUP(A248,'A&amp;R CONSTRUCCIONES'!A:F,4,FALSE)</f>
        <v>1</v>
      </c>
      <c r="I248" s="72">
        <f>VLOOKUP(A248,'A&amp;R CONSTRUCCIONES'!A:F,5,FALSE)</f>
        <v>339.40339999999998</v>
      </c>
      <c r="J248" s="72">
        <f t="shared" si="16"/>
        <v>339.40339999999998</v>
      </c>
      <c r="K248" s="264">
        <f t="shared" si="17"/>
        <v>0</v>
      </c>
      <c r="L248" s="71">
        <v>1</v>
      </c>
      <c r="M248" s="72">
        <v>339.40339999999998</v>
      </c>
      <c r="N248" s="72">
        <f t="shared" si="18"/>
        <v>339.40339999999998</v>
      </c>
      <c r="O248" s="276">
        <f t="shared" si="19"/>
        <v>8.5493078779445521E-5</v>
      </c>
    </row>
    <row r="249" spans="1:15" s="74" customFormat="1" ht="17.25" customHeight="1">
      <c r="A249" s="68" t="s">
        <v>273</v>
      </c>
      <c r="B249" s="69" t="s">
        <v>671</v>
      </c>
      <c r="C249" s="70" t="s">
        <v>9</v>
      </c>
      <c r="D249" s="71">
        <v>2</v>
      </c>
      <c r="E249" s="72">
        <v>309.31740000000002</v>
      </c>
      <c r="F249" s="72">
        <f t="shared" si="15"/>
        <v>618.63480000000004</v>
      </c>
      <c r="H249" s="71">
        <f>VLOOKUP(A249,'A&amp;R CONSTRUCCIONES'!A:F,4,FALSE)</f>
        <v>2</v>
      </c>
      <c r="I249" s="72">
        <f>VLOOKUP(A249,'A&amp;R CONSTRUCCIONES'!A:F,5,FALSE)</f>
        <v>309.31740000000002</v>
      </c>
      <c r="J249" s="72">
        <f t="shared" si="16"/>
        <v>618.63480000000004</v>
      </c>
      <c r="K249" s="264">
        <f t="shared" si="17"/>
        <v>0</v>
      </c>
      <c r="L249" s="71">
        <v>2</v>
      </c>
      <c r="M249" s="72">
        <v>309.31740000000002</v>
      </c>
      <c r="N249" s="72">
        <f t="shared" si="18"/>
        <v>618.63480000000004</v>
      </c>
      <c r="O249" s="276">
        <f t="shared" si="19"/>
        <v>1.5582929838683565E-4</v>
      </c>
    </row>
    <row r="250" spans="1:15" s="74" customFormat="1" ht="17.25" customHeight="1">
      <c r="A250" s="68" t="s">
        <v>274</v>
      </c>
      <c r="B250" s="69" t="s">
        <v>512</v>
      </c>
      <c r="C250" s="70" t="s">
        <v>9</v>
      </c>
      <c r="D250" s="71">
        <v>1</v>
      </c>
      <c r="E250" s="72">
        <v>309.31740000000002</v>
      </c>
      <c r="F250" s="72">
        <f t="shared" si="15"/>
        <v>309.31740000000002</v>
      </c>
      <c r="H250" s="71">
        <f>VLOOKUP(A250,'A&amp;R CONSTRUCCIONES'!A:F,4,FALSE)</f>
        <v>1</v>
      </c>
      <c r="I250" s="72">
        <f>VLOOKUP(A250,'A&amp;R CONSTRUCCIONES'!A:F,5,FALSE)</f>
        <v>309.31740000000002</v>
      </c>
      <c r="J250" s="72">
        <f t="shared" si="16"/>
        <v>309.31740000000002</v>
      </c>
      <c r="K250" s="264">
        <f t="shared" si="17"/>
        <v>0</v>
      </c>
      <c r="L250" s="71">
        <v>1</v>
      </c>
      <c r="M250" s="72">
        <v>309.31740000000002</v>
      </c>
      <c r="N250" s="72">
        <f t="shared" si="18"/>
        <v>309.31740000000002</v>
      </c>
      <c r="O250" s="276">
        <f t="shared" si="19"/>
        <v>7.7914649193417827E-5</v>
      </c>
    </row>
    <row r="251" spans="1:15" s="74" customFormat="1" ht="17.25" customHeight="1">
      <c r="A251" s="68" t="s">
        <v>275</v>
      </c>
      <c r="B251" s="69" t="s">
        <v>672</v>
      </c>
      <c r="C251" s="70" t="s">
        <v>9</v>
      </c>
      <c r="D251" s="71">
        <v>1</v>
      </c>
      <c r="E251" s="72">
        <v>171.50749012931803</v>
      </c>
      <c r="F251" s="72">
        <f t="shared" si="15"/>
        <v>171.50749012931803</v>
      </c>
      <c r="H251" s="71">
        <f>VLOOKUP(A251,'A&amp;R CONSTRUCCIONES'!A:F,4,FALSE)</f>
        <v>1</v>
      </c>
      <c r="I251" s="72">
        <f>VLOOKUP(A251,'A&amp;R CONSTRUCCIONES'!A:F,5,FALSE)</f>
        <v>171.50749012931803</v>
      </c>
      <c r="J251" s="72">
        <f t="shared" si="16"/>
        <v>171.50749012931803</v>
      </c>
      <c r="K251" s="264">
        <f t="shared" si="17"/>
        <v>0</v>
      </c>
      <c r="L251" s="71">
        <v>1</v>
      </c>
      <c r="M251" s="72">
        <v>171.50749012931803</v>
      </c>
      <c r="N251" s="72">
        <f t="shared" si="18"/>
        <v>171.50749012931803</v>
      </c>
      <c r="O251" s="276">
        <f t="shared" si="19"/>
        <v>4.3201403889562578E-5</v>
      </c>
    </row>
    <row r="252" spans="1:15" s="67" customFormat="1" ht="17.25" customHeight="1">
      <c r="A252" s="62" t="s">
        <v>276</v>
      </c>
      <c r="B252" s="63" t="s">
        <v>277</v>
      </c>
      <c r="C252" s="64"/>
      <c r="D252" s="65"/>
      <c r="E252" s="66"/>
      <c r="F252" s="66"/>
      <c r="H252" s="65"/>
      <c r="I252" s="66"/>
      <c r="J252" s="66"/>
      <c r="K252" s="264">
        <f t="shared" si="17"/>
        <v>0</v>
      </c>
      <c r="L252" s="65"/>
      <c r="M252" s="66"/>
      <c r="N252" s="66"/>
      <c r="O252" s="276">
        <f t="shared" si="19"/>
        <v>0</v>
      </c>
    </row>
    <row r="253" spans="1:15" s="67" customFormat="1" ht="17.25" customHeight="1">
      <c r="A253" s="62" t="s">
        <v>278</v>
      </c>
      <c r="B253" s="63" t="s">
        <v>279</v>
      </c>
      <c r="C253" s="64"/>
      <c r="D253" s="65"/>
      <c r="E253" s="66"/>
      <c r="F253" s="66"/>
      <c r="H253" s="65"/>
      <c r="I253" s="66"/>
      <c r="J253" s="66"/>
      <c r="K253" s="264">
        <f t="shared" si="17"/>
        <v>0</v>
      </c>
      <c r="L253" s="65"/>
      <c r="M253" s="66"/>
      <c r="N253" s="66"/>
      <c r="O253" s="276">
        <f t="shared" si="19"/>
        <v>0</v>
      </c>
    </row>
    <row r="254" spans="1:15" s="74" customFormat="1" ht="17.25" customHeight="1">
      <c r="A254" s="82" t="s">
        <v>280</v>
      </c>
      <c r="B254" s="69" t="s">
        <v>673</v>
      </c>
      <c r="C254" s="70" t="s">
        <v>9</v>
      </c>
      <c r="D254" s="71">
        <v>1</v>
      </c>
      <c r="E254" s="72">
        <v>1986.5972000000002</v>
      </c>
      <c r="F254" s="72">
        <f t="shared" si="15"/>
        <v>1986.5972000000002</v>
      </c>
      <c r="H254" s="71">
        <f>VLOOKUP(A254,'A&amp;R CONSTRUCCIONES'!A:F,4,FALSE)</f>
        <v>1</v>
      </c>
      <c r="I254" s="72">
        <f>VLOOKUP(A254,'A&amp;R CONSTRUCCIONES'!A:F,5,FALSE)</f>
        <v>1986.5972000000002</v>
      </c>
      <c r="J254" s="72">
        <f t="shared" si="16"/>
        <v>1986.5972000000002</v>
      </c>
      <c r="K254" s="264">
        <f t="shared" si="17"/>
        <v>0</v>
      </c>
      <c r="L254" s="71">
        <v>1</v>
      </c>
      <c r="M254" s="72">
        <v>1986.5972000000002</v>
      </c>
      <c r="N254" s="72">
        <f t="shared" si="18"/>
        <v>1986.5972000000002</v>
      </c>
      <c r="O254" s="276">
        <f t="shared" si="19"/>
        <v>5.0040839579870418E-4</v>
      </c>
    </row>
    <row r="255" spans="1:15" s="74" customFormat="1" ht="17.25" customHeight="1">
      <c r="A255" s="68" t="s">
        <v>281</v>
      </c>
      <c r="B255" s="69" t="s">
        <v>674</v>
      </c>
      <c r="C255" s="70" t="s">
        <v>91</v>
      </c>
      <c r="D255" s="71">
        <v>46</v>
      </c>
      <c r="E255" s="72">
        <v>11.564</v>
      </c>
      <c r="F255" s="72">
        <f t="shared" si="15"/>
        <v>531.94399999999996</v>
      </c>
      <c r="H255" s="71">
        <f>VLOOKUP(A255,'A&amp;R CONSTRUCCIONES'!A:F,4,FALSE)</f>
        <v>46</v>
      </c>
      <c r="I255" s="72">
        <f>VLOOKUP(A255,'A&amp;R CONSTRUCCIONES'!A:F,5,FALSE)</f>
        <v>11.564</v>
      </c>
      <c r="J255" s="72">
        <f t="shared" si="16"/>
        <v>531.94399999999996</v>
      </c>
      <c r="K255" s="264">
        <f t="shared" si="17"/>
        <v>0</v>
      </c>
      <c r="L255" s="71">
        <v>46</v>
      </c>
      <c r="M255" s="72">
        <v>11.564</v>
      </c>
      <c r="N255" s="72">
        <f t="shared" si="18"/>
        <v>531.94399999999996</v>
      </c>
      <c r="O255" s="276">
        <f t="shared" si="19"/>
        <v>1.3399255958618377E-4</v>
      </c>
    </row>
    <row r="256" spans="1:15" s="74" customFormat="1" ht="17.25" customHeight="1">
      <c r="A256" s="82" t="s">
        <v>282</v>
      </c>
      <c r="B256" s="69" t="s">
        <v>675</v>
      </c>
      <c r="C256" s="70" t="s">
        <v>91</v>
      </c>
      <c r="D256" s="71">
        <v>22</v>
      </c>
      <c r="E256" s="72">
        <v>15.5036</v>
      </c>
      <c r="F256" s="72">
        <f t="shared" si="15"/>
        <v>341.07920000000001</v>
      </c>
      <c r="H256" s="71">
        <f>VLOOKUP(A256,'A&amp;R CONSTRUCCIONES'!A:F,4,FALSE)</f>
        <v>22</v>
      </c>
      <c r="I256" s="72">
        <f>VLOOKUP(A256,'A&amp;R CONSTRUCCIONES'!A:F,5,FALSE)</f>
        <v>15.5036</v>
      </c>
      <c r="J256" s="72">
        <f t="shared" si="16"/>
        <v>341.07920000000001</v>
      </c>
      <c r="K256" s="264">
        <f t="shared" si="17"/>
        <v>0</v>
      </c>
      <c r="L256" s="71">
        <v>22</v>
      </c>
      <c r="M256" s="72">
        <v>15.5036</v>
      </c>
      <c r="N256" s="72">
        <f t="shared" si="18"/>
        <v>341.07920000000001</v>
      </c>
      <c r="O256" s="276">
        <f t="shared" si="19"/>
        <v>8.5915199775931115E-5</v>
      </c>
    </row>
    <row r="257" spans="1:15" s="74" customFormat="1" ht="17.25" customHeight="1">
      <c r="A257" s="68" t="s">
        <v>283</v>
      </c>
      <c r="B257" s="69" t="s">
        <v>676</v>
      </c>
      <c r="C257" s="70" t="s">
        <v>91</v>
      </c>
      <c r="D257" s="71">
        <v>45</v>
      </c>
      <c r="E257" s="72">
        <v>19.943000000000001</v>
      </c>
      <c r="F257" s="72">
        <f t="shared" si="15"/>
        <v>897.43500000000006</v>
      </c>
      <c r="H257" s="71">
        <f>VLOOKUP(A257,'A&amp;R CONSTRUCCIONES'!A:F,4,FALSE)</f>
        <v>45</v>
      </c>
      <c r="I257" s="72">
        <f>VLOOKUP(A257,'A&amp;R CONSTRUCCIONES'!A:F,5,FALSE)</f>
        <v>19.943000000000001</v>
      </c>
      <c r="J257" s="72">
        <f t="shared" si="16"/>
        <v>897.43500000000006</v>
      </c>
      <c r="K257" s="264">
        <f t="shared" si="17"/>
        <v>0</v>
      </c>
      <c r="L257" s="71">
        <v>45</v>
      </c>
      <c r="M257" s="72">
        <v>19.943000000000001</v>
      </c>
      <c r="N257" s="72">
        <f t="shared" si="18"/>
        <v>897.43500000000006</v>
      </c>
      <c r="O257" s="276">
        <f t="shared" si="19"/>
        <v>2.2605690206530549E-4</v>
      </c>
    </row>
    <row r="258" spans="1:15" s="74" customFormat="1" ht="17.25" customHeight="1">
      <c r="A258" s="68" t="s">
        <v>284</v>
      </c>
      <c r="B258" s="69" t="s">
        <v>677</v>
      </c>
      <c r="C258" s="70" t="s">
        <v>91</v>
      </c>
      <c r="D258" s="71">
        <v>140</v>
      </c>
      <c r="E258" s="72">
        <v>9.5451999999999995</v>
      </c>
      <c r="F258" s="72">
        <f t="shared" si="15"/>
        <v>1336.328</v>
      </c>
      <c r="H258" s="71">
        <f>VLOOKUP(A258,'A&amp;R CONSTRUCCIONES'!A:F,4,FALSE)</f>
        <v>140</v>
      </c>
      <c r="I258" s="72">
        <f>VLOOKUP(A258,'A&amp;R CONSTRUCCIONES'!A:F,5,FALSE)</f>
        <v>9.5451999999999995</v>
      </c>
      <c r="J258" s="72">
        <f t="shared" si="16"/>
        <v>1336.328</v>
      </c>
      <c r="K258" s="264">
        <f t="shared" si="17"/>
        <v>0</v>
      </c>
      <c r="L258" s="71">
        <v>140</v>
      </c>
      <c r="M258" s="72">
        <v>9.5451999999999995</v>
      </c>
      <c r="N258" s="72">
        <f t="shared" si="18"/>
        <v>1336.328</v>
      </c>
      <c r="O258" s="276">
        <f t="shared" si="19"/>
        <v>3.3661063789926346E-4</v>
      </c>
    </row>
    <row r="259" spans="1:15" s="74" customFormat="1" ht="17.25" customHeight="1">
      <c r="A259" s="68" t="s">
        <v>285</v>
      </c>
      <c r="B259" s="69" t="s">
        <v>513</v>
      </c>
      <c r="C259" s="70" t="s">
        <v>9</v>
      </c>
      <c r="D259" s="71">
        <v>3</v>
      </c>
      <c r="E259" s="72">
        <v>134.71080000000001</v>
      </c>
      <c r="F259" s="72">
        <f t="shared" si="15"/>
        <v>404.13240000000002</v>
      </c>
      <c r="H259" s="71">
        <f>VLOOKUP(A259,'A&amp;R CONSTRUCCIONES'!A:F,4,FALSE)</f>
        <v>3</v>
      </c>
      <c r="I259" s="72">
        <f>VLOOKUP(A259,'A&amp;R CONSTRUCCIONES'!A:F,5,FALSE)</f>
        <v>134.71080000000001</v>
      </c>
      <c r="J259" s="72">
        <f t="shared" si="16"/>
        <v>404.13240000000002</v>
      </c>
      <c r="K259" s="264">
        <f t="shared" si="17"/>
        <v>0</v>
      </c>
      <c r="L259" s="71">
        <v>3</v>
      </c>
      <c r="M259" s="72">
        <v>134.71080000000001</v>
      </c>
      <c r="N259" s="72">
        <f t="shared" si="18"/>
        <v>404.13240000000002</v>
      </c>
      <c r="O259" s="276">
        <f t="shared" si="19"/>
        <v>1.0179781083668106E-4</v>
      </c>
    </row>
    <row r="260" spans="1:15" s="74" customFormat="1" ht="17.25" customHeight="1">
      <c r="A260" s="68" t="s">
        <v>286</v>
      </c>
      <c r="B260" s="69" t="s">
        <v>624</v>
      </c>
      <c r="C260" s="81" t="s">
        <v>91</v>
      </c>
      <c r="D260" s="79">
        <v>30</v>
      </c>
      <c r="E260" s="80">
        <v>57.810200000000002</v>
      </c>
      <c r="F260" s="80">
        <f t="shared" si="15"/>
        <v>1734.306</v>
      </c>
      <c r="H260" s="79">
        <f>VLOOKUP(A260,'A&amp;R CONSTRUCCIONES'!A:F,4,FALSE)</f>
        <v>30</v>
      </c>
      <c r="I260" s="80">
        <f>VLOOKUP(A260,'A&amp;R CONSTRUCCIONES'!A:F,5,FALSE)</f>
        <v>57.810200000000002</v>
      </c>
      <c r="J260" s="80">
        <f t="shared" si="16"/>
        <v>1734.306</v>
      </c>
      <c r="K260" s="264">
        <f t="shared" si="17"/>
        <v>0</v>
      </c>
      <c r="L260" s="79">
        <v>30</v>
      </c>
      <c r="M260" s="80">
        <v>57.810200000000002</v>
      </c>
      <c r="N260" s="80">
        <f t="shared" si="18"/>
        <v>1734.306</v>
      </c>
      <c r="O260" s="276">
        <f t="shared" si="19"/>
        <v>4.3685820320499166E-4</v>
      </c>
    </row>
    <row r="261" spans="1:15" s="74" customFormat="1" ht="17.25" customHeight="1">
      <c r="A261" s="68" t="s">
        <v>287</v>
      </c>
      <c r="B261" s="69" t="s">
        <v>625</v>
      </c>
      <c r="C261" s="81" t="s">
        <v>91</v>
      </c>
      <c r="D261" s="79">
        <v>35</v>
      </c>
      <c r="E261" s="80">
        <v>53.125799999999998</v>
      </c>
      <c r="F261" s="80">
        <f t="shared" si="15"/>
        <v>1859.403</v>
      </c>
      <c r="H261" s="79">
        <f>VLOOKUP(A261,'A&amp;R CONSTRUCCIONES'!A:F,4,FALSE)</f>
        <v>35</v>
      </c>
      <c r="I261" s="80">
        <f>VLOOKUP(A261,'A&amp;R CONSTRUCCIONES'!A:F,5,FALSE)</f>
        <v>53.125799999999998</v>
      </c>
      <c r="J261" s="80">
        <f t="shared" si="16"/>
        <v>1859.403</v>
      </c>
      <c r="K261" s="264">
        <f t="shared" si="17"/>
        <v>0</v>
      </c>
      <c r="L261" s="79">
        <v>35</v>
      </c>
      <c r="M261" s="80">
        <v>53.125799999999998</v>
      </c>
      <c r="N261" s="80">
        <f t="shared" si="18"/>
        <v>1859.403</v>
      </c>
      <c r="O261" s="276">
        <f t="shared" si="19"/>
        <v>4.6836916531106453E-4</v>
      </c>
    </row>
    <row r="262" spans="1:15" s="74" customFormat="1" ht="17.25" customHeight="1">
      <c r="A262" s="68" t="s">
        <v>288</v>
      </c>
      <c r="B262" s="69" t="s">
        <v>514</v>
      </c>
      <c r="C262" s="81" t="s">
        <v>91</v>
      </c>
      <c r="D262" s="79">
        <v>3</v>
      </c>
      <c r="E262" s="80">
        <v>33.202400000000004</v>
      </c>
      <c r="F262" s="80">
        <f t="shared" si="15"/>
        <v>99.607200000000006</v>
      </c>
      <c r="H262" s="79">
        <f>VLOOKUP(A262,'A&amp;R CONSTRUCCIONES'!A:F,4,FALSE)</f>
        <v>3</v>
      </c>
      <c r="I262" s="80">
        <f>VLOOKUP(A262,'A&amp;R CONSTRUCCIONES'!A:F,5,FALSE)</f>
        <v>33.202400000000004</v>
      </c>
      <c r="J262" s="80">
        <f t="shared" si="16"/>
        <v>99.607200000000006</v>
      </c>
      <c r="K262" s="264">
        <f t="shared" si="17"/>
        <v>0</v>
      </c>
      <c r="L262" s="79">
        <v>3</v>
      </c>
      <c r="M262" s="80">
        <v>33.202400000000004</v>
      </c>
      <c r="N262" s="80">
        <f t="shared" si="18"/>
        <v>99.607200000000006</v>
      </c>
      <c r="O262" s="276">
        <f t="shared" si="19"/>
        <v>2.5090279580581653E-5</v>
      </c>
    </row>
    <row r="263" spans="1:15" s="67" customFormat="1" ht="17.25" customHeight="1">
      <c r="A263" s="84" t="s">
        <v>289</v>
      </c>
      <c r="B263" s="85" t="s">
        <v>22</v>
      </c>
      <c r="C263" s="86"/>
      <c r="D263" s="87"/>
      <c r="E263" s="88"/>
      <c r="F263" s="88"/>
      <c r="H263" s="87"/>
      <c r="I263" s="88"/>
      <c r="J263" s="88"/>
      <c r="K263" s="264">
        <f t="shared" si="17"/>
        <v>0</v>
      </c>
      <c r="L263" s="87"/>
      <c r="M263" s="88"/>
      <c r="N263" s="88"/>
      <c r="O263" s="276">
        <f t="shared" si="19"/>
        <v>0</v>
      </c>
    </row>
    <row r="264" spans="1:15" s="67" customFormat="1" ht="17.25" customHeight="1">
      <c r="A264" s="62" t="s">
        <v>290</v>
      </c>
      <c r="B264" s="63" t="s">
        <v>993</v>
      </c>
      <c r="C264" s="64"/>
      <c r="D264" s="65"/>
      <c r="E264" s="66"/>
      <c r="F264" s="66"/>
      <c r="H264" s="65"/>
      <c r="I264" s="66"/>
      <c r="J264" s="66"/>
      <c r="K264" s="264">
        <f t="shared" si="17"/>
        <v>0</v>
      </c>
      <c r="L264" s="65"/>
      <c r="M264" s="66"/>
      <c r="N264" s="66"/>
      <c r="O264" s="276">
        <f t="shared" si="19"/>
        <v>0</v>
      </c>
    </row>
    <row r="265" spans="1:15" s="74" customFormat="1" ht="17.25" customHeight="1">
      <c r="A265" s="68" t="s">
        <v>291</v>
      </c>
      <c r="B265" s="75" t="s">
        <v>626</v>
      </c>
      <c r="C265" s="76" t="s">
        <v>19</v>
      </c>
      <c r="D265" s="77">
        <f>41+28+6</f>
        <v>75</v>
      </c>
      <c r="E265" s="78">
        <v>619.09649999999999</v>
      </c>
      <c r="F265" s="78">
        <f t="shared" si="15"/>
        <v>46432.237500000003</v>
      </c>
      <c r="H265" s="290">
        <f>VLOOKUP(A265,'A&amp;R CONSTRUCCIONES'!A:F,4,FALSE)</f>
        <v>76</v>
      </c>
      <c r="I265" s="78">
        <f>VLOOKUP(A265,'A&amp;R CONSTRUCCIONES'!A:F,5,FALSE)</f>
        <v>619.09649999999999</v>
      </c>
      <c r="J265" s="78">
        <f t="shared" si="16"/>
        <v>47051.334000000003</v>
      </c>
      <c r="K265" s="264">
        <f t="shared" si="17"/>
        <v>1</v>
      </c>
      <c r="L265" s="290">
        <v>76</v>
      </c>
      <c r="M265" s="78">
        <v>619.09649999999999</v>
      </c>
      <c r="N265" s="78">
        <f t="shared" si="18"/>
        <v>47051.334000000003</v>
      </c>
      <c r="O265" s="276">
        <f t="shared" si="19"/>
        <v>1.1851865374183064E-2</v>
      </c>
    </row>
    <row r="266" spans="1:15" s="74" customFormat="1" ht="17.25" customHeight="1">
      <c r="A266" s="83" t="s">
        <v>292</v>
      </c>
      <c r="B266" s="75" t="s">
        <v>515</v>
      </c>
      <c r="C266" s="76" t="s">
        <v>9</v>
      </c>
      <c r="D266" s="77">
        <v>1</v>
      </c>
      <c r="E266" s="80">
        <v>55.036799999999999</v>
      </c>
      <c r="F266" s="80">
        <f t="shared" si="15"/>
        <v>55.036799999999999</v>
      </c>
      <c r="H266" s="77">
        <f>VLOOKUP(A266,'A&amp;R CONSTRUCCIONES'!A:F,4,FALSE)</f>
        <v>1</v>
      </c>
      <c r="I266" s="80">
        <f>VLOOKUP(A266,'A&amp;R CONSTRUCCIONES'!A:F,5,FALSE)</f>
        <v>55.036799999999999</v>
      </c>
      <c r="J266" s="80">
        <f t="shared" si="16"/>
        <v>55.036799999999999</v>
      </c>
      <c r="K266" s="264">
        <f t="shared" si="17"/>
        <v>0</v>
      </c>
      <c r="L266" s="77">
        <v>1</v>
      </c>
      <c r="M266" s="80">
        <v>55.036799999999999</v>
      </c>
      <c r="N266" s="80">
        <f t="shared" si="18"/>
        <v>55.036799999999999</v>
      </c>
      <c r="O266" s="276">
        <f t="shared" si="19"/>
        <v>1.386334220036861E-5</v>
      </c>
    </row>
    <row r="267" spans="1:15" s="74" customFormat="1" ht="17.25" customHeight="1">
      <c r="A267" s="83" t="s">
        <v>293</v>
      </c>
      <c r="B267" s="75" t="s">
        <v>516</v>
      </c>
      <c r="C267" s="76" t="s">
        <v>9</v>
      </c>
      <c r="D267" s="77">
        <v>1</v>
      </c>
      <c r="E267" s="80">
        <v>103.6448</v>
      </c>
      <c r="F267" s="80">
        <f t="shared" si="15"/>
        <v>103.6448</v>
      </c>
      <c r="H267" s="77">
        <f>VLOOKUP(A267,'A&amp;R CONSTRUCCIONES'!A:F,4,FALSE)</f>
        <v>1</v>
      </c>
      <c r="I267" s="80">
        <f>VLOOKUP(A267,'A&amp;R CONSTRUCCIONES'!A:F,5,FALSE)</f>
        <v>103.6448</v>
      </c>
      <c r="J267" s="80">
        <f t="shared" si="16"/>
        <v>103.6448</v>
      </c>
      <c r="K267" s="264">
        <f t="shared" si="17"/>
        <v>0</v>
      </c>
      <c r="L267" s="77">
        <v>1</v>
      </c>
      <c r="M267" s="80">
        <v>103.6448</v>
      </c>
      <c r="N267" s="80">
        <f t="shared" si="18"/>
        <v>103.6448</v>
      </c>
      <c r="O267" s="276">
        <f t="shared" si="19"/>
        <v>2.6107319642289605E-5</v>
      </c>
    </row>
    <row r="268" spans="1:15" s="74" customFormat="1" ht="17.25" customHeight="1">
      <c r="A268" s="89" t="s">
        <v>294</v>
      </c>
      <c r="B268" s="75" t="s">
        <v>517</v>
      </c>
      <c r="C268" s="90" t="s">
        <v>9</v>
      </c>
      <c r="D268" s="91">
        <v>3</v>
      </c>
      <c r="E268" s="80">
        <v>406.95479999999998</v>
      </c>
      <c r="F268" s="80">
        <f t="shared" si="15"/>
        <v>1220.8643999999999</v>
      </c>
      <c r="H268" s="91">
        <f>VLOOKUP(A268,'A&amp;R CONSTRUCCIONES'!A:F,4,FALSE)</f>
        <v>3</v>
      </c>
      <c r="I268" s="80">
        <f>VLOOKUP(A268,'A&amp;R CONSTRUCCIONES'!A:F,5,FALSE)</f>
        <v>406.95479999999998</v>
      </c>
      <c r="J268" s="80">
        <f t="shared" si="16"/>
        <v>1220.8643999999999</v>
      </c>
      <c r="K268" s="264">
        <f t="shared" si="17"/>
        <v>0</v>
      </c>
      <c r="L268" s="91">
        <v>3</v>
      </c>
      <c r="M268" s="80">
        <v>406.95479999999998</v>
      </c>
      <c r="N268" s="80">
        <f t="shared" si="18"/>
        <v>1220.8643999999999</v>
      </c>
      <c r="O268" s="276">
        <f t="shared" si="19"/>
        <v>3.0752625438702292E-4</v>
      </c>
    </row>
    <row r="269" spans="1:15" s="74" customFormat="1" ht="17.25" customHeight="1">
      <c r="A269" s="89" t="s">
        <v>295</v>
      </c>
      <c r="B269" s="75" t="s">
        <v>518</v>
      </c>
      <c r="C269" s="90" t="s">
        <v>9</v>
      </c>
      <c r="D269" s="91">
        <v>49</v>
      </c>
      <c r="E269" s="80">
        <v>904.22640000000001</v>
      </c>
      <c r="F269" s="80">
        <f t="shared" si="15"/>
        <v>44307.0936</v>
      </c>
      <c r="H269" s="91">
        <f>VLOOKUP(A269,'A&amp;R CONSTRUCCIONES'!A:F,4,FALSE)</f>
        <v>49</v>
      </c>
      <c r="I269" s="80">
        <f>VLOOKUP(A269,'A&amp;R CONSTRUCCIONES'!A:F,5,FALSE)</f>
        <v>904.22640000000001</v>
      </c>
      <c r="J269" s="80">
        <f t="shared" si="16"/>
        <v>44307.0936</v>
      </c>
      <c r="K269" s="264">
        <f t="shared" si="17"/>
        <v>0</v>
      </c>
      <c r="L269" s="91">
        <v>49</v>
      </c>
      <c r="M269" s="80">
        <v>904.22640000000001</v>
      </c>
      <c r="N269" s="80">
        <f t="shared" si="18"/>
        <v>44307.0936</v>
      </c>
      <c r="O269" s="276">
        <f t="shared" si="19"/>
        <v>1.1160612544344185E-2</v>
      </c>
    </row>
    <row r="270" spans="1:15" s="74" customFormat="1" ht="17.25" customHeight="1">
      <c r="A270" s="89" t="s">
        <v>296</v>
      </c>
      <c r="B270" s="75" t="s">
        <v>519</v>
      </c>
      <c r="C270" s="90" t="s">
        <v>9</v>
      </c>
      <c r="D270" s="91">
        <v>57</v>
      </c>
      <c r="E270" s="80">
        <v>1511.1851631473801</v>
      </c>
      <c r="F270" s="80">
        <f t="shared" si="15"/>
        <v>86137.554299400668</v>
      </c>
      <c r="H270" s="91">
        <f>VLOOKUP(A270,'A&amp;R CONSTRUCCIONES'!A:F,4,FALSE)</f>
        <v>57</v>
      </c>
      <c r="I270" s="80">
        <f>VLOOKUP(A270,'A&amp;R CONSTRUCCIONES'!A:F,5,FALSE)</f>
        <v>1511.1851631473801</v>
      </c>
      <c r="J270" s="80">
        <f t="shared" si="16"/>
        <v>86137.554299400668</v>
      </c>
      <c r="K270" s="264">
        <f t="shared" si="17"/>
        <v>0</v>
      </c>
      <c r="L270" s="91">
        <v>57</v>
      </c>
      <c r="M270" s="80">
        <v>1511.1851631473801</v>
      </c>
      <c r="N270" s="80">
        <f t="shared" si="18"/>
        <v>86137.554299400668</v>
      </c>
      <c r="O270" s="276">
        <f t="shared" si="19"/>
        <v>2.1697380508231293E-2</v>
      </c>
    </row>
    <row r="271" spans="1:15" s="74" customFormat="1" ht="17.25" customHeight="1">
      <c r="A271" s="89" t="s">
        <v>297</v>
      </c>
      <c r="B271" s="75" t="s">
        <v>520</v>
      </c>
      <c r="C271" s="90" t="s">
        <v>9</v>
      </c>
      <c r="D271" s="91">
        <v>10</v>
      </c>
      <c r="E271" s="80">
        <v>2082.8136</v>
      </c>
      <c r="F271" s="80">
        <f t="shared" si="15"/>
        <v>20828.135999999999</v>
      </c>
      <c r="H271" s="91">
        <f>VLOOKUP(A271,'A&amp;R CONSTRUCCIONES'!A:F,4,FALSE)</f>
        <v>10</v>
      </c>
      <c r="I271" s="80">
        <f>VLOOKUP(A271,'A&amp;R CONSTRUCCIONES'!A:F,5,FALSE)</f>
        <v>2082.8136</v>
      </c>
      <c r="J271" s="80">
        <f t="shared" si="16"/>
        <v>20828.135999999999</v>
      </c>
      <c r="K271" s="264">
        <f t="shared" si="17"/>
        <v>0</v>
      </c>
      <c r="L271" s="91">
        <v>10</v>
      </c>
      <c r="M271" s="80">
        <v>2082.8136</v>
      </c>
      <c r="N271" s="80">
        <f t="shared" si="18"/>
        <v>20828.135999999999</v>
      </c>
      <c r="O271" s="276">
        <f t="shared" si="19"/>
        <v>5.2464455921095825E-3</v>
      </c>
    </row>
    <row r="272" spans="1:15" s="74" customFormat="1" ht="17.25" customHeight="1">
      <c r="A272" s="83" t="s">
        <v>298</v>
      </c>
      <c r="B272" s="75" t="s">
        <v>521</v>
      </c>
      <c r="C272" s="76" t="s">
        <v>9</v>
      </c>
      <c r="D272" s="77">
        <v>1</v>
      </c>
      <c r="E272" s="80">
        <v>6120.982</v>
      </c>
      <c r="F272" s="80">
        <f t="shared" ref="F272:F335" si="20">D272*E272</f>
        <v>6120.982</v>
      </c>
      <c r="H272" s="77">
        <f>VLOOKUP(A272,'A&amp;R CONSTRUCCIONES'!A:F,4,FALSE)</f>
        <v>1</v>
      </c>
      <c r="I272" s="80">
        <f>VLOOKUP(A272,'A&amp;R CONSTRUCCIONES'!A:F,5,FALSE)</f>
        <v>6120.982</v>
      </c>
      <c r="J272" s="80">
        <f t="shared" ref="J272:J335" si="21">H272*I272</f>
        <v>6120.982</v>
      </c>
      <c r="K272" s="264">
        <f t="shared" ref="K272:K335" si="22">H272-D272</f>
        <v>0</v>
      </c>
      <c r="L272" s="77">
        <v>1</v>
      </c>
      <c r="M272" s="80">
        <v>6120.982</v>
      </c>
      <c r="N272" s="80">
        <f t="shared" ref="N272:N335" si="23">L272*M272</f>
        <v>6120.982</v>
      </c>
      <c r="O272" s="276">
        <f t="shared" ref="O272:O335" si="24">N272/N$520</f>
        <v>1.5418277964615796E-3</v>
      </c>
    </row>
    <row r="273" spans="1:15" s="74" customFormat="1" ht="17.25" customHeight="1">
      <c r="A273" s="89" t="s">
        <v>299</v>
      </c>
      <c r="B273" s="75" t="s">
        <v>522</v>
      </c>
      <c r="C273" s="90" t="s">
        <v>9</v>
      </c>
      <c r="D273" s="91">
        <v>24</v>
      </c>
      <c r="E273" s="80">
        <v>3550.4321999999997</v>
      </c>
      <c r="F273" s="80">
        <f t="shared" si="20"/>
        <v>85210.372799999997</v>
      </c>
      <c r="H273" s="91">
        <f>VLOOKUP(A273,'A&amp;R CONSTRUCCIONES'!A:F,4,FALSE)</f>
        <v>24</v>
      </c>
      <c r="I273" s="80">
        <f>VLOOKUP(A273,'A&amp;R CONSTRUCCIONES'!A:F,5,FALSE)</f>
        <v>3550.4321999999997</v>
      </c>
      <c r="J273" s="80">
        <f t="shared" si="21"/>
        <v>85210.372799999997</v>
      </c>
      <c r="K273" s="264">
        <f t="shared" si="22"/>
        <v>0</v>
      </c>
      <c r="L273" s="91">
        <v>24</v>
      </c>
      <c r="M273" s="80">
        <v>3550.4321999999997</v>
      </c>
      <c r="N273" s="80">
        <f t="shared" si="23"/>
        <v>85210.372799999997</v>
      </c>
      <c r="O273" s="276">
        <f t="shared" si="24"/>
        <v>2.1463830694142493E-2</v>
      </c>
    </row>
    <row r="274" spans="1:15" s="67" customFormat="1" ht="17.25" customHeight="1">
      <c r="A274" s="62" t="s">
        <v>300</v>
      </c>
      <c r="B274" s="63" t="s">
        <v>301</v>
      </c>
      <c r="C274" s="64"/>
      <c r="D274" s="65"/>
      <c r="E274" s="66"/>
      <c r="F274" s="66"/>
      <c r="H274" s="65"/>
      <c r="I274" s="66"/>
      <c r="J274" s="66"/>
      <c r="K274" s="264">
        <f t="shared" si="22"/>
        <v>0</v>
      </c>
      <c r="L274" s="65"/>
      <c r="M274" s="66"/>
      <c r="N274" s="66"/>
      <c r="O274" s="276">
        <f t="shared" si="24"/>
        <v>0</v>
      </c>
    </row>
    <row r="275" spans="1:15" s="74" customFormat="1" ht="17.25" customHeight="1">
      <c r="A275" s="83" t="s">
        <v>302</v>
      </c>
      <c r="B275" s="75" t="s">
        <v>626</v>
      </c>
      <c r="C275" s="76" t="s">
        <v>19</v>
      </c>
      <c r="D275" s="77">
        <f>8+29+4+12+4</f>
        <v>57</v>
      </c>
      <c r="E275" s="78">
        <v>695.05920000000003</v>
      </c>
      <c r="F275" s="78">
        <f t="shared" si="20"/>
        <v>39618.374400000001</v>
      </c>
      <c r="H275" s="77">
        <f>VLOOKUP(A275,'A&amp;R CONSTRUCCIONES'!A:F,4,FALSE)</f>
        <v>57</v>
      </c>
      <c r="I275" s="78">
        <f>VLOOKUP(A275,'A&amp;R CONSTRUCCIONES'!A:F,5,FALSE)</f>
        <v>695.05920000000003</v>
      </c>
      <c r="J275" s="78">
        <f t="shared" si="21"/>
        <v>39618.374400000001</v>
      </c>
      <c r="K275" s="264">
        <f t="shared" si="22"/>
        <v>0</v>
      </c>
      <c r="L275" s="77">
        <v>57</v>
      </c>
      <c r="M275" s="78">
        <v>695.05920000000003</v>
      </c>
      <c r="N275" s="78">
        <f t="shared" si="23"/>
        <v>39618.374400000001</v>
      </c>
      <c r="O275" s="276">
        <f t="shared" si="24"/>
        <v>9.979560616342583E-3</v>
      </c>
    </row>
    <row r="276" spans="1:15" s="67" customFormat="1" ht="17.25" customHeight="1">
      <c r="A276" s="62" t="s">
        <v>303</v>
      </c>
      <c r="B276" s="63" t="s">
        <v>304</v>
      </c>
      <c r="C276" s="64"/>
      <c r="D276" s="65"/>
      <c r="E276" s="66"/>
      <c r="F276" s="66"/>
      <c r="H276" s="65"/>
      <c r="I276" s="66"/>
      <c r="J276" s="66"/>
      <c r="K276" s="264">
        <f t="shared" si="22"/>
        <v>0</v>
      </c>
      <c r="L276" s="65"/>
      <c r="M276" s="66"/>
      <c r="N276" s="66"/>
      <c r="O276" s="276">
        <f t="shared" si="24"/>
        <v>0</v>
      </c>
    </row>
    <row r="277" spans="1:15" s="74" customFormat="1" ht="17.25" customHeight="1">
      <c r="A277" s="83" t="s">
        <v>305</v>
      </c>
      <c r="B277" s="75" t="s">
        <v>627</v>
      </c>
      <c r="C277" s="76" t="s">
        <v>19</v>
      </c>
      <c r="D277" s="77">
        <v>49</v>
      </c>
      <c r="E277" s="78">
        <v>1160.4582</v>
      </c>
      <c r="F277" s="78">
        <f t="shared" si="20"/>
        <v>56862.451800000003</v>
      </c>
      <c r="H277" s="290">
        <f>VLOOKUP(A277,'A&amp;R CONSTRUCCIONES'!A:F,4,FALSE)</f>
        <v>50</v>
      </c>
      <c r="I277" s="78">
        <f>VLOOKUP(A277,'A&amp;R CONSTRUCCIONES'!A:F,5,FALSE)</f>
        <v>1160.4582</v>
      </c>
      <c r="J277" s="78">
        <f t="shared" si="21"/>
        <v>58022.91</v>
      </c>
      <c r="K277" s="264">
        <f t="shared" si="22"/>
        <v>1</v>
      </c>
      <c r="L277" s="290">
        <v>50</v>
      </c>
      <c r="M277" s="78">
        <v>1160.4582</v>
      </c>
      <c r="N277" s="78">
        <f t="shared" si="23"/>
        <v>58022.91</v>
      </c>
      <c r="O277" s="276">
        <f t="shared" si="24"/>
        <v>1.4615520102752884E-2</v>
      </c>
    </row>
    <row r="278" spans="1:15" s="74" customFormat="1" ht="17.25" customHeight="1">
      <c r="A278" s="83" t="s">
        <v>306</v>
      </c>
      <c r="B278" s="75" t="s">
        <v>523</v>
      </c>
      <c r="C278" s="76" t="s">
        <v>9</v>
      </c>
      <c r="D278" s="77">
        <v>22</v>
      </c>
      <c r="E278" s="80">
        <v>239.8991</v>
      </c>
      <c r="F278" s="80">
        <f t="shared" si="20"/>
        <v>5277.7802000000001</v>
      </c>
      <c r="H278" s="77">
        <f>VLOOKUP(A278,'A&amp;R CONSTRUCCIONES'!A:F,4,FALSE)</f>
        <v>22</v>
      </c>
      <c r="I278" s="80">
        <f>VLOOKUP(A278,'A&amp;R CONSTRUCCIONES'!A:F,5,FALSE)</f>
        <v>239.8991</v>
      </c>
      <c r="J278" s="80">
        <f t="shared" si="21"/>
        <v>5277.7802000000001</v>
      </c>
      <c r="K278" s="264">
        <f t="shared" si="22"/>
        <v>0</v>
      </c>
      <c r="L278" s="77">
        <v>22</v>
      </c>
      <c r="M278" s="80">
        <v>239.8991</v>
      </c>
      <c r="N278" s="80">
        <f t="shared" si="23"/>
        <v>5277.7802000000001</v>
      </c>
      <c r="O278" s="276">
        <f t="shared" si="24"/>
        <v>1.3294318160018367E-3</v>
      </c>
    </row>
    <row r="279" spans="1:15" s="74" customFormat="1" ht="17.25" customHeight="1">
      <c r="A279" s="83" t="s">
        <v>307</v>
      </c>
      <c r="B279" s="75" t="s">
        <v>524</v>
      </c>
      <c r="C279" s="76" t="s">
        <v>9</v>
      </c>
      <c r="D279" s="77">
        <v>23</v>
      </c>
      <c r="E279" s="80">
        <v>150.822</v>
      </c>
      <c r="F279" s="80">
        <f t="shared" si="20"/>
        <v>3468.9059999999999</v>
      </c>
      <c r="H279" s="77">
        <f>VLOOKUP(A279,'A&amp;R CONSTRUCCIONES'!A:F,4,FALSE)</f>
        <v>23</v>
      </c>
      <c r="I279" s="80">
        <f>VLOOKUP(A279,'A&amp;R CONSTRUCCIONES'!A:F,5,FALSE)</f>
        <v>150.822</v>
      </c>
      <c r="J279" s="80">
        <f t="shared" si="21"/>
        <v>3468.9059999999999</v>
      </c>
      <c r="K279" s="264">
        <f t="shared" si="22"/>
        <v>0</v>
      </c>
      <c r="L279" s="77">
        <v>23</v>
      </c>
      <c r="M279" s="80">
        <v>150.822</v>
      </c>
      <c r="N279" s="80">
        <f t="shared" si="23"/>
        <v>3468.9059999999999</v>
      </c>
      <c r="O279" s="276">
        <f t="shared" si="24"/>
        <v>8.737904627251562E-4</v>
      </c>
    </row>
    <row r="280" spans="1:15" s="74" customFormat="1" ht="17.25" customHeight="1">
      <c r="A280" s="83" t="s">
        <v>308</v>
      </c>
      <c r="B280" s="75" t="s">
        <v>525</v>
      </c>
      <c r="C280" s="76" t="s">
        <v>9</v>
      </c>
      <c r="D280" s="77">
        <v>1</v>
      </c>
      <c r="E280" s="80">
        <v>1058.1696999999999</v>
      </c>
      <c r="F280" s="80">
        <f t="shared" si="20"/>
        <v>1058.1696999999999</v>
      </c>
      <c r="H280" s="77">
        <f>VLOOKUP(A280,'A&amp;R CONSTRUCCIONES'!A:F,4,FALSE)</f>
        <v>1</v>
      </c>
      <c r="I280" s="80">
        <f>VLOOKUP(A280,'A&amp;R CONSTRUCCIONES'!A:F,5,FALSE)</f>
        <v>1058.1696999999999</v>
      </c>
      <c r="J280" s="80">
        <f t="shared" si="21"/>
        <v>1058.1696999999999</v>
      </c>
      <c r="K280" s="264">
        <f t="shared" si="22"/>
        <v>0</v>
      </c>
      <c r="L280" s="77">
        <v>1</v>
      </c>
      <c r="M280" s="80">
        <v>1058.1696999999999</v>
      </c>
      <c r="N280" s="80">
        <f t="shared" si="23"/>
        <v>1058.1696999999999</v>
      </c>
      <c r="O280" s="276">
        <f t="shared" si="24"/>
        <v>2.6654472384225449E-4</v>
      </c>
    </row>
    <row r="281" spans="1:15" s="74" customFormat="1" ht="17.25" customHeight="1">
      <c r="A281" s="83" t="s">
        <v>309</v>
      </c>
      <c r="B281" s="75" t="s">
        <v>526</v>
      </c>
      <c r="C281" s="76" t="s">
        <v>9</v>
      </c>
      <c r="D281" s="77">
        <v>4</v>
      </c>
      <c r="E281" s="80">
        <v>272.3175</v>
      </c>
      <c r="F281" s="80">
        <f t="shared" si="20"/>
        <v>1089.27</v>
      </c>
      <c r="H281" s="77">
        <f>VLOOKUP(A281,'A&amp;R CONSTRUCCIONES'!A:F,4,FALSE)</f>
        <v>4</v>
      </c>
      <c r="I281" s="80">
        <f>VLOOKUP(A281,'A&amp;R CONSTRUCCIONES'!A:F,5,FALSE)</f>
        <v>272.3175</v>
      </c>
      <c r="J281" s="80">
        <f t="shared" si="21"/>
        <v>1089.27</v>
      </c>
      <c r="K281" s="264">
        <f t="shared" si="22"/>
        <v>0</v>
      </c>
      <c r="L281" s="77">
        <v>4</v>
      </c>
      <c r="M281" s="80">
        <v>272.3175</v>
      </c>
      <c r="N281" s="80">
        <f t="shared" si="23"/>
        <v>1089.27</v>
      </c>
      <c r="O281" s="276">
        <f t="shared" si="24"/>
        <v>2.7437864771562873E-4</v>
      </c>
    </row>
    <row r="282" spans="1:15" s="67" customFormat="1" ht="17.25" customHeight="1">
      <c r="A282" s="62" t="s">
        <v>310</v>
      </c>
      <c r="B282" s="63" t="s">
        <v>311</v>
      </c>
      <c r="C282" s="64"/>
      <c r="D282" s="65"/>
      <c r="E282" s="66"/>
      <c r="F282" s="66"/>
      <c r="H282" s="65"/>
      <c r="I282" s="66"/>
      <c r="J282" s="66"/>
      <c r="K282" s="264">
        <f t="shared" si="22"/>
        <v>0</v>
      </c>
      <c r="L282" s="65"/>
      <c r="M282" s="66"/>
      <c r="N282" s="66"/>
      <c r="O282" s="276">
        <f t="shared" si="24"/>
        <v>0</v>
      </c>
    </row>
    <row r="283" spans="1:15" s="74" customFormat="1" ht="17.25" customHeight="1">
      <c r="A283" s="83" t="s">
        <v>312</v>
      </c>
      <c r="B283" s="75" t="s">
        <v>628</v>
      </c>
      <c r="C283" s="76" t="s">
        <v>19</v>
      </c>
      <c r="D283" s="77">
        <v>41</v>
      </c>
      <c r="E283" s="78">
        <v>1105.335</v>
      </c>
      <c r="F283" s="78">
        <f t="shared" si="20"/>
        <v>45318.735000000001</v>
      </c>
      <c r="H283" s="77">
        <f>VLOOKUP(A283,'A&amp;R CONSTRUCCIONES'!A:F,4,FALSE)</f>
        <v>41</v>
      </c>
      <c r="I283" s="78">
        <f>VLOOKUP(A283,'A&amp;R CONSTRUCCIONES'!A:F,5,FALSE)</f>
        <v>1105.335</v>
      </c>
      <c r="J283" s="78">
        <f t="shared" si="21"/>
        <v>45318.735000000001</v>
      </c>
      <c r="K283" s="264">
        <f t="shared" si="22"/>
        <v>0</v>
      </c>
      <c r="L283" s="77">
        <v>41</v>
      </c>
      <c r="M283" s="78">
        <v>1105.335</v>
      </c>
      <c r="N283" s="78">
        <f t="shared" si="23"/>
        <v>45318.735000000001</v>
      </c>
      <c r="O283" s="276">
        <f t="shared" si="24"/>
        <v>1.1415437151012085E-2</v>
      </c>
    </row>
    <row r="284" spans="1:15" s="74" customFormat="1" ht="17.25" customHeight="1">
      <c r="A284" s="83" t="s">
        <v>313</v>
      </c>
      <c r="B284" s="75" t="s">
        <v>527</v>
      </c>
      <c r="C284" s="76" t="s">
        <v>9</v>
      </c>
      <c r="D284" s="77">
        <v>29</v>
      </c>
      <c r="E284" s="80">
        <v>169.47615263053515</v>
      </c>
      <c r="F284" s="80">
        <f t="shared" si="20"/>
        <v>4914.8084262855191</v>
      </c>
      <c r="H284" s="77">
        <f>VLOOKUP(A284,'A&amp;R CONSTRUCCIONES'!A:F,4,FALSE)</f>
        <v>29</v>
      </c>
      <c r="I284" s="80">
        <f>VLOOKUP(A284,'A&amp;R CONSTRUCCIONES'!A:F,5,FALSE)</f>
        <v>169.47615263053515</v>
      </c>
      <c r="J284" s="80">
        <f t="shared" si="21"/>
        <v>4914.8084262855191</v>
      </c>
      <c r="K284" s="264">
        <f t="shared" si="22"/>
        <v>0</v>
      </c>
      <c r="L284" s="77">
        <v>29</v>
      </c>
      <c r="M284" s="80">
        <v>169.47615263053515</v>
      </c>
      <c r="N284" s="80">
        <f t="shared" si="23"/>
        <v>4914.8084262855191</v>
      </c>
      <c r="O284" s="276">
        <f t="shared" si="24"/>
        <v>1.238002047045818E-3</v>
      </c>
    </row>
    <row r="285" spans="1:15" s="67" customFormat="1" ht="17.25" customHeight="1">
      <c r="A285" s="62" t="s">
        <v>314</v>
      </c>
      <c r="B285" s="63" t="s">
        <v>528</v>
      </c>
      <c r="C285" s="64"/>
      <c r="D285" s="65"/>
      <c r="E285" s="66"/>
      <c r="F285" s="66"/>
      <c r="H285" s="65"/>
      <c r="I285" s="66"/>
      <c r="J285" s="66"/>
      <c r="K285" s="264">
        <f t="shared" si="22"/>
        <v>0</v>
      </c>
      <c r="L285" s="65"/>
      <c r="M285" s="66"/>
      <c r="N285" s="66"/>
      <c r="O285" s="276">
        <f t="shared" si="24"/>
        <v>0</v>
      </c>
    </row>
    <row r="286" spans="1:15" s="67" customFormat="1" ht="17.25" customHeight="1">
      <c r="A286" s="92" t="s">
        <v>315</v>
      </c>
      <c r="B286" s="93" t="s">
        <v>316</v>
      </c>
      <c r="C286" s="94"/>
      <c r="D286" s="95"/>
      <c r="E286" s="96"/>
      <c r="F286" s="96"/>
      <c r="H286" s="95"/>
      <c r="I286" s="96"/>
      <c r="J286" s="96"/>
      <c r="K286" s="264">
        <f t="shared" si="22"/>
        <v>0</v>
      </c>
      <c r="L286" s="95"/>
      <c r="M286" s="96"/>
      <c r="N286" s="96"/>
      <c r="O286" s="276">
        <f t="shared" si="24"/>
        <v>0</v>
      </c>
    </row>
    <row r="287" spans="1:15" s="74" customFormat="1" ht="17.25" customHeight="1">
      <c r="A287" s="83" t="s">
        <v>317</v>
      </c>
      <c r="B287" s="69" t="s">
        <v>678</v>
      </c>
      <c r="C287" s="76" t="s">
        <v>91</v>
      </c>
      <c r="D287" s="77">
        <v>24</v>
      </c>
      <c r="E287" s="80">
        <v>108.878</v>
      </c>
      <c r="F287" s="80">
        <f t="shared" si="20"/>
        <v>2613.0720000000001</v>
      </c>
      <c r="H287" s="77">
        <f>VLOOKUP(A287,'A&amp;R CONSTRUCCIONES'!A:F,4,FALSE)</f>
        <v>24</v>
      </c>
      <c r="I287" s="80">
        <f>VLOOKUP(A287,'A&amp;R CONSTRUCCIONES'!A:F,5,FALSE)</f>
        <v>108.878</v>
      </c>
      <c r="J287" s="80">
        <f t="shared" si="21"/>
        <v>2613.0720000000001</v>
      </c>
      <c r="K287" s="264">
        <f t="shared" si="22"/>
        <v>0</v>
      </c>
      <c r="L287" s="77">
        <v>24</v>
      </c>
      <c r="M287" s="80">
        <v>108.878</v>
      </c>
      <c r="N287" s="80">
        <f t="shared" si="23"/>
        <v>2613.0720000000001</v>
      </c>
      <c r="O287" s="276">
        <f t="shared" si="24"/>
        <v>6.5821252925681744E-4</v>
      </c>
    </row>
    <row r="288" spans="1:15" s="74" customFormat="1" ht="17.25" customHeight="1">
      <c r="A288" s="83" t="s">
        <v>319</v>
      </c>
      <c r="B288" s="69" t="s">
        <v>680</v>
      </c>
      <c r="C288" s="76" t="s">
        <v>91</v>
      </c>
      <c r="D288" s="77">
        <v>28</v>
      </c>
      <c r="E288" s="72">
        <v>11.446400000000001</v>
      </c>
      <c r="F288" s="72">
        <f t="shared" si="20"/>
        <v>320.49920000000003</v>
      </c>
      <c r="H288" s="77">
        <f>VLOOKUP(A288,'A&amp;R CONSTRUCCIONES'!A:F,4,FALSE)</f>
        <v>28</v>
      </c>
      <c r="I288" s="72">
        <f>VLOOKUP(A288,'A&amp;R CONSTRUCCIONES'!A:F,5,FALSE)</f>
        <v>11.446400000000001</v>
      </c>
      <c r="J288" s="72">
        <f t="shared" si="21"/>
        <v>320.49920000000003</v>
      </c>
      <c r="K288" s="264">
        <f t="shared" si="22"/>
        <v>0</v>
      </c>
      <c r="L288" s="77">
        <v>28</v>
      </c>
      <c r="M288" s="72">
        <v>11.446400000000001</v>
      </c>
      <c r="N288" s="72">
        <f t="shared" si="23"/>
        <v>320.49920000000003</v>
      </c>
      <c r="O288" s="276">
        <f t="shared" si="24"/>
        <v>8.0731257713827475E-5</v>
      </c>
    </row>
    <row r="289" spans="1:15" s="74" customFormat="1" ht="17.25" customHeight="1">
      <c r="A289" s="83" t="s">
        <v>320</v>
      </c>
      <c r="B289" s="69" t="s">
        <v>681</v>
      </c>
      <c r="C289" s="76" t="s">
        <v>91</v>
      </c>
      <c r="D289" s="77">
        <v>35</v>
      </c>
      <c r="E289" s="72">
        <v>81.388999999999996</v>
      </c>
      <c r="F289" s="72">
        <f t="shared" si="20"/>
        <v>2848.6149999999998</v>
      </c>
      <c r="H289" s="77">
        <f>VLOOKUP(A289,'A&amp;R CONSTRUCCIONES'!A:F,4,FALSE)</f>
        <v>35</v>
      </c>
      <c r="I289" s="72">
        <f>VLOOKUP(A289,'A&amp;R CONSTRUCCIONES'!A:F,5,FALSE)</f>
        <v>81.388999999999996</v>
      </c>
      <c r="J289" s="72">
        <f t="shared" si="21"/>
        <v>2848.6149999999998</v>
      </c>
      <c r="K289" s="264">
        <f t="shared" si="22"/>
        <v>0</v>
      </c>
      <c r="L289" s="77">
        <v>35</v>
      </c>
      <c r="M289" s="72">
        <v>81.388999999999996</v>
      </c>
      <c r="N289" s="72">
        <f t="shared" si="23"/>
        <v>2848.6149999999998</v>
      </c>
      <c r="O289" s="276">
        <f t="shared" si="24"/>
        <v>7.1754398042951314E-4</v>
      </c>
    </row>
    <row r="290" spans="1:15" s="74" customFormat="1" ht="17.25" customHeight="1">
      <c r="A290" s="83" t="s">
        <v>321</v>
      </c>
      <c r="B290" s="69" t="s">
        <v>682</v>
      </c>
      <c r="C290" s="76" t="s">
        <v>91</v>
      </c>
      <c r="D290" s="77">
        <v>20</v>
      </c>
      <c r="E290" s="72">
        <v>205.68729999999999</v>
      </c>
      <c r="F290" s="72">
        <f t="shared" si="20"/>
        <v>4113.7460000000001</v>
      </c>
      <c r="H290" s="77">
        <f>VLOOKUP(A290,'A&amp;R CONSTRUCCIONES'!A:F,4,FALSE)</f>
        <v>20</v>
      </c>
      <c r="I290" s="72">
        <f>VLOOKUP(A290,'A&amp;R CONSTRUCCIONES'!A:F,5,FALSE)</f>
        <v>205.68729999999999</v>
      </c>
      <c r="J290" s="72">
        <f t="shared" si="21"/>
        <v>4113.7460000000001</v>
      </c>
      <c r="K290" s="264">
        <f t="shared" si="22"/>
        <v>0</v>
      </c>
      <c r="L290" s="77">
        <v>20</v>
      </c>
      <c r="M290" s="72">
        <v>205.68729999999999</v>
      </c>
      <c r="N290" s="72">
        <f t="shared" si="23"/>
        <v>4113.7460000000001</v>
      </c>
      <c r="O290" s="276">
        <f t="shared" si="24"/>
        <v>1.036220647337737E-3</v>
      </c>
    </row>
    <row r="291" spans="1:15" s="74" customFormat="1" ht="17.25" customHeight="1">
      <c r="A291" s="83" t="s">
        <v>322</v>
      </c>
      <c r="B291" s="69" t="s">
        <v>683</v>
      </c>
      <c r="C291" s="76" t="s">
        <v>91</v>
      </c>
      <c r="D291" s="77">
        <v>16</v>
      </c>
      <c r="E291" s="72">
        <v>32.810399999999994</v>
      </c>
      <c r="F291" s="72">
        <f t="shared" si="20"/>
        <v>524.96639999999991</v>
      </c>
      <c r="H291" s="290">
        <f>VLOOKUP(A291,'A&amp;R CONSTRUCCIONES'!A:F,4,FALSE)</f>
        <v>47</v>
      </c>
      <c r="I291" s="72">
        <f>VLOOKUP(A291,'A&amp;R CONSTRUCCIONES'!A:F,5,FALSE)</f>
        <v>32.810399999999994</v>
      </c>
      <c r="J291" s="72">
        <f t="shared" si="21"/>
        <v>1542.0887999999998</v>
      </c>
      <c r="K291" s="264">
        <f t="shared" si="22"/>
        <v>31</v>
      </c>
      <c r="L291" s="290">
        <v>47</v>
      </c>
      <c r="M291" s="72">
        <v>32.810399999999994</v>
      </c>
      <c r="N291" s="72">
        <f t="shared" si="23"/>
        <v>1542.0887999999998</v>
      </c>
      <c r="O291" s="276">
        <f t="shared" si="24"/>
        <v>3.8844018434494349E-4</v>
      </c>
    </row>
    <row r="292" spans="1:15" s="74" customFormat="1" ht="17.25" customHeight="1">
      <c r="A292" s="83" t="s">
        <v>323</v>
      </c>
      <c r="B292" s="69" t="s">
        <v>684</v>
      </c>
      <c r="C292" s="76" t="s">
        <v>91</v>
      </c>
      <c r="D292" s="77">
        <v>44</v>
      </c>
      <c r="E292" s="72">
        <v>21.265999999999998</v>
      </c>
      <c r="F292" s="72">
        <f t="shared" si="20"/>
        <v>935.70399999999995</v>
      </c>
      <c r="H292" s="77">
        <f>VLOOKUP(A292,'A&amp;R CONSTRUCCIONES'!A:F,4,FALSE)</f>
        <v>44</v>
      </c>
      <c r="I292" s="72">
        <f>VLOOKUP(A292,'A&amp;R CONSTRUCCIONES'!A:F,5,FALSE)</f>
        <v>21.265999999999998</v>
      </c>
      <c r="J292" s="72">
        <f t="shared" si="21"/>
        <v>935.70399999999995</v>
      </c>
      <c r="K292" s="264">
        <f t="shared" si="22"/>
        <v>0</v>
      </c>
      <c r="L292" s="77">
        <v>44</v>
      </c>
      <c r="M292" s="72">
        <v>21.265999999999998</v>
      </c>
      <c r="N292" s="72">
        <f t="shared" si="23"/>
        <v>935.70399999999995</v>
      </c>
      <c r="O292" s="276">
        <f t="shared" si="24"/>
        <v>2.3569656575697914E-4</v>
      </c>
    </row>
    <row r="293" spans="1:15" s="74" customFormat="1" ht="17.25" customHeight="1">
      <c r="A293" s="83" t="s">
        <v>324</v>
      </c>
      <c r="B293" s="69" t="s">
        <v>685</v>
      </c>
      <c r="C293" s="76" t="s">
        <v>91</v>
      </c>
      <c r="D293" s="77">
        <v>84</v>
      </c>
      <c r="E293" s="72">
        <v>141.46299999999999</v>
      </c>
      <c r="F293" s="72">
        <f t="shared" si="20"/>
        <v>11882.892</v>
      </c>
      <c r="H293" s="290">
        <f>VLOOKUP(A293,'A&amp;R CONSTRUCCIONES'!A:F,4,FALSE)</f>
        <v>148</v>
      </c>
      <c r="I293" s="72">
        <f>VLOOKUP(A293,'A&amp;R CONSTRUCCIONES'!A:F,5,FALSE)</f>
        <v>141.46299999999999</v>
      </c>
      <c r="J293" s="72">
        <f t="shared" si="21"/>
        <v>20936.523999999998</v>
      </c>
      <c r="K293" s="264">
        <f t="shared" si="22"/>
        <v>64</v>
      </c>
      <c r="L293" s="290">
        <v>148</v>
      </c>
      <c r="M293" s="72">
        <v>141.46299999999999</v>
      </c>
      <c r="N293" s="72">
        <f t="shared" si="23"/>
        <v>20936.523999999998</v>
      </c>
      <c r="O293" s="276">
        <f t="shared" si="24"/>
        <v>5.2737476869699944E-3</v>
      </c>
    </row>
    <row r="294" spans="1:15" s="74" customFormat="1" ht="17.25" customHeight="1">
      <c r="A294" s="83" t="s">
        <v>325</v>
      </c>
      <c r="B294" s="69" t="s">
        <v>686</v>
      </c>
      <c r="C294" s="76" t="s">
        <v>91</v>
      </c>
      <c r="D294" s="77">
        <v>34</v>
      </c>
      <c r="E294" s="72">
        <v>19.943000000000001</v>
      </c>
      <c r="F294" s="72">
        <f t="shared" si="20"/>
        <v>678.06200000000001</v>
      </c>
      <c r="H294" s="77">
        <f>VLOOKUP(A294,'A&amp;R CONSTRUCCIONES'!A:F,4,FALSE)</f>
        <v>34</v>
      </c>
      <c r="I294" s="72">
        <f>VLOOKUP(A294,'A&amp;R CONSTRUCCIONES'!A:F,5,FALSE)</f>
        <v>19.943000000000001</v>
      </c>
      <c r="J294" s="72">
        <f t="shared" si="21"/>
        <v>678.06200000000001</v>
      </c>
      <c r="K294" s="264">
        <f t="shared" si="22"/>
        <v>0</v>
      </c>
      <c r="L294" s="77">
        <v>34</v>
      </c>
      <c r="M294" s="72">
        <v>19.943000000000001</v>
      </c>
      <c r="N294" s="72">
        <f t="shared" si="23"/>
        <v>678.06200000000001</v>
      </c>
      <c r="O294" s="276">
        <f t="shared" si="24"/>
        <v>1.7079854822711968E-4</v>
      </c>
    </row>
    <row r="295" spans="1:15" s="74" customFormat="1" ht="17.25" customHeight="1">
      <c r="A295" s="83" t="s">
        <v>327</v>
      </c>
      <c r="B295" s="75" t="s">
        <v>688</v>
      </c>
      <c r="C295" s="76" t="s">
        <v>91</v>
      </c>
      <c r="D295" s="77">
        <v>96</v>
      </c>
      <c r="E295" s="80">
        <v>38.141600000000004</v>
      </c>
      <c r="F295" s="80">
        <f t="shared" si="20"/>
        <v>3661.5936000000002</v>
      </c>
      <c r="H295" s="77">
        <f>VLOOKUP(A295,'A&amp;R CONSTRUCCIONES'!A:F,4,FALSE)</f>
        <v>96</v>
      </c>
      <c r="I295" s="80">
        <f>VLOOKUP(A295,'A&amp;R CONSTRUCCIONES'!A:F,5,FALSE)</f>
        <v>38.141600000000004</v>
      </c>
      <c r="J295" s="80">
        <f t="shared" si="21"/>
        <v>3661.5936000000002</v>
      </c>
      <c r="K295" s="264">
        <f t="shared" si="22"/>
        <v>0</v>
      </c>
      <c r="L295" s="77">
        <v>96</v>
      </c>
      <c r="M295" s="80">
        <v>38.141600000000004</v>
      </c>
      <c r="N295" s="80">
        <f t="shared" si="23"/>
        <v>3661.5936000000002</v>
      </c>
      <c r="O295" s="276">
        <f t="shared" si="24"/>
        <v>9.2232697168948094E-4</v>
      </c>
    </row>
    <row r="296" spans="1:15" s="74" customFormat="1" ht="17.25" customHeight="1">
      <c r="A296" s="83" t="s">
        <v>328</v>
      </c>
      <c r="B296" s="75" t="s">
        <v>689</v>
      </c>
      <c r="C296" s="76" t="s">
        <v>91</v>
      </c>
      <c r="D296" s="77">
        <f>24+(3*14)</f>
        <v>66</v>
      </c>
      <c r="E296" s="80">
        <v>26.8324</v>
      </c>
      <c r="F296" s="80">
        <f t="shared" si="20"/>
        <v>1770.9384</v>
      </c>
      <c r="H296" s="77">
        <f>VLOOKUP(A296,'A&amp;R CONSTRUCCIONES'!A:F,4,FALSE)</f>
        <v>66</v>
      </c>
      <c r="I296" s="80">
        <f>VLOOKUP(A296,'A&amp;R CONSTRUCCIONES'!A:F,5,FALSE)</f>
        <v>26.8324</v>
      </c>
      <c r="J296" s="80">
        <f t="shared" si="21"/>
        <v>1770.9384</v>
      </c>
      <c r="K296" s="264">
        <f t="shared" si="22"/>
        <v>0</v>
      </c>
      <c r="L296" s="77">
        <v>66</v>
      </c>
      <c r="M296" s="80">
        <v>26.8324</v>
      </c>
      <c r="N296" s="80">
        <f t="shared" si="23"/>
        <v>1770.9384</v>
      </c>
      <c r="O296" s="276">
        <f t="shared" si="24"/>
        <v>4.4608562007553615E-4</v>
      </c>
    </row>
    <row r="297" spans="1:15" s="74" customFormat="1" ht="17.25" customHeight="1">
      <c r="A297" s="83" t="s">
        <v>329</v>
      </c>
      <c r="B297" s="75" t="s">
        <v>690</v>
      </c>
      <c r="C297" s="76" t="s">
        <v>91</v>
      </c>
      <c r="D297" s="77">
        <v>4</v>
      </c>
      <c r="E297" s="80">
        <v>177.01740000000001</v>
      </c>
      <c r="F297" s="80">
        <f t="shared" si="20"/>
        <v>708.06960000000004</v>
      </c>
      <c r="H297" s="77">
        <f>VLOOKUP(A297,'A&amp;R CONSTRUCCIONES'!A:F,4,FALSE)</f>
        <v>4</v>
      </c>
      <c r="I297" s="80">
        <f>VLOOKUP(A297,'A&amp;R CONSTRUCCIONES'!A:F,5,FALSE)</f>
        <v>177.01740000000001</v>
      </c>
      <c r="J297" s="80">
        <f t="shared" si="21"/>
        <v>708.06960000000004</v>
      </c>
      <c r="K297" s="264">
        <f t="shared" si="22"/>
        <v>0</v>
      </c>
      <c r="L297" s="77">
        <v>4</v>
      </c>
      <c r="M297" s="80">
        <v>177.01740000000001</v>
      </c>
      <c r="N297" s="80">
        <f t="shared" si="23"/>
        <v>708.06960000000004</v>
      </c>
      <c r="O297" s="276">
        <f t="shared" si="24"/>
        <v>1.7835722946243462E-4</v>
      </c>
    </row>
    <row r="298" spans="1:15" s="74" customFormat="1" ht="17.25" customHeight="1">
      <c r="A298" s="83" t="s">
        <v>330</v>
      </c>
      <c r="B298" s="75" t="s">
        <v>691</v>
      </c>
      <c r="C298" s="76" t="s">
        <v>91</v>
      </c>
      <c r="D298" s="77">
        <v>140</v>
      </c>
      <c r="E298" s="78">
        <v>389.81764570319996</v>
      </c>
      <c r="F298" s="78">
        <f t="shared" si="20"/>
        <v>54574.470398447993</v>
      </c>
      <c r="H298" s="77">
        <f>VLOOKUP(A298,'A&amp;R CONSTRUCCIONES'!A:F,4,FALSE)</f>
        <v>140</v>
      </c>
      <c r="I298" s="78">
        <f>VLOOKUP(A298,'A&amp;R CONSTRUCCIONES'!A:F,5,FALSE)</f>
        <v>389.81764570319996</v>
      </c>
      <c r="J298" s="78">
        <f t="shared" si="21"/>
        <v>54574.470398447993</v>
      </c>
      <c r="K298" s="264">
        <f t="shared" si="22"/>
        <v>0</v>
      </c>
      <c r="L298" s="77">
        <v>140</v>
      </c>
      <c r="M298" s="78">
        <v>389.81764570319996</v>
      </c>
      <c r="N298" s="78">
        <f t="shared" si="23"/>
        <v>54574.470398447993</v>
      </c>
      <c r="O298" s="276">
        <f t="shared" si="24"/>
        <v>1.3746884966741736E-2</v>
      </c>
    </row>
    <row r="299" spans="1:15" s="67" customFormat="1" ht="17.25" customHeight="1">
      <c r="A299" s="92" t="s">
        <v>331</v>
      </c>
      <c r="B299" s="93" t="s">
        <v>529</v>
      </c>
      <c r="C299" s="94"/>
      <c r="D299" s="95"/>
      <c r="E299" s="96"/>
      <c r="F299" s="96"/>
      <c r="H299" s="95"/>
      <c r="I299" s="96"/>
      <c r="J299" s="96"/>
      <c r="K299" s="264">
        <f t="shared" si="22"/>
        <v>0</v>
      </c>
      <c r="L299" s="95"/>
      <c r="M299" s="96"/>
      <c r="N299" s="96"/>
      <c r="O299" s="276">
        <f t="shared" si="24"/>
        <v>0</v>
      </c>
    </row>
    <row r="300" spans="1:15" s="74" customFormat="1" ht="17.25" customHeight="1">
      <c r="A300" s="83" t="s">
        <v>332</v>
      </c>
      <c r="B300" s="75" t="s">
        <v>629</v>
      </c>
      <c r="C300" s="76" t="s">
        <v>9</v>
      </c>
      <c r="D300" s="77">
        <v>2</v>
      </c>
      <c r="E300" s="80">
        <v>796.15199999999993</v>
      </c>
      <c r="F300" s="80">
        <f t="shared" si="20"/>
        <v>1592.3039999999999</v>
      </c>
      <c r="H300" s="77">
        <f>VLOOKUP(A300,'A&amp;R CONSTRUCCIONES'!A:F,4,FALSE)</f>
        <v>2</v>
      </c>
      <c r="I300" s="80">
        <f>VLOOKUP(A300,'A&amp;R CONSTRUCCIONES'!A:F,5,FALSE)</f>
        <v>796.15199999999993</v>
      </c>
      <c r="J300" s="80">
        <f t="shared" si="21"/>
        <v>1592.3039999999999</v>
      </c>
      <c r="K300" s="264">
        <f t="shared" si="22"/>
        <v>0</v>
      </c>
      <c r="L300" s="77">
        <v>2</v>
      </c>
      <c r="M300" s="80">
        <v>796.15199999999993</v>
      </c>
      <c r="N300" s="80">
        <f t="shared" si="23"/>
        <v>1592.3039999999999</v>
      </c>
      <c r="O300" s="276">
        <f t="shared" si="24"/>
        <v>4.0108900297647641E-4</v>
      </c>
    </row>
    <row r="301" spans="1:15" s="74" customFormat="1" ht="17.25" customHeight="1">
      <c r="A301" s="83" t="s">
        <v>333</v>
      </c>
      <c r="B301" s="75" t="s">
        <v>530</v>
      </c>
      <c r="C301" s="76" t="s">
        <v>9</v>
      </c>
      <c r="D301" s="77">
        <v>3</v>
      </c>
      <c r="E301" s="78">
        <v>3001.5710999999997</v>
      </c>
      <c r="F301" s="78">
        <f t="shared" si="20"/>
        <v>9004.7132999999994</v>
      </c>
      <c r="H301" s="77">
        <f>VLOOKUP(A301,'A&amp;R CONSTRUCCIONES'!A:F,4,FALSE)</f>
        <v>3</v>
      </c>
      <c r="I301" s="78">
        <f>VLOOKUP(A301,'A&amp;R CONSTRUCCIONES'!A:F,5,FALSE)</f>
        <v>3001.5710999999997</v>
      </c>
      <c r="J301" s="78">
        <f t="shared" si="21"/>
        <v>9004.7132999999994</v>
      </c>
      <c r="K301" s="264">
        <f t="shared" si="22"/>
        <v>0</v>
      </c>
      <c r="L301" s="77">
        <v>3</v>
      </c>
      <c r="M301" s="78">
        <v>3001.5710999999997</v>
      </c>
      <c r="N301" s="78">
        <f t="shared" si="23"/>
        <v>9004.7132999999994</v>
      </c>
      <c r="O301" s="276">
        <f t="shared" si="24"/>
        <v>2.2682172999540394E-3</v>
      </c>
    </row>
    <row r="302" spans="1:15" s="74" customFormat="1" ht="17.25" customHeight="1">
      <c r="A302" s="83" t="s">
        <v>334</v>
      </c>
      <c r="B302" s="75" t="s">
        <v>630</v>
      </c>
      <c r="C302" s="76" t="s">
        <v>9</v>
      </c>
      <c r="D302" s="77">
        <v>1.5</v>
      </c>
      <c r="E302" s="80">
        <v>750.2047</v>
      </c>
      <c r="F302" s="80">
        <f t="shared" si="20"/>
        <v>1125.3070499999999</v>
      </c>
      <c r="H302" s="77">
        <f>VLOOKUP(A302,'A&amp;R CONSTRUCCIONES'!A:F,4,FALSE)</f>
        <v>1.5</v>
      </c>
      <c r="I302" s="80">
        <f>VLOOKUP(A302,'A&amp;R CONSTRUCCIONES'!A:F,5,FALSE)</f>
        <v>750.2047</v>
      </c>
      <c r="J302" s="80">
        <f t="shared" si="21"/>
        <v>1125.3070499999999</v>
      </c>
      <c r="K302" s="264">
        <f t="shared" si="22"/>
        <v>0</v>
      </c>
      <c r="L302" s="77">
        <v>1.5</v>
      </c>
      <c r="M302" s="80">
        <v>750.2047</v>
      </c>
      <c r="N302" s="80">
        <f t="shared" si="23"/>
        <v>1125.3070499999999</v>
      </c>
      <c r="O302" s="276">
        <f t="shared" si="24"/>
        <v>2.8345610054794808E-4</v>
      </c>
    </row>
    <row r="303" spans="1:15" s="74" customFormat="1" ht="17.25" customHeight="1">
      <c r="A303" s="83" t="s">
        <v>335</v>
      </c>
      <c r="B303" s="75" t="s">
        <v>531</v>
      </c>
      <c r="C303" s="76" t="s">
        <v>9</v>
      </c>
      <c r="D303" s="77">
        <v>1</v>
      </c>
      <c r="E303" s="80">
        <v>869.0444</v>
      </c>
      <c r="F303" s="80">
        <f t="shared" si="20"/>
        <v>869.0444</v>
      </c>
      <c r="H303" s="77">
        <f>VLOOKUP(A303,'A&amp;R CONSTRUCCIONES'!A:F,4,FALSE)</f>
        <v>1</v>
      </c>
      <c r="I303" s="80">
        <f>VLOOKUP(A303,'A&amp;R CONSTRUCCIONES'!A:F,5,FALSE)</f>
        <v>869.0444</v>
      </c>
      <c r="J303" s="80">
        <f t="shared" si="21"/>
        <v>869.0444</v>
      </c>
      <c r="K303" s="264">
        <f t="shared" si="22"/>
        <v>0</v>
      </c>
      <c r="L303" s="77">
        <v>1</v>
      </c>
      <c r="M303" s="80">
        <v>869.0444</v>
      </c>
      <c r="N303" s="80">
        <f t="shared" si="23"/>
        <v>869.0444</v>
      </c>
      <c r="O303" s="276">
        <f t="shared" si="24"/>
        <v>2.1890553056344152E-4</v>
      </c>
    </row>
    <row r="304" spans="1:15" s="74" customFormat="1" ht="17.25" customHeight="1">
      <c r="A304" s="83" t="s">
        <v>336</v>
      </c>
      <c r="B304" s="75" t="s">
        <v>532</v>
      </c>
      <c r="C304" s="76" t="s">
        <v>9</v>
      </c>
      <c r="D304" s="77">
        <v>40</v>
      </c>
      <c r="E304" s="80">
        <v>395.14580000000001</v>
      </c>
      <c r="F304" s="80">
        <f t="shared" si="20"/>
        <v>15805.832</v>
      </c>
      <c r="H304" s="77">
        <f>VLOOKUP(A304,'A&amp;R CONSTRUCCIONES'!A:F,4,FALSE)</f>
        <v>40</v>
      </c>
      <c r="I304" s="80">
        <f>VLOOKUP(A304,'A&amp;R CONSTRUCCIONES'!A:F,5,FALSE)</f>
        <v>395.14580000000001</v>
      </c>
      <c r="J304" s="80">
        <f t="shared" si="21"/>
        <v>15805.832</v>
      </c>
      <c r="K304" s="264">
        <f t="shared" si="22"/>
        <v>0</v>
      </c>
      <c r="L304" s="77">
        <v>40</v>
      </c>
      <c r="M304" s="80">
        <v>395.14580000000001</v>
      </c>
      <c r="N304" s="80">
        <f t="shared" si="23"/>
        <v>15805.832</v>
      </c>
      <c r="O304" s="276">
        <f t="shared" si="24"/>
        <v>3.9813662454491645E-3</v>
      </c>
    </row>
    <row r="305" spans="1:15" s="74" customFormat="1" ht="17.25" customHeight="1">
      <c r="A305" s="83" t="s">
        <v>337</v>
      </c>
      <c r="B305" s="75" t="s">
        <v>533</v>
      </c>
      <c r="C305" s="76" t="s">
        <v>9</v>
      </c>
      <c r="D305" s="77">
        <v>8</v>
      </c>
      <c r="E305" s="80">
        <v>165.88460000000001</v>
      </c>
      <c r="F305" s="80">
        <f t="shared" si="20"/>
        <v>1327.0768</v>
      </c>
      <c r="H305" s="77">
        <f>VLOOKUP(A305,'A&amp;R CONSTRUCCIONES'!A:F,4,FALSE)</f>
        <v>8</v>
      </c>
      <c r="I305" s="80">
        <f>VLOOKUP(A305,'A&amp;R CONSTRUCCIONES'!A:F,5,FALSE)</f>
        <v>165.88460000000001</v>
      </c>
      <c r="J305" s="80">
        <f t="shared" si="21"/>
        <v>1327.0768</v>
      </c>
      <c r="K305" s="264">
        <f t="shared" si="22"/>
        <v>0</v>
      </c>
      <c r="L305" s="77">
        <v>8</v>
      </c>
      <c r="M305" s="80">
        <v>165.88460000000001</v>
      </c>
      <c r="N305" s="80">
        <f t="shared" si="23"/>
        <v>1327.0768</v>
      </c>
      <c r="O305" s="276">
        <f t="shared" si="24"/>
        <v>3.3428033251515593E-4</v>
      </c>
    </row>
    <row r="306" spans="1:15" s="74" customFormat="1" ht="17.25" customHeight="1">
      <c r="A306" s="83" t="s">
        <v>338</v>
      </c>
      <c r="B306" s="75" t="s">
        <v>534</v>
      </c>
      <c r="C306" s="76" t="s">
        <v>9</v>
      </c>
      <c r="D306" s="77">
        <v>2</v>
      </c>
      <c r="E306" s="80">
        <v>219.50530000000001</v>
      </c>
      <c r="F306" s="80">
        <f t="shared" si="20"/>
        <v>439.01060000000001</v>
      </c>
      <c r="H306" s="77">
        <f>VLOOKUP(A306,'A&amp;R CONSTRUCCIONES'!A:F,4,FALSE)</f>
        <v>2</v>
      </c>
      <c r="I306" s="80">
        <f>VLOOKUP(A306,'A&amp;R CONSTRUCCIONES'!A:F,5,FALSE)</f>
        <v>219.50530000000001</v>
      </c>
      <c r="J306" s="80">
        <f t="shared" si="21"/>
        <v>439.01060000000001</v>
      </c>
      <c r="K306" s="264">
        <f t="shared" si="22"/>
        <v>0</v>
      </c>
      <c r="L306" s="77">
        <v>2</v>
      </c>
      <c r="M306" s="80">
        <v>219.50530000000001</v>
      </c>
      <c r="N306" s="80">
        <f t="shared" si="23"/>
        <v>439.01060000000001</v>
      </c>
      <c r="O306" s="276">
        <f t="shared" si="24"/>
        <v>1.1058335836002718E-4</v>
      </c>
    </row>
    <row r="307" spans="1:15" s="74" customFormat="1" ht="17.25" customHeight="1">
      <c r="A307" s="83" t="s">
        <v>339</v>
      </c>
      <c r="B307" s="75" t="s">
        <v>535</v>
      </c>
      <c r="C307" s="76" t="s">
        <v>9</v>
      </c>
      <c r="D307" s="77">
        <v>2</v>
      </c>
      <c r="E307" s="80">
        <v>992.54399999999998</v>
      </c>
      <c r="F307" s="80">
        <f t="shared" si="20"/>
        <v>1985.088</v>
      </c>
      <c r="H307" s="77">
        <f>VLOOKUP(A307,'A&amp;R CONSTRUCCIONES'!A:F,4,FALSE)</f>
        <v>2</v>
      </c>
      <c r="I307" s="80">
        <f>VLOOKUP(A307,'A&amp;R CONSTRUCCIONES'!A:F,5,FALSE)</f>
        <v>992.54399999999998</v>
      </c>
      <c r="J307" s="80">
        <f t="shared" si="21"/>
        <v>1985.088</v>
      </c>
      <c r="K307" s="264">
        <f t="shared" si="22"/>
        <v>0</v>
      </c>
      <c r="L307" s="77">
        <v>2</v>
      </c>
      <c r="M307" s="80">
        <v>992.54399999999998</v>
      </c>
      <c r="N307" s="80">
        <f t="shared" si="23"/>
        <v>1985.088</v>
      </c>
      <c r="O307" s="276">
        <f t="shared" si="24"/>
        <v>5.0002824004748321E-4</v>
      </c>
    </row>
    <row r="308" spans="1:15" s="74" customFormat="1" ht="17.25" customHeight="1">
      <c r="A308" s="83" t="s">
        <v>340</v>
      </c>
      <c r="B308" s="75" t="s">
        <v>631</v>
      </c>
      <c r="C308" s="76" t="s">
        <v>91</v>
      </c>
      <c r="D308" s="77">
        <v>35</v>
      </c>
      <c r="E308" s="80">
        <v>365.67719999999997</v>
      </c>
      <c r="F308" s="80">
        <f t="shared" si="20"/>
        <v>12798.701999999999</v>
      </c>
      <c r="H308" s="77">
        <f>VLOOKUP(A308,'A&amp;R CONSTRUCCIONES'!A:F,4,FALSE)</f>
        <v>35</v>
      </c>
      <c r="I308" s="80">
        <f>VLOOKUP(A308,'A&amp;R CONSTRUCCIONES'!A:F,5,FALSE)</f>
        <v>365.67719999999997</v>
      </c>
      <c r="J308" s="80">
        <f t="shared" si="21"/>
        <v>12798.701999999999</v>
      </c>
      <c r="K308" s="264">
        <f t="shared" si="22"/>
        <v>0</v>
      </c>
      <c r="L308" s="77">
        <v>35</v>
      </c>
      <c r="M308" s="80">
        <v>365.67719999999997</v>
      </c>
      <c r="N308" s="80">
        <f t="shared" si="23"/>
        <v>12798.701999999999</v>
      </c>
      <c r="O308" s="276">
        <f t="shared" si="24"/>
        <v>3.2238935684222579E-3</v>
      </c>
    </row>
    <row r="309" spans="1:15" s="74" customFormat="1" ht="17.25" customHeight="1">
      <c r="A309" s="83" t="s">
        <v>341</v>
      </c>
      <c r="B309" s="75" t="s">
        <v>625</v>
      </c>
      <c r="C309" s="76" t="s">
        <v>91</v>
      </c>
      <c r="D309" s="77">
        <v>17</v>
      </c>
      <c r="E309" s="80">
        <v>53.125799999999998</v>
      </c>
      <c r="F309" s="80">
        <f t="shared" si="20"/>
        <v>903.1386</v>
      </c>
      <c r="H309" s="77">
        <f>VLOOKUP(A309,'A&amp;R CONSTRUCCIONES'!A:F,4,FALSE)</f>
        <v>17</v>
      </c>
      <c r="I309" s="80">
        <f>VLOOKUP(A309,'A&amp;R CONSTRUCCIONES'!A:F,5,FALSE)</f>
        <v>53.125799999999998</v>
      </c>
      <c r="J309" s="80">
        <f t="shared" si="21"/>
        <v>903.1386</v>
      </c>
      <c r="K309" s="264">
        <f t="shared" si="22"/>
        <v>0</v>
      </c>
      <c r="L309" s="77">
        <v>17</v>
      </c>
      <c r="M309" s="80">
        <v>53.125799999999998</v>
      </c>
      <c r="N309" s="80">
        <f t="shared" si="23"/>
        <v>903.1386</v>
      </c>
      <c r="O309" s="276">
        <f t="shared" si="24"/>
        <v>2.2749359457965992E-4</v>
      </c>
    </row>
    <row r="310" spans="1:15" s="74" customFormat="1" ht="17.25" customHeight="1">
      <c r="A310" s="83" t="s">
        <v>342</v>
      </c>
      <c r="B310" s="75" t="s">
        <v>632</v>
      </c>
      <c r="C310" s="76" t="s">
        <v>91</v>
      </c>
      <c r="D310" s="77">
        <v>20</v>
      </c>
      <c r="E310" s="80">
        <v>86.5732</v>
      </c>
      <c r="F310" s="80">
        <f t="shared" si="20"/>
        <v>1731.4639999999999</v>
      </c>
      <c r="H310" s="77">
        <f>VLOOKUP(A310,'A&amp;R CONSTRUCCIONES'!A:F,4,FALSE)</f>
        <v>20</v>
      </c>
      <c r="I310" s="80">
        <f>VLOOKUP(A310,'A&amp;R CONSTRUCCIONES'!A:F,5,FALSE)</f>
        <v>86.5732</v>
      </c>
      <c r="J310" s="80">
        <f t="shared" si="21"/>
        <v>1731.4639999999999</v>
      </c>
      <c r="K310" s="264">
        <f t="shared" si="22"/>
        <v>0</v>
      </c>
      <c r="L310" s="77">
        <v>20</v>
      </c>
      <c r="M310" s="80">
        <v>86.5732</v>
      </c>
      <c r="N310" s="80">
        <f t="shared" si="23"/>
        <v>1731.4639999999999</v>
      </c>
      <c r="O310" s="276">
        <f t="shared" si="24"/>
        <v>4.3614232549165347E-4</v>
      </c>
    </row>
    <row r="311" spans="1:15" s="74" customFormat="1" ht="17.25" customHeight="1">
      <c r="A311" s="83" t="s">
        <v>343</v>
      </c>
      <c r="B311" s="75" t="s">
        <v>633</v>
      </c>
      <c r="C311" s="76" t="s">
        <v>91</v>
      </c>
      <c r="D311" s="77">
        <v>24</v>
      </c>
      <c r="E311" s="80">
        <v>112.5432</v>
      </c>
      <c r="F311" s="80">
        <f t="shared" si="20"/>
        <v>2701.0367999999999</v>
      </c>
      <c r="H311" s="77">
        <f>VLOOKUP(A311,'A&amp;R CONSTRUCCIONES'!A:F,4,FALSE)</f>
        <v>24</v>
      </c>
      <c r="I311" s="80">
        <f>VLOOKUP(A311,'A&amp;R CONSTRUCCIONES'!A:F,5,FALSE)</f>
        <v>112.5432</v>
      </c>
      <c r="J311" s="80">
        <f t="shared" si="21"/>
        <v>2701.0367999999999</v>
      </c>
      <c r="K311" s="264">
        <f t="shared" si="22"/>
        <v>0</v>
      </c>
      <c r="L311" s="77">
        <v>24</v>
      </c>
      <c r="M311" s="80">
        <v>112.5432</v>
      </c>
      <c r="N311" s="80">
        <f t="shared" si="23"/>
        <v>2701.0367999999999</v>
      </c>
      <c r="O311" s="276">
        <f t="shared" si="24"/>
        <v>6.8037017875655179E-4</v>
      </c>
    </row>
    <row r="312" spans="1:15" s="74" customFormat="1" ht="17.25" customHeight="1">
      <c r="A312" s="83" t="s">
        <v>344</v>
      </c>
      <c r="B312" s="75" t="s">
        <v>634</v>
      </c>
      <c r="C312" s="76" t="s">
        <v>9</v>
      </c>
      <c r="D312" s="77">
        <v>1.5</v>
      </c>
      <c r="E312" s="80">
        <v>261.24349999999998</v>
      </c>
      <c r="F312" s="80">
        <f t="shared" si="20"/>
        <v>391.86524999999995</v>
      </c>
      <c r="H312" s="77">
        <f>VLOOKUP(A312,'A&amp;R CONSTRUCCIONES'!A:F,4,FALSE)</f>
        <v>1.5</v>
      </c>
      <c r="I312" s="80">
        <f>VLOOKUP(A312,'A&amp;R CONSTRUCCIONES'!A:F,5,FALSE)</f>
        <v>261.24349999999998</v>
      </c>
      <c r="J312" s="80">
        <f t="shared" si="21"/>
        <v>391.86524999999995</v>
      </c>
      <c r="K312" s="264">
        <f t="shared" si="22"/>
        <v>0</v>
      </c>
      <c r="L312" s="77">
        <v>1.5</v>
      </c>
      <c r="M312" s="80">
        <v>261.24349999999998</v>
      </c>
      <c r="N312" s="80">
        <f t="shared" si="23"/>
        <v>391.86524999999995</v>
      </c>
      <c r="O312" s="276">
        <f t="shared" si="24"/>
        <v>9.8707811086091399E-5</v>
      </c>
    </row>
    <row r="313" spans="1:15" s="67" customFormat="1" ht="17.25" customHeight="1">
      <c r="A313" s="62" t="s">
        <v>345</v>
      </c>
      <c r="B313" s="63" t="s">
        <v>346</v>
      </c>
      <c r="C313" s="64"/>
      <c r="D313" s="65"/>
      <c r="E313" s="66"/>
      <c r="F313" s="66"/>
      <c r="H313" s="65"/>
      <c r="I313" s="66"/>
      <c r="J313" s="66"/>
      <c r="K313" s="264">
        <f t="shared" si="22"/>
        <v>0</v>
      </c>
      <c r="L313" s="65"/>
      <c r="M313" s="66"/>
      <c r="N313" s="66"/>
      <c r="O313" s="276">
        <f t="shared" si="24"/>
        <v>0</v>
      </c>
    </row>
    <row r="314" spans="1:15" s="74" customFormat="1" ht="17.25" customHeight="1">
      <c r="A314" s="83" t="s">
        <v>347</v>
      </c>
      <c r="B314" s="75" t="s">
        <v>536</v>
      </c>
      <c r="C314" s="76" t="s">
        <v>9</v>
      </c>
      <c r="D314" s="77">
        <v>3</v>
      </c>
      <c r="E314" s="80">
        <v>1169.6789999999999</v>
      </c>
      <c r="F314" s="80">
        <f t="shared" si="20"/>
        <v>3509.0369999999994</v>
      </c>
      <c r="H314" s="77">
        <f>VLOOKUP(A314,'A&amp;R CONSTRUCCIONES'!A:F,4,FALSE)</f>
        <v>3</v>
      </c>
      <c r="I314" s="80">
        <f>VLOOKUP(A314,'A&amp;R CONSTRUCCIONES'!A:F,5,FALSE)</f>
        <v>1169.6789999999999</v>
      </c>
      <c r="J314" s="80">
        <f t="shared" si="21"/>
        <v>3509.0369999999994</v>
      </c>
      <c r="K314" s="264">
        <f t="shared" si="22"/>
        <v>0</v>
      </c>
      <c r="L314" s="77">
        <v>3</v>
      </c>
      <c r="M314" s="80">
        <v>1169.6789999999999</v>
      </c>
      <c r="N314" s="80">
        <f t="shared" si="23"/>
        <v>3509.0369999999994</v>
      </c>
      <c r="O314" s="276">
        <f t="shared" si="24"/>
        <v>8.8389914974625809E-4</v>
      </c>
    </row>
    <row r="315" spans="1:15" s="74" customFormat="1" ht="17.25" customHeight="1">
      <c r="A315" s="83" t="s">
        <v>348</v>
      </c>
      <c r="B315" s="75" t="s">
        <v>537</v>
      </c>
      <c r="C315" s="76" t="s">
        <v>9</v>
      </c>
      <c r="D315" s="77">
        <v>3</v>
      </c>
      <c r="E315" s="80">
        <v>1030.0975999999998</v>
      </c>
      <c r="F315" s="80">
        <f t="shared" si="20"/>
        <v>3090.2927999999993</v>
      </c>
      <c r="H315" s="77">
        <f>VLOOKUP(A315,'A&amp;R CONSTRUCCIONES'!A:F,4,FALSE)</f>
        <v>3</v>
      </c>
      <c r="I315" s="80">
        <f>VLOOKUP(A315,'A&amp;R CONSTRUCCIONES'!A:F,5,FALSE)</f>
        <v>1030.0975999999998</v>
      </c>
      <c r="J315" s="80">
        <f t="shared" si="21"/>
        <v>3090.2927999999993</v>
      </c>
      <c r="K315" s="264">
        <f t="shared" si="22"/>
        <v>0</v>
      </c>
      <c r="L315" s="77">
        <v>3</v>
      </c>
      <c r="M315" s="80">
        <v>1030.0975999999998</v>
      </c>
      <c r="N315" s="80">
        <f t="shared" si="23"/>
        <v>3090.2927999999993</v>
      </c>
      <c r="O315" s="276">
        <f t="shared" si="24"/>
        <v>7.7842074004548349E-4</v>
      </c>
    </row>
    <row r="316" spans="1:15" s="74" customFormat="1" ht="17.25" customHeight="1">
      <c r="A316" s="83" t="s">
        <v>349</v>
      </c>
      <c r="B316" s="75" t="s">
        <v>538</v>
      </c>
      <c r="C316" s="76" t="s">
        <v>9</v>
      </c>
      <c r="D316" s="77">
        <v>3</v>
      </c>
      <c r="E316" s="80">
        <v>7608.8424999999997</v>
      </c>
      <c r="F316" s="80">
        <f t="shared" si="20"/>
        <v>22826.5275</v>
      </c>
      <c r="H316" s="77">
        <f>VLOOKUP(A316,'A&amp;R CONSTRUCCIONES'!A:F,4,FALSE)</f>
        <v>3</v>
      </c>
      <c r="I316" s="80">
        <f>VLOOKUP(A316,'A&amp;R CONSTRUCCIONES'!A:F,5,FALSE)</f>
        <v>7608.8424999999997</v>
      </c>
      <c r="J316" s="80">
        <f t="shared" si="21"/>
        <v>22826.5275</v>
      </c>
      <c r="K316" s="264">
        <f t="shared" si="22"/>
        <v>0</v>
      </c>
      <c r="L316" s="77">
        <v>3</v>
      </c>
      <c r="M316" s="80">
        <v>7608.8424999999997</v>
      </c>
      <c r="N316" s="80">
        <f t="shared" si="23"/>
        <v>22826.5275</v>
      </c>
      <c r="O316" s="276">
        <f t="shared" si="24"/>
        <v>5.7498248804186396E-3</v>
      </c>
    </row>
    <row r="317" spans="1:15" s="74" customFormat="1" ht="17.25" customHeight="1">
      <c r="A317" s="83" t="s">
        <v>350</v>
      </c>
      <c r="B317" s="75" t="s">
        <v>539</v>
      </c>
      <c r="C317" s="76" t="s">
        <v>9</v>
      </c>
      <c r="D317" s="77">
        <v>3</v>
      </c>
      <c r="E317" s="80">
        <v>331.20570000000004</v>
      </c>
      <c r="F317" s="80">
        <f t="shared" si="20"/>
        <v>993.61710000000016</v>
      </c>
      <c r="H317" s="77">
        <f>VLOOKUP(A317,'A&amp;R CONSTRUCCIONES'!A:F,4,FALSE)</f>
        <v>3</v>
      </c>
      <c r="I317" s="80">
        <f>VLOOKUP(A317,'A&amp;R CONSTRUCCIONES'!A:F,5,FALSE)</f>
        <v>331.20570000000004</v>
      </c>
      <c r="J317" s="80">
        <f t="shared" si="21"/>
        <v>993.61710000000016</v>
      </c>
      <c r="K317" s="264">
        <f t="shared" si="22"/>
        <v>0</v>
      </c>
      <c r="L317" s="77">
        <v>3</v>
      </c>
      <c r="M317" s="80">
        <v>331.20570000000004</v>
      </c>
      <c r="N317" s="80">
        <f t="shared" si="23"/>
        <v>993.61710000000016</v>
      </c>
      <c r="O317" s="276">
        <f t="shared" si="24"/>
        <v>2.5028442557412279E-4</v>
      </c>
    </row>
    <row r="318" spans="1:15" s="74" customFormat="1" ht="17.25" customHeight="1">
      <c r="A318" s="83" t="s">
        <v>351</v>
      </c>
      <c r="B318" s="75" t="s">
        <v>540</v>
      </c>
      <c r="C318" s="76" t="s">
        <v>9</v>
      </c>
      <c r="D318" s="77">
        <v>1</v>
      </c>
      <c r="E318" s="80">
        <v>128.68379999999999</v>
      </c>
      <c r="F318" s="80">
        <f t="shared" si="20"/>
        <v>128.68379999999999</v>
      </c>
      <c r="H318" s="77">
        <f>VLOOKUP(A318,'A&amp;R CONSTRUCCIONES'!A:F,4,FALSE)</f>
        <v>1</v>
      </c>
      <c r="I318" s="80">
        <f>VLOOKUP(A318,'A&amp;R CONSTRUCCIONES'!A:F,5,FALSE)</f>
        <v>128.68379999999999</v>
      </c>
      <c r="J318" s="80">
        <f t="shared" si="21"/>
        <v>128.68379999999999</v>
      </c>
      <c r="K318" s="264">
        <f t="shared" si="22"/>
        <v>0</v>
      </c>
      <c r="L318" s="77">
        <v>1</v>
      </c>
      <c r="M318" s="80">
        <v>128.68379999999999</v>
      </c>
      <c r="N318" s="80">
        <f t="shared" si="23"/>
        <v>128.68379999999999</v>
      </c>
      <c r="O318" s="276">
        <f t="shared" si="24"/>
        <v>3.2414449151182371E-5</v>
      </c>
    </row>
    <row r="319" spans="1:15" s="74" customFormat="1" ht="17.25" customHeight="1">
      <c r="A319" s="83" t="s">
        <v>352</v>
      </c>
      <c r="B319" s="75" t="s">
        <v>541</v>
      </c>
      <c r="C319" s="76" t="s">
        <v>9</v>
      </c>
      <c r="D319" s="77">
        <v>3</v>
      </c>
      <c r="E319" s="80">
        <v>211.4546</v>
      </c>
      <c r="F319" s="80">
        <f t="shared" si="20"/>
        <v>634.36379999999997</v>
      </c>
      <c r="H319" s="77">
        <f>VLOOKUP(A319,'A&amp;R CONSTRUCCIONES'!A:F,4,FALSE)</f>
        <v>3</v>
      </c>
      <c r="I319" s="80">
        <f>VLOOKUP(A319,'A&amp;R CONSTRUCCIONES'!A:F,5,FALSE)</f>
        <v>211.4546</v>
      </c>
      <c r="J319" s="80">
        <f t="shared" si="21"/>
        <v>634.36379999999997</v>
      </c>
      <c r="K319" s="264">
        <f t="shared" si="22"/>
        <v>0</v>
      </c>
      <c r="L319" s="77">
        <v>3</v>
      </c>
      <c r="M319" s="80">
        <v>211.4546</v>
      </c>
      <c r="N319" s="80">
        <f t="shared" si="23"/>
        <v>634.36379999999997</v>
      </c>
      <c r="O319" s="276">
        <f t="shared" si="24"/>
        <v>1.5979131124858626E-4</v>
      </c>
    </row>
    <row r="320" spans="1:15" s="74" customFormat="1" ht="17.25" customHeight="1">
      <c r="A320" s="83" t="s">
        <v>353</v>
      </c>
      <c r="B320" s="75" t="s">
        <v>542</v>
      </c>
      <c r="C320" s="76" t="s">
        <v>9</v>
      </c>
      <c r="D320" s="77">
        <v>3</v>
      </c>
      <c r="E320" s="80">
        <v>4262.8676999999998</v>
      </c>
      <c r="F320" s="80">
        <f t="shared" si="20"/>
        <v>12788.6031</v>
      </c>
      <c r="H320" s="77">
        <f>VLOOKUP(A320,'A&amp;R CONSTRUCCIONES'!A:F,4,FALSE)</f>
        <v>3</v>
      </c>
      <c r="I320" s="80">
        <f>VLOOKUP(A320,'A&amp;R CONSTRUCCIONES'!A:F,5,FALSE)</f>
        <v>4262.8676999999998</v>
      </c>
      <c r="J320" s="80">
        <f t="shared" si="21"/>
        <v>12788.6031</v>
      </c>
      <c r="K320" s="264">
        <f t="shared" si="22"/>
        <v>0</v>
      </c>
      <c r="L320" s="77">
        <v>3</v>
      </c>
      <c r="M320" s="80">
        <v>4262.8676999999998</v>
      </c>
      <c r="N320" s="80">
        <f t="shared" si="23"/>
        <v>12788.6031</v>
      </c>
      <c r="O320" s="276">
        <f t="shared" si="24"/>
        <v>3.2213497339960689E-3</v>
      </c>
    </row>
    <row r="321" spans="1:15" s="74" customFormat="1" ht="17.25" customHeight="1">
      <c r="A321" s="83" t="s">
        <v>354</v>
      </c>
      <c r="B321" s="75" t="s">
        <v>543</v>
      </c>
      <c r="C321" s="76" t="s">
        <v>9</v>
      </c>
      <c r="D321" s="77">
        <v>2</v>
      </c>
      <c r="E321" s="80">
        <v>864.55600000000004</v>
      </c>
      <c r="F321" s="80">
        <f t="shared" si="20"/>
        <v>1729.1120000000001</v>
      </c>
      <c r="H321" s="77">
        <f>VLOOKUP(A321,'A&amp;R CONSTRUCCIONES'!A:F,4,FALSE)</f>
        <v>2</v>
      </c>
      <c r="I321" s="80">
        <f>VLOOKUP(A321,'A&amp;R CONSTRUCCIONES'!A:F,5,FALSE)</f>
        <v>864.55600000000004</v>
      </c>
      <c r="J321" s="80">
        <f t="shared" si="21"/>
        <v>1729.1120000000001</v>
      </c>
      <c r="K321" s="264">
        <f t="shared" si="22"/>
        <v>0</v>
      </c>
      <c r="L321" s="77">
        <v>2</v>
      </c>
      <c r="M321" s="80">
        <v>864.55600000000004</v>
      </c>
      <c r="N321" s="80">
        <f t="shared" si="23"/>
        <v>1729.1120000000001</v>
      </c>
      <c r="O321" s="276">
        <f t="shared" si="24"/>
        <v>4.3554987497027026E-4</v>
      </c>
    </row>
    <row r="322" spans="1:15" s="74" customFormat="1" ht="17.25" customHeight="1">
      <c r="A322" s="83" t="s">
        <v>355</v>
      </c>
      <c r="B322" s="75" t="s">
        <v>544</v>
      </c>
      <c r="C322" s="76" t="s">
        <v>9</v>
      </c>
      <c r="D322" s="77">
        <v>1</v>
      </c>
      <c r="E322" s="80">
        <v>1891.2529999999999</v>
      </c>
      <c r="F322" s="80">
        <f t="shared" si="20"/>
        <v>1891.2529999999999</v>
      </c>
      <c r="H322" s="77">
        <f>VLOOKUP(A322,'A&amp;R CONSTRUCCIONES'!A:F,4,FALSE)</f>
        <v>1</v>
      </c>
      <c r="I322" s="80">
        <f>VLOOKUP(A322,'A&amp;R CONSTRUCCIONES'!A:F,5,FALSE)</f>
        <v>1891.2529999999999</v>
      </c>
      <c r="J322" s="80">
        <f t="shared" si="21"/>
        <v>1891.2529999999999</v>
      </c>
      <c r="K322" s="264">
        <f t="shared" si="22"/>
        <v>0</v>
      </c>
      <c r="L322" s="77">
        <v>1</v>
      </c>
      <c r="M322" s="80">
        <v>1891.2529999999999</v>
      </c>
      <c r="N322" s="80">
        <f t="shared" si="23"/>
        <v>1891.2529999999999</v>
      </c>
      <c r="O322" s="276">
        <f t="shared" si="24"/>
        <v>4.7639193278812967E-4</v>
      </c>
    </row>
    <row r="323" spans="1:15" s="74" customFormat="1" ht="17.25" customHeight="1">
      <c r="A323" s="83" t="s">
        <v>356</v>
      </c>
      <c r="B323" s="75" t="s">
        <v>545</v>
      </c>
      <c r="C323" s="76" t="s">
        <v>91</v>
      </c>
      <c r="D323" s="77">
        <v>1</v>
      </c>
      <c r="E323" s="80">
        <v>4907.4382000000005</v>
      </c>
      <c r="F323" s="80">
        <f t="shared" si="20"/>
        <v>4907.4382000000005</v>
      </c>
      <c r="H323" s="77">
        <f>VLOOKUP(A323,'A&amp;R CONSTRUCCIONES'!A:F,4,FALSE)</f>
        <v>1</v>
      </c>
      <c r="I323" s="80">
        <f>VLOOKUP(A323,'A&amp;R CONSTRUCCIONES'!A:F,5,FALSE)</f>
        <v>4907.4382000000005</v>
      </c>
      <c r="J323" s="80">
        <f t="shared" si="21"/>
        <v>4907.4382000000005</v>
      </c>
      <c r="K323" s="264">
        <f t="shared" si="22"/>
        <v>0</v>
      </c>
      <c r="L323" s="77">
        <v>1</v>
      </c>
      <c r="M323" s="80">
        <v>4907.4382000000005</v>
      </c>
      <c r="N323" s="80">
        <f t="shared" si="23"/>
        <v>4907.4382000000005</v>
      </c>
      <c r="O323" s="276">
        <f t="shared" si="24"/>
        <v>1.236145544322362E-3</v>
      </c>
    </row>
    <row r="324" spans="1:15" s="74" customFormat="1" ht="17.25" customHeight="1">
      <c r="A324" s="83" t="s">
        <v>357</v>
      </c>
      <c r="B324" s="75" t="s">
        <v>546</v>
      </c>
      <c r="C324" s="76" t="s">
        <v>91</v>
      </c>
      <c r="D324" s="77">
        <v>4</v>
      </c>
      <c r="E324" s="80">
        <v>140.76229999999998</v>
      </c>
      <c r="F324" s="80">
        <f t="shared" si="20"/>
        <v>563.04919999999993</v>
      </c>
      <c r="H324" s="77">
        <f>VLOOKUP(A324,'A&amp;R CONSTRUCCIONES'!A:F,4,FALSE)</f>
        <v>4</v>
      </c>
      <c r="I324" s="80">
        <f>VLOOKUP(A324,'A&amp;R CONSTRUCCIONES'!A:F,5,FALSE)</f>
        <v>140.76229999999998</v>
      </c>
      <c r="J324" s="80">
        <f t="shared" si="21"/>
        <v>563.04919999999993</v>
      </c>
      <c r="K324" s="264">
        <f t="shared" si="22"/>
        <v>0</v>
      </c>
      <c r="L324" s="77">
        <v>4</v>
      </c>
      <c r="M324" s="80">
        <v>140.76229999999998</v>
      </c>
      <c r="N324" s="80">
        <f t="shared" si="23"/>
        <v>563.04919999999993</v>
      </c>
      <c r="O324" s="276">
        <f t="shared" si="24"/>
        <v>1.4182771773147757E-4</v>
      </c>
    </row>
    <row r="325" spans="1:15" s="74" customFormat="1" ht="17.25" customHeight="1">
      <c r="A325" s="83" t="s">
        <v>358</v>
      </c>
      <c r="B325" s="75" t="s">
        <v>547</v>
      </c>
      <c r="C325" s="76" t="s">
        <v>9</v>
      </c>
      <c r="D325" s="77">
        <v>1</v>
      </c>
      <c r="E325" s="80">
        <v>13144.0491</v>
      </c>
      <c r="F325" s="80">
        <f t="shared" si="20"/>
        <v>13144.0491</v>
      </c>
      <c r="H325" s="77">
        <f>VLOOKUP(A325,'A&amp;R CONSTRUCCIONES'!A:F,4,FALSE)</f>
        <v>1</v>
      </c>
      <c r="I325" s="80">
        <f>VLOOKUP(A325,'A&amp;R CONSTRUCCIONES'!A:F,5,FALSE)</f>
        <v>13144.0491</v>
      </c>
      <c r="J325" s="80">
        <f t="shared" si="21"/>
        <v>13144.0491</v>
      </c>
      <c r="K325" s="264">
        <f t="shared" si="22"/>
        <v>0</v>
      </c>
      <c r="L325" s="77">
        <v>1</v>
      </c>
      <c r="M325" s="80">
        <v>13144.0491</v>
      </c>
      <c r="N325" s="80">
        <f t="shared" si="23"/>
        <v>13144.0491</v>
      </c>
      <c r="O325" s="276">
        <f t="shared" si="24"/>
        <v>3.3108838190401158E-3</v>
      </c>
    </row>
    <row r="326" spans="1:15" s="74" customFormat="1" ht="17.25" customHeight="1">
      <c r="A326" s="83" t="s">
        <v>359</v>
      </c>
      <c r="B326" s="75" t="s">
        <v>548</v>
      </c>
      <c r="C326" s="76" t="s">
        <v>9</v>
      </c>
      <c r="D326" s="77">
        <v>1</v>
      </c>
      <c r="E326" s="80">
        <v>1976.1504</v>
      </c>
      <c r="F326" s="80">
        <f t="shared" si="20"/>
        <v>1976.1504</v>
      </c>
      <c r="H326" s="77">
        <f>VLOOKUP(A326,'A&amp;R CONSTRUCCIONES'!A:F,4,FALSE)</f>
        <v>1</v>
      </c>
      <c r="I326" s="80">
        <f>VLOOKUP(A326,'A&amp;R CONSTRUCCIONES'!A:F,5,FALSE)</f>
        <v>1976.1504</v>
      </c>
      <c r="J326" s="80">
        <f t="shared" si="21"/>
        <v>1976.1504</v>
      </c>
      <c r="K326" s="264">
        <f t="shared" si="22"/>
        <v>0</v>
      </c>
      <c r="L326" s="77">
        <v>1</v>
      </c>
      <c r="M326" s="80">
        <v>1976.1504</v>
      </c>
      <c r="N326" s="80">
        <f t="shared" si="23"/>
        <v>1976.1504</v>
      </c>
      <c r="O326" s="276">
        <f t="shared" si="24"/>
        <v>4.9777692806622675E-4</v>
      </c>
    </row>
    <row r="327" spans="1:15" s="74" customFormat="1" ht="17.25" customHeight="1">
      <c r="A327" s="83" t="s">
        <v>360</v>
      </c>
      <c r="B327" s="75" t="s">
        <v>549</v>
      </c>
      <c r="C327" s="76" t="s">
        <v>91</v>
      </c>
      <c r="D327" s="77">
        <v>1</v>
      </c>
      <c r="E327" s="80">
        <v>1462.6107999999999</v>
      </c>
      <c r="F327" s="80">
        <f t="shared" si="20"/>
        <v>1462.6107999999999</v>
      </c>
      <c r="H327" s="77">
        <f>VLOOKUP(A327,'A&amp;R CONSTRUCCIONES'!A:F,4,FALSE)</f>
        <v>1</v>
      </c>
      <c r="I327" s="80">
        <f>VLOOKUP(A327,'A&amp;R CONSTRUCCIONES'!A:F,5,FALSE)</f>
        <v>1462.6107999999999</v>
      </c>
      <c r="J327" s="80">
        <f t="shared" si="21"/>
        <v>1462.6107999999999</v>
      </c>
      <c r="K327" s="264">
        <f t="shared" si="22"/>
        <v>0</v>
      </c>
      <c r="L327" s="77">
        <v>1</v>
      </c>
      <c r="M327" s="80">
        <v>1462.6107999999999</v>
      </c>
      <c r="N327" s="80">
        <f t="shared" si="23"/>
        <v>1462.6107999999999</v>
      </c>
      <c r="O327" s="276">
        <f t="shared" si="24"/>
        <v>3.6842029380986706E-4</v>
      </c>
    </row>
    <row r="328" spans="1:15" s="74" customFormat="1" ht="17.25" customHeight="1">
      <c r="A328" s="83" t="s">
        <v>361</v>
      </c>
      <c r="B328" s="75" t="s">
        <v>550</v>
      </c>
      <c r="C328" s="76" t="s">
        <v>9</v>
      </c>
      <c r="D328" s="77">
        <v>1</v>
      </c>
      <c r="E328" s="80">
        <v>9065.0931</v>
      </c>
      <c r="F328" s="80">
        <f t="shared" si="20"/>
        <v>9065.0931</v>
      </c>
      <c r="H328" s="77">
        <f>VLOOKUP(A328,'A&amp;R CONSTRUCCIONES'!A:F,4,FALSE)</f>
        <v>1</v>
      </c>
      <c r="I328" s="80">
        <f>VLOOKUP(A328,'A&amp;R CONSTRUCCIONES'!A:F,5,FALSE)</f>
        <v>9065.0931</v>
      </c>
      <c r="J328" s="80">
        <f t="shared" si="21"/>
        <v>9065.0931</v>
      </c>
      <c r="K328" s="264">
        <f t="shared" si="22"/>
        <v>0</v>
      </c>
      <c r="L328" s="77">
        <v>1</v>
      </c>
      <c r="M328" s="80">
        <v>9065.0931</v>
      </c>
      <c r="N328" s="80">
        <f t="shared" si="23"/>
        <v>9065.0931</v>
      </c>
      <c r="O328" s="276">
        <f t="shared" si="24"/>
        <v>2.283426502331173E-3</v>
      </c>
    </row>
    <row r="329" spans="1:15" s="74" customFormat="1" ht="17.25" customHeight="1">
      <c r="A329" s="83" t="s">
        <v>363</v>
      </c>
      <c r="B329" s="75" t="s">
        <v>551</v>
      </c>
      <c r="C329" s="76" t="s">
        <v>9</v>
      </c>
      <c r="D329" s="77">
        <v>3</v>
      </c>
      <c r="E329" s="80">
        <v>1137.4762000000001</v>
      </c>
      <c r="F329" s="80">
        <f t="shared" si="20"/>
        <v>3412.4286000000002</v>
      </c>
      <c r="H329" s="77">
        <f>VLOOKUP(A329,'A&amp;R CONSTRUCCIONES'!A:F,4,FALSE)</f>
        <v>3</v>
      </c>
      <c r="I329" s="80">
        <f>VLOOKUP(A329,'A&amp;R CONSTRUCCIONES'!A:F,5,FALSE)</f>
        <v>1137.4762000000001</v>
      </c>
      <c r="J329" s="80">
        <f t="shared" si="21"/>
        <v>3412.4286000000002</v>
      </c>
      <c r="K329" s="264">
        <f t="shared" si="22"/>
        <v>0</v>
      </c>
      <c r="L329" s="77">
        <v>3</v>
      </c>
      <c r="M329" s="80">
        <v>1137.4762000000001</v>
      </c>
      <c r="N329" s="80">
        <f t="shared" si="23"/>
        <v>3412.4286000000002</v>
      </c>
      <c r="O329" s="276">
        <f t="shared" si="24"/>
        <v>8.5956424458044037E-4</v>
      </c>
    </row>
    <row r="330" spans="1:15" s="74" customFormat="1" ht="17.25" customHeight="1">
      <c r="A330" s="83" t="s">
        <v>364</v>
      </c>
      <c r="B330" s="75" t="s">
        <v>552</v>
      </c>
      <c r="C330" s="76" t="s">
        <v>91</v>
      </c>
      <c r="D330" s="77">
        <v>15</v>
      </c>
      <c r="E330" s="80">
        <v>88.680199999999999</v>
      </c>
      <c r="F330" s="80">
        <f t="shared" si="20"/>
        <v>1330.203</v>
      </c>
      <c r="H330" s="77">
        <f>VLOOKUP(A330,'A&amp;R CONSTRUCCIONES'!A:F,4,FALSE)</f>
        <v>15</v>
      </c>
      <c r="I330" s="80">
        <f>VLOOKUP(A330,'A&amp;R CONSTRUCCIONES'!A:F,5,FALSE)</f>
        <v>88.680199999999999</v>
      </c>
      <c r="J330" s="80">
        <f t="shared" si="21"/>
        <v>1330.203</v>
      </c>
      <c r="K330" s="264">
        <f t="shared" si="22"/>
        <v>0</v>
      </c>
      <c r="L330" s="77">
        <v>15</v>
      </c>
      <c r="M330" s="80">
        <v>88.680199999999999</v>
      </c>
      <c r="N330" s="80">
        <f t="shared" si="23"/>
        <v>1330.203</v>
      </c>
      <c r="O330" s="276">
        <f t="shared" si="24"/>
        <v>3.3506779799982787E-4</v>
      </c>
    </row>
    <row r="331" spans="1:15" s="74" customFormat="1" ht="17.25" customHeight="1">
      <c r="A331" s="83" t="s">
        <v>365</v>
      </c>
      <c r="B331" s="75" t="s">
        <v>553</v>
      </c>
      <c r="C331" s="76" t="s">
        <v>9</v>
      </c>
      <c r="D331" s="77">
        <v>3</v>
      </c>
      <c r="E331" s="80">
        <v>1447.8912</v>
      </c>
      <c r="F331" s="80">
        <f t="shared" si="20"/>
        <v>4343.6736000000001</v>
      </c>
      <c r="H331" s="77">
        <f>VLOOKUP(A331,'A&amp;R CONSTRUCCIONES'!A:F,4,FALSE)</f>
        <v>3</v>
      </c>
      <c r="I331" s="80">
        <f>VLOOKUP(A331,'A&amp;R CONSTRUCCIONES'!A:F,5,FALSE)</f>
        <v>1447.8912</v>
      </c>
      <c r="J331" s="80">
        <f t="shared" si="21"/>
        <v>4343.6736000000001</v>
      </c>
      <c r="K331" s="264">
        <f t="shared" si="22"/>
        <v>0</v>
      </c>
      <c r="L331" s="77">
        <v>3</v>
      </c>
      <c r="M331" s="80">
        <v>1447.8912</v>
      </c>
      <c r="N331" s="80">
        <f t="shared" si="23"/>
        <v>4343.6736000000001</v>
      </c>
      <c r="O331" s="276">
        <f t="shared" si="24"/>
        <v>1.0941376228906304E-3</v>
      </c>
    </row>
    <row r="332" spans="1:15" s="74" customFormat="1" ht="17.25" customHeight="1">
      <c r="A332" s="89" t="s">
        <v>366</v>
      </c>
      <c r="B332" s="75" t="s">
        <v>554</v>
      </c>
      <c r="C332" s="76" t="s">
        <v>362</v>
      </c>
      <c r="D332" s="77">
        <v>3</v>
      </c>
      <c r="E332" s="78">
        <v>234.9171</v>
      </c>
      <c r="F332" s="78">
        <f t="shared" si="20"/>
        <v>704.75130000000001</v>
      </c>
      <c r="H332" s="77">
        <f>VLOOKUP(A332,'A&amp;R CONSTRUCCIONES'!A:F,4,FALSE)</f>
        <v>3</v>
      </c>
      <c r="I332" s="78">
        <f>VLOOKUP(A332,'A&amp;R CONSTRUCCIONES'!A:F,5,FALSE)</f>
        <v>234.9171</v>
      </c>
      <c r="J332" s="78">
        <f t="shared" si="21"/>
        <v>704.75130000000001</v>
      </c>
      <c r="K332" s="264">
        <f t="shared" si="22"/>
        <v>0</v>
      </c>
      <c r="L332" s="77">
        <v>3</v>
      </c>
      <c r="M332" s="78">
        <v>234.9171</v>
      </c>
      <c r="N332" s="78">
        <f t="shared" si="23"/>
        <v>704.75130000000001</v>
      </c>
      <c r="O332" s="276">
        <f t="shared" si="24"/>
        <v>1.7752137548067182E-4</v>
      </c>
    </row>
    <row r="333" spans="1:15" s="74" customFormat="1" ht="17.25" customHeight="1">
      <c r="A333" s="282" t="s">
        <v>367</v>
      </c>
      <c r="B333" s="283" t="s">
        <v>692</v>
      </c>
      <c r="C333" s="284" t="s">
        <v>9</v>
      </c>
      <c r="D333" s="285">
        <v>1</v>
      </c>
      <c r="E333" s="286">
        <v>187151.67800000001</v>
      </c>
      <c r="F333" s="286">
        <f t="shared" si="20"/>
        <v>187151.67800000001</v>
      </c>
      <c r="H333" s="285">
        <f>VLOOKUP(A333,'A&amp;R CONSTRUCCIONES'!A:F,4,FALSE)</f>
        <v>1</v>
      </c>
      <c r="I333" s="286">
        <f>VLOOKUP(A333,'A&amp;R CONSTRUCCIONES'!A:F,5,FALSE)</f>
        <v>225250</v>
      </c>
      <c r="J333" s="286">
        <f t="shared" si="21"/>
        <v>225250</v>
      </c>
      <c r="K333" s="264">
        <f t="shared" si="22"/>
        <v>0</v>
      </c>
      <c r="L333" s="285">
        <v>1</v>
      </c>
      <c r="M333" s="286">
        <v>225250</v>
      </c>
      <c r="N333" s="286">
        <f t="shared" si="23"/>
        <v>225250</v>
      </c>
      <c r="O333" s="276">
        <f t="shared" si="24"/>
        <v>5.6738724464958527E-2</v>
      </c>
    </row>
    <row r="334" spans="1:15" s="74" customFormat="1" ht="17.25" customHeight="1">
      <c r="A334" s="83" t="s">
        <v>368</v>
      </c>
      <c r="B334" s="75" t="s">
        <v>555</v>
      </c>
      <c r="C334" s="76" t="s">
        <v>9</v>
      </c>
      <c r="D334" s="77">
        <v>3</v>
      </c>
      <c r="E334" s="80">
        <v>1452.3354999999999</v>
      </c>
      <c r="F334" s="80">
        <f t="shared" si="20"/>
        <v>4357.0064999999995</v>
      </c>
      <c r="H334" s="77">
        <f>VLOOKUP(A334,'A&amp;R CONSTRUCCIONES'!A:F,4,FALSE)</f>
        <v>3</v>
      </c>
      <c r="I334" s="80">
        <f>VLOOKUP(A334,'A&amp;R CONSTRUCCIONES'!A:F,5,FALSE)</f>
        <v>1452.3354999999999</v>
      </c>
      <c r="J334" s="80">
        <f t="shared" si="21"/>
        <v>4357.0064999999995</v>
      </c>
      <c r="K334" s="264">
        <f t="shared" si="22"/>
        <v>0</v>
      </c>
      <c r="L334" s="77">
        <v>3</v>
      </c>
      <c r="M334" s="80">
        <v>1452.3354999999999</v>
      </c>
      <c r="N334" s="80">
        <f t="shared" si="23"/>
        <v>4357.0064999999995</v>
      </c>
      <c r="O334" s="276">
        <f t="shared" si="24"/>
        <v>1.0974960767837216E-3</v>
      </c>
    </row>
    <row r="335" spans="1:15" s="74" customFormat="1" ht="17.25" customHeight="1">
      <c r="A335" s="83" t="s">
        <v>369</v>
      </c>
      <c r="B335" s="75" t="s">
        <v>635</v>
      </c>
      <c r="C335" s="76" t="s">
        <v>91</v>
      </c>
      <c r="D335" s="77">
        <v>15</v>
      </c>
      <c r="E335" s="80">
        <v>193.49119999999999</v>
      </c>
      <c r="F335" s="80">
        <f t="shared" si="20"/>
        <v>2902.3679999999999</v>
      </c>
      <c r="H335" s="77">
        <f>VLOOKUP(A335,'A&amp;R CONSTRUCCIONES'!A:F,4,FALSE)</f>
        <v>15</v>
      </c>
      <c r="I335" s="80">
        <f>VLOOKUP(A335,'A&amp;R CONSTRUCCIONES'!A:F,5,FALSE)</f>
        <v>193.49119999999999</v>
      </c>
      <c r="J335" s="80">
        <f t="shared" si="21"/>
        <v>2902.3679999999999</v>
      </c>
      <c r="K335" s="264">
        <f t="shared" si="22"/>
        <v>0</v>
      </c>
      <c r="L335" s="77">
        <v>15</v>
      </c>
      <c r="M335" s="80">
        <v>193.49119999999999</v>
      </c>
      <c r="N335" s="80">
        <f t="shared" si="23"/>
        <v>2902.3679999999999</v>
      </c>
      <c r="O335" s="276">
        <f t="shared" si="24"/>
        <v>7.3108394338696002E-4</v>
      </c>
    </row>
    <row r="336" spans="1:15" s="74" customFormat="1" ht="17.25" customHeight="1">
      <c r="A336" s="83" t="s">
        <v>370</v>
      </c>
      <c r="B336" s="75" t="s">
        <v>556</v>
      </c>
      <c r="C336" s="76" t="s">
        <v>9</v>
      </c>
      <c r="D336" s="77">
        <v>1</v>
      </c>
      <c r="E336" s="80">
        <v>4803.9011999999993</v>
      </c>
      <c r="F336" s="80">
        <f t="shared" ref="F336:F399" si="25">D336*E336</f>
        <v>4803.9011999999993</v>
      </c>
      <c r="H336" s="77">
        <f>VLOOKUP(A336,'A&amp;R CONSTRUCCIONES'!A:F,4,FALSE)</f>
        <v>1</v>
      </c>
      <c r="I336" s="80">
        <f>VLOOKUP(A336,'A&amp;R CONSTRUCCIONES'!A:F,5,FALSE)</f>
        <v>4803.9011999999993</v>
      </c>
      <c r="J336" s="80">
        <f t="shared" ref="J336:J399" si="26">H336*I336</f>
        <v>4803.9011999999993</v>
      </c>
      <c r="K336" s="264">
        <f t="shared" ref="K336:K399" si="27">H336-D336</f>
        <v>0</v>
      </c>
      <c r="L336" s="77">
        <v>1</v>
      </c>
      <c r="M336" s="80">
        <v>4803.9011999999993</v>
      </c>
      <c r="N336" s="80">
        <f t="shared" ref="N336:N399" si="28">L336*M336</f>
        <v>4803.9011999999993</v>
      </c>
      <c r="O336" s="276">
        <f t="shared" ref="O336:O399" si="29">N336/N$520</f>
        <v>1.2100653786623022E-3</v>
      </c>
    </row>
    <row r="337" spans="1:15" s="74" customFormat="1" ht="17.25" customHeight="1">
      <c r="A337" s="89" t="s">
        <v>371</v>
      </c>
      <c r="B337" s="75" t="s">
        <v>693</v>
      </c>
      <c r="C337" s="90" t="s">
        <v>9</v>
      </c>
      <c r="D337" s="91">
        <v>1</v>
      </c>
      <c r="E337" s="78">
        <v>96146.829899999997</v>
      </c>
      <c r="F337" s="78">
        <f t="shared" si="25"/>
        <v>96146.829899999997</v>
      </c>
      <c r="H337" s="91">
        <f>VLOOKUP(A337,'A&amp;R CONSTRUCCIONES'!A:F,4,FALSE)</f>
        <v>1</v>
      </c>
      <c r="I337" s="78">
        <f>VLOOKUP(A337,'A&amp;R CONSTRUCCIONES'!A:F,5,FALSE)</f>
        <v>96146.829899999997</v>
      </c>
      <c r="J337" s="78">
        <f t="shared" si="26"/>
        <v>96146.829899999997</v>
      </c>
      <c r="K337" s="264">
        <f t="shared" si="27"/>
        <v>0</v>
      </c>
      <c r="L337" s="91">
        <v>1</v>
      </c>
      <c r="M337" s="78">
        <v>96146.829899999997</v>
      </c>
      <c r="N337" s="78">
        <f t="shared" si="28"/>
        <v>96146.829899999997</v>
      </c>
      <c r="O337" s="276">
        <f t="shared" si="29"/>
        <v>2.421863924472957E-2</v>
      </c>
    </row>
    <row r="338" spans="1:15" s="74" customFormat="1" ht="17.25" customHeight="1">
      <c r="A338" s="83" t="s">
        <v>372</v>
      </c>
      <c r="B338" s="75" t="s">
        <v>557</v>
      </c>
      <c r="C338" s="76" t="s">
        <v>9</v>
      </c>
      <c r="D338" s="77">
        <v>6</v>
      </c>
      <c r="E338" s="80">
        <v>972.79700000000014</v>
      </c>
      <c r="F338" s="80">
        <f t="shared" si="25"/>
        <v>5836.7820000000011</v>
      </c>
      <c r="H338" s="77">
        <f>VLOOKUP(A338,'A&amp;R CONSTRUCCIONES'!A:F,4,FALSE)</f>
        <v>6</v>
      </c>
      <c r="I338" s="80">
        <f>VLOOKUP(A338,'A&amp;R CONSTRUCCIONES'!A:F,5,FALSE)</f>
        <v>972.79700000000014</v>
      </c>
      <c r="J338" s="80">
        <f t="shared" si="26"/>
        <v>5836.7820000000011</v>
      </c>
      <c r="K338" s="264">
        <f t="shared" si="27"/>
        <v>0</v>
      </c>
      <c r="L338" s="77">
        <v>6</v>
      </c>
      <c r="M338" s="80">
        <v>972.79700000000014</v>
      </c>
      <c r="N338" s="80">
        <f t="shared" si="28"/>
        <v>5836.7820000000011</v>
      </c>
      <c r="O338" s="276">
        <f t="shared" si="29"/>
        <v>1.4702400251277675E-3</v>
      </c>
    </row>
    <row r="339" spans="1:15" s="67" customFormat="1" ht="17.25" customHeight="1">
      <c r="A339" s="62" t="s">
        <v>373</v>
      </c>
      <c r="B339" s="63" t="s">
        <v>374</v>
      </c>
      <c r="C339" s="64"/>
      <c r="D339" s="65"/>
      <c r="E339" s="66"/>
      <c r="F339" s="66"/>
      <c r="H339" s="65"/>
      <c r="I339" s="66"/>
      <c r="J339" s="66"/>
      <c r="K339" s="264">
        <f t="shared" si="27"/>
        <v>0</v>
      </c>
      <c r="L339" s="65"/>
      <c r="M339" s="66"/>
      <c r="N339" s="66"/>
      <c r="O339" s="276">
        <f t="shared" si="29"/>
        <v>0</v>
      </c>
    </row>
    <row r="340" spans="1:15" s="74" customFormat="1" ht="17.25" customHeight="1">
      <c r="A340" s="83" t="s">
        <v>375</v>
      </c>
      <c r="B340" s="69" t="s">
        <v>558</v>
      </c>
      <c r="C340" s="76" t="s">
        <v>9</v>
      </c>
      <c r="D340" s="77">
        <v>2</v>
      </c>
      <c r="E340" s="72">
        <v>1160.2758999999999</v>
      </c>
      <c r="F340" s="72">
        <f t="shared" si="25"/>
        <v>2320.5517999999997</v>
      </c>
      <c r="H340" s="77">
        <f>VLOOKUP(A340,'A&amp;R CONSTRUCCIONES'!A:F,4,FALSE)</f>
        <v>2</v>
      </c>
      <c r="I340" s="72">
        <f>VLOOKUP(A340,'A&amp;R CONSTRUCCIONES'!A:F,5,FALSE)</f>
        <v>1160.2758999999999</v>
      </c>
      <c r="J340" s="72">
        <f t="shared" si="26"/>
        <v>2320.5517999999997</v>
      </c>
      <c r="K340" s="264">
        <f t="shared" si="27"/>
        <v>0</v>
      </c>
      <c r="L340" s="77">
        <v>2</v>
      </c>
      <c r="M340" s="72">
        <v>1160.2758999999999</v>
      </c>
      <c r="N340" s="72">
        <f t="shared" si="28"/>
        <v>2320.5517999999997</v>
      </c>
      <c r="O340" s="276">
        <f t="shared" si="29"/>
        <v>5.8452896420361166E-4</v>
      </c>
    </row>
    <row r="341" spans="1:15" s="54" customFormat="1" ht="14.25" customHeight="1">
      <c r="A341" s="10" t="s">
        <v>952</v>
      </c>
      <c r="B341" s="40" t="s">
        <v>953</v>
      </c>
      <c r="C341" s="52" t="s">
        <v>190</v>
      </c>
      <c r="D341" s="42">
        <v>6</v>
      </c>
      <c r="E341" s="5">
        <v>254.73140000000001</v>
      </c>
      <c r="F341" s="5">
        <f t="shared" si="25"/>
        <v>1528.3884</v>
      </c>
      <c r="H341" s="42">
        <f>VLOOKUP(A341,'A&amp;R CONSTRUCCIONES'!A:F,4,FALSE)</f>
        <v>6</v>
      </c>
      <c r="I341" s="5">
        <f>VLOOKUP(A341,'A&amp;R CONSTRUCCIONES'!A:F,5,FALSE)</f>
        <v>254.73140000000001</v>
      </c>
      <c r="J341" s="5">
        <f t="shared" si="26"/>
        <v>1528.3884</v>
      </c>
      <c r="K341" s="264">
        <f t="shared" si="27"/>
        <v>0</v>
      </c>
      <c r="L341" s="42">
        <v>6</v>
      </c>
      <c r="M341" s="5">
        <v>254.73140000000001</v>
      </c>
      <c r="N341" s="5">
        <f t="shared" si="28"/>
        <v>1528.3884</v>
      </c>
      <c r="O341" s="276">
        <f t="shared" si="29"/>
        <v>3.8498916005788602E-4</v>
      </c>
    </row>
    <row r="342" spans="1:15" s="54" customFormat="1" ht="14.25" customHeight="1">
      <c r="A342" s="10" t="s">
        <v>954</v>
      </c>
      <c r="B342" s="40" t="s">
        <v>955</v>
      </c>
      <c r="C342" s="52" t="s">
        <v>190</v>
      </c>
      <c r="D342" s="42">
        <v>6</v>
      </c>
      <c r="E342" s="5">
        <v>165.0222</v>
      </c>
      <c r="F342" s="5">
        <f t="shared" si="25"/>
        <v>990.13319999999999</v>
      </c>
      <c r="H342" s="42">
        <f>VLOOKUP(A342,'A&amp;R CONSTRUCCIONES'!A:F,4,FALSE)</f>
        <v>6</v>
      </c>
      <c r="I342" s="5">
        <f>VLOOKUP(A342,'A&amp;R CONSTRUCCIONES'!A:F,5,FALSE)</f>
        <v>165.0222</v>
      </c>
      <c r="J342" s="5">
        <f t="shared" si="26"/>
        <v>990.13319999999999</v>
      </c>
      <c r="K342" s="264">
        <f t="shared" si="27"/>
        <v>0</v>
      </c>
      <c r="L342" s="42">
        <v>6</v>
      </c>
      <c r="M342" s="5">
        <v>165.0222</v>
      </c>
      <c r="N342" s="5">
        <f t="shared" si="28"/>
        <v>990.13319999999999</v>
      </c>
      <c r="O342" s="276">
        <f t="shared" si="29"/>
        <v>2.4940685823932377E-4</v>
      </c>
    </row>
    <row r="343" spans="1:15" s="54" customFormat="1" ht="14.25" customHeight="1">
      <c r="A343" s="10" t="s">
        <v>956</v>
      </c>
      <c r="B343" s="40" t="s">
        <v>957</v>
      </c>
      <c r="C343" s="52" t="s">
        <v>190</v>
      </c>
      <c r="D343" s="42">
        <v>6</v>
      </c>
      <c r="E343" s="5">
        <v>550.62279999999998</v>
      </c>
      <c r="F343" s="5">
        <f t="shared" si="25"/>
        <v>3303.7367999999997</v>
      </c>
      <c r="H343" s="42">
        <f>VLOOKUP(A343,'A&amp;R CONSTRUCCIONES'!A:F,4,FALSE)</f>
        <v>6</v>
      </c>
      <c r="I343" s="5">
        <f>VLOOKUP(A343,'A&amp;R CONSTRUCCIONES'!A:F,5,FALSE)</f>
        <v>550.62279999999998</v>
      </c>
      <c r="J343" s="5">
        <f t="shared" si="26"/>
        <v>3303.7367999999997</v>
      </c>
      <c r="K343" s="264">
        <f t="shared" si="27"/>
        <v>0</v>
      </c>
      <c r="L343" s="42">
        <v>6</v>
      </c>
      <c r="M343" s="5">
        <v>550.62279999999998</v>
      </c>
      <c r="N343" s="5">
        <f t="shared" si="28"/>
        <v>3303.7367999999997</v>
      </c>
      <c r="O343" s="276">
        <f t="shared" si="29"/>
        <v>8.3218562486101573E-4</v>
      </c>
    </row>
    <row r="344" spans="1:15" s="54" customFormat="1" ht="14.25" customHeight="1">
      <c r="A344" s="10" t="s">
        <v>958</v>
      </c>
      <c r="B344" s="40" t="s">
        <v>959</v>
      </c>
      <c r="C344" s="52" t="s">
        <v>960</v>
      </c>
      <c r="D344" s="42">
        <v>6</v>
      </c>
      <c r="E344" s="5">
        <v>701.41539999999998</v>
      </c>
      <c r="F344" s="5">
        <f t="shared" si="25"/>
        <v>4208.4924000000001</v>
      </c>
      <c r="H344" s="42">
        <f>VLOOKUP(A344,'A&amp;R CONSTRUCCIONES'!A:F,4,FALSE)</f>
        <v>6</v>
      </c>
      <c r="I344" s="5">
        <f>VLOOKUP(A344,'A&amp;R CONSTRUCCIONES'!A:F,5,FALSE)</f>
        <v>701.41539999999998</v>
      </c>
      <c r="J344" s="5">
        <f t="shared" si="26"/>
        <v>4208.4924000000001</v>
      </c>
      <c r="K344" s="264">
        <f t="shared" si="27"/>
        <v>0</v>
      </c>
      <c r="L344" s="42">
        <v>6</v>
      </c>
      <c r="M344" s="5">
        <v>701.41539999999998</v>
      </c>
      <c r="N344" s="5">
        <f t="shared" si="28"/>
        <v>4208.4924000000001</v>
      </c>
      <c r="O344" s="276">
        <f t="shared" si="29"/>
        <v>1.0600865291741266E-3</v>
      </c>
    </row>
    <row r="345" spans="1:15" s="74" customFormat="1" ht="17.25" customHeight="1">
      <c r="A345" s="83" t="s">
        <v>376</v>
      </c>
      <c r="B345" s="75" t="s">
        <v>559</v>
      </c>
      <c r="C345" s="76" t="s">
        <v>9</v>
      </c>
      <c r="D345" s="77">
        <v>6</v>
      </c>
      <c r="E345" s="80">
        <v>165.6592</v>
      </c>
      <c r="F345" s="80">
        <f t="shared" si="25"/>
        <v>993.95519999999999</v>
      </c>
      <c r="H345" s="77">
        <f>VLOOKUP(A345,'A&amp;R CONSTRUCCIONES'!A:F,4,FALSE)</f>
        <v>6</v>
      </c>
      <c r="I345" s="80">
        <f>VLOOKUP(A345,'A&amp;R CONSTRUCCIONES'!A:F,5,FALSE)</f>
        <v>165.6592</v>
      </c>
      <c r="J345" s="80">
        <f t="shared" si="26"/>
        <v>993.95519999999999</v>
      </c>
      <c r="K345" s="264">
        <f t="shared" si="27"/>
        <v>0</v>
      </c>
      <c r="L345" s="77">
        <v>6</v>
      </c>
      <c r="M345" s="80">
        <v>165.6592</v>
      </c>
      <c r="N345" s="80">
        <f t="shared" si="28"/>
        <v>993.95519999999999</v>
      </c>
      <c r="O345" s="276">
        <f t="shared" si="29"/>
        <v>2.5036959033657158E-4</v>
      </c>
    </row>
    <row r="346" spans="1:15" s="74" customFormat="1" ht="17.25" customHeight="1">
      <c r="A346" s="83" t="s">
        <v>377</v>
      </c>
      <c r="B346" s="75" t="s">
        <v>560</v>
      </c>
      <c r="C346" s="76" t="s">
        <v>9</v>
      </c>
      <c r="D346" s="77">
        <v>8</v>
      </c>
      <c r="E346" s="80">
        <v>141.56099999999998</v>
      </c>
      <c r="F346" s="80">
        <f t="shared" si="25"/>
        <v>1132.4879999999998</v>
      </c>
      <c r="H346" s="77">
        <f>VLOOKUP(A346,'A&amp;R CONSTRUCCIONES'!A:F,4,FALSE)</f>
        <v>8</v>
      </c>
      <c r="I346" s="80">
        <f>VLOOKUP(A346,'A&amp;R CONSTRUCCIONES'!A:F,5,FALSE)</f>
        <v>141.56099999999998</v>
      </c>
      <c r="J346" s="80">
        <f t="shared" si="26"/>
        <v>1132.4879999999998</v>
      </c>
      <c r="K346" s="264">
        <f t="shared" si="27"/>
        <v>0</v>
      </c>
      <c r="L346" s="77">
        <v>8</v>
      </c>
      <c r="M346" s="80">
        <v>141.56099999999998</v>
      </c>
      <c r="N346" s="80">
        <f t="shared" si="28"/>
        <v>1132.4879999999998</v>
      </c>
      <c r="O346" s="276">
        <f t="shared" si="29"/>
        <v>2.8526492604604635E-4</v>
      </c>
    </row>
    <row r="347" spans="1:15" s="74" customFormat="1" ht="17.25" customHeight="1">
      <c r="A347" s="83" t="s">
        <v>378</v>
      </c>
      <c r="B347" s="75" t="s">
        <v>561</v>
      </c>
      <c r="C347" s="76" t="s">
        <v>9</v>
      </c>
      <c r="D347" s="77">
        <v>2</v>
      </c>
      <c r="E347" s="80">
        <v>41.904799999999994</v>
      </c>
      <c r="F347" s="80">
        <f t="shared" si="25"/>
        <v>83.809599999999989</v>
      </c>
      <c r="H347" s="77">
        <f>VLOOKUP(A347,'A&amp;R CONSTRUCCIONES'!A:F,4,FALSE)</f>
        <v>2</v>
      </c>
      <c r="I347" s="80">
        <f>VLOOKUP(A347,'A&amp;R CONSTRUCCIONES'!A:F,5,FALSE)</f>
        <v>41.904799999999994</v>
      </c>
      <c r="J347" s="80">
        <f t="shared" si="26"/>
        <v>83.809599999999989</v>
      </c>
      <c r="K347" s="264">
        <f t="shared" si="27"/>
        <v>0</v>
      </c>
      <c r="L347" s="77">
        <v>2</v>
      </c>
      <c r="M347" s="80">
        <v>41.904799999999994</v>
      </c>
      <c r="N347" s="80">
        <f t="shared" si="28"/>
        <v>83.809599999999989</v>
      </c>
      <c r="O347" s="276">
        <f t="shared" si="29"/>
        <v>2.1110986911957325E-5</v>
      </c>
    </row>
    <row r="348" spans="1:15" s="74" customFormat="1" ht="17.25" customHeight="1">
      <c r="A348" s="83" t="s">
        <v>379</v>
      </c>
      <c r="B348" s="75" t="s">
        <v>562</v>
      </c>
      <c r="C348" s="76" t="s">
        <v>9</v>
      </c>
      <c r="D348" s="77">
        <v>2</v>
      </c>
      <c r="E348" s="80">
        <v>144.46179999999998</v>
      </c>
      <c r="F348" s="80">
        <f t="shared" si="25"/>
        <v>288.92359999999996</v>
      </c>
      <c r="H348" s="77">
        <f>VLOOKUP(A348,'A&amp;R CONSTRUCCIONES'!A:F,4,FALSE)</f>
        <v>2</v>
      </c>
      <c r="I348" s="80">
        <f>VLOOKUP(A348,'A&amp;R CONSTRUCCIONES'!A:F,5,FALSE)</f>
        <v>144.46179999999998</v>
      </c>
      <c r="J348" s="80">
        <f t="shared" si="26"/>
        <v>288.92359999999996</v>
      </c>
      <c r="K348" s="264">
        <f t="shared" si="27"/>
        <v>0</v>
      </c>
      <c r="L348" s="77">
        <v>2</v>
      </c>
      <c r="M348" s="80">
        <v>144.46179999999998</v>
      </c>
      <c r="N348" s="80">
        <f t="shared" si="28"/>
        <v>288.92359999999996</v>
      </c>
      <c r="O348" s="276">
        <f t="shared" si="29"/>
        <v>7.2777609464257001E-5</v>
      </c>
    </row>
    <row r="349" spans="1:15" s="67" customFormat="1" ht="17.25" customHeight="1">
      <c r="A349" s="62" t="s">
        <v>380</v>
      </c>
      <c r="B349" s="63" t="s">
        <v>563</v>
      </c>
      <c r="C349" s="64"/>
      <c r="D349" s="65"/>
      <c r="E349" s="66"/>
      <c r="F349" s="66"/>
      <c r="H349" s="65"/>
      <c r="I349" s="66"/>
      <c r="J349" s="66"/>
      <c r="K349" s="264">
        <f t="shared" si="27"/>
        <v>0</v>
      </c>
      <c r="L349" s="65"/>
      <c r="M349" s="66"/>
      <c r="N349" s="66"/>
      <c r="O349" s="276">
        <f t="shared" si="29"/>
        <v>0</v>
      </c>
    </row>
    <row r="350" spans="1:15" s="74" customFormat="1" ht="17.25" customHeight="1">
      <c r="A350" s="83" t="s">
        <v>381</v>
      </c>
      <c r="B350" s="75" t="s">
        <v>564</v>
      </c>
      <c r="C350" s="76" t="s">
        <v>9</v>
      </c>
      <c r="D350" s="77">
        <v>2</v>
      </c>
      <c r="E350" s="80">
        <v>805.38656912262525</v>
      </c>
      <c r="F350" s="80">
        <f t="shared" si="25"/>
        <v>1610.7731382452505</v>
      </c>
      <c r="H350" s="77">
        <f>VLOOKUP(A350,'A&amp;R CONSTRUCCIONES'!A:F,4,FALSE)</f>
        <v>2</v>
      </c>
      <c r="I350" s="80">
        <f>VLOOKUP(A350,'A&amp;R CONSTRUCCIONES'!A:F,5,FALSE)</f>
        <v>805.38656912262525</v>
      </c>
      <c r="J350" s="80">
        <f t="shared" si="26"/>
        <v>1610.7731382452505</v>
      </c>
      <c r="K350" s="264">
        <f t="shared" si="27"/>
        <v>0</v>
      </c>
      <c r="L350" s="77">
        <v>2</v>
      </c>
      <c r="M350" s="80">
        <v>805.38656912262525</v>
      </c>
      <c r="N350" s="80">
        <f t="shared" si="28"/>
        <v>1610.7731382452505</v>
      </c>
      <c r="O350" s="276">
        <f t="shared" si="29"/>
        <v>4.0574123536716455E-4</v>
      </c>
    </row>
    <row r="351" spans="1:15" s="74" customFormat="1" ht="17.25" customHeight="1">
      <c r="A351" s="83" t="s">
        <v>382</v>
      </c>
      <c r="B351" s="75" t="s">
        <v>565</v>
      </c>
      <c r="C351" s="76" t="s">
        <v>9</v>
      </c>
      <c r="D351" s="77">
        <v>1</v>
      </c>
      <c r="E351" s="80">
        <v>1169.5859</v>
      </c>
      <c r="F351" s="80">
        <f t="shared" si="25"/>
        <v>1169.5859</v>
      </c>
      <c r="H351" s="77">
        <f>VLOOKUP(A351,'A&amp;R CONSTRUCCIONES'!A:F,4,FALSE)</f>
        <v>1</v>
      </c>
      <c r="I351" s="80">
        <f>VLOOKUP(A351,'A&amp;R CONSTRUCCIONES'!A:F,5,FALSE)</f>
        <v>1169.5859</v>
      </c>
      <c r="J351" s="80">
        <f t="shared" si="26"/>
        <v>1169.5859</v>
      </c>
      <c r="K351" s="264">
        <f t="shared" si="27"/>
        <v>0</v>
      </c>
      <c r="L351" s="77">
        <v>1</v>
      </c>
      <c r="M351" s="80">
        <v>1169.5859</v>
      </c>
      <c r="N351" s="80">
        <f t="shared" si="28"/>
        <v>1169.5859</v>
      </c>
      <c r="O351" s="276">
        <f t="shared" si="29"/>
        <v>2.9460959874894803E-4</v>
      </c>
    </row>
    <row r="352" spans="1:15" s="74" customFormat="1" ht="17.25" customHeight="1">
      <c r="A352" s="83" t="s">
        <v>383</v>
      </c>
      <c r="B352" s="75" t="s">
        <v>707</v>
      </c>
      <c r="C352" s="76" t="s">
        <v>9</v>
      </c>
      <c r="D352" s="77">
        <v>4</v>
      </c>
      <c r="E352" s="80">
        <v>1089.4316999999999</v>
      </c>
      <c r="F352" s="80">
        <f t="shared" si="25"/>
        <v>4357.7267999999995</v>
      </c>
      <c r="H352" s="77">
        <f>VLOOKUP(A352,'A&amp;R CONSTRUCCIONES'!A:F,4,FALSE)</f>
        <v>4</v>
      </c>
      <c r="I352" s="80">
        <f>VLOOKUP(A352,'A&amp;R CONSTRUCCIONES'!A:F,5,FALSE)</f>
        <v>1089.4316999999999</v>
      </c>
      <c r="J352" s="80">
        <f t="shared" si="26"/>
        <v>4357.7267999999995</v>
      </c>
      <c r="K352" s="264">
        <f t="shared" si="27"/>
        <v>0</v>
      </c>
      <c r="L352" s="77">
        <v>4</v>
      </c>
      <c r="M352" s="80">
        <v>1089.4316999999999</v>
      </c>
      <c r="N352" s="80">
        <f t="shared" si="28"/>
        <v>4357.7267999999995</v>
      </c>
      <c r="O352" s="276">
        <f t="shared" si="29"/>
        <v>1.0976775147558953E-3</v>
      </c>
    </row>
    <row r="353" spans="1:15" s="74" customFormat="1" ht="17.25" customHeight="1">
      <c r="A353" s="83" t="s">
        <v>384</v>
      </c>
      <c r="B353" s="75" t="s">
        <v>566</v>
      </c>
      <c r="C353" s="76" t="s">
        <v>9</v>
      </c>
      <c r="D353" s="77">
        <v>1</v>
      </c>
      <c r="E353" s="78">
        <v>3636.9969641279999</v>
      </c>
      <c r="F353" s="78">
        <f t="shared" si="25"/>
        <v>3636.9969641279999</v>
      </c>
      <c r="H353" s="77">
        <f>VLOOKUP(A353,'A&amp;R CONSTRUCCIONES'!A:F,4,FALSE)</f>
        <v>1</v>
      </c>
      <c r="I353" s="78">
        <f>VLOOKUP(A353,'A&amp;R CONSTRUCCIONES'!A:F,5,FALSE)</f>
        <v>3636.9969641279999</v>
      </c>
      <c r="J353" s="78">
        <f t="shared" si="26"/>
        <v>3636.9969641279999</v>
      </c>
      <c r="K353" s="264">
        <f t="shared" si="27"/>
        <v>0</v>
      </c>
      <c r="L353" s="77">
        <v>1</v>
      </c>
      <c r="M353" s="78">
        <v>3636.9969641279999</v>
      </c>
      <c r="N353" s="78">
        <f t="shared" si="28"/>
        <v>3636.9969641279999</v>
      </c>
      <c r="O353" s="276">
        <f t="shared" si="29"/>
        <v>9.1613127026658932E-4</v>
      </c>
    </row>
    <row r="354" spans="1:15" s="74" customFormat="1" ht="17.25" customHeight="1">
      <c r="A354" s="83" t="s">
        <v>385</v>
      </c>
      <c r="B354" s="75" t="s">
        <v>567</v>
      </c>
      <c r="C354" s="76" t="s">
        <v>9</v>
      </c>
      <c r="D354" s="77">
        <v>10</v>
      </c>
      <c r="E354" s="80">
        <v>117.05119999999999</v>
      </c>
      <c r="F354" s="80">
        <f t="shared" si="25"/>
        <v>1170.5119999999999</v>
      </c>
      <c r="H354" s="77">
        <f>VLOOKUP(A354,'A&amp;R CONSTRUCCIONES'!A:F,4,FALSE)</f>
        <v>10</v>
      </c>
      <c r="I354" s="80">
        <f>VLOOKUP(A354,'A&amp;R CONSTRUCCIONES'!A:F,5,FALSE)</f>
        <v>117.05119999999999</v>
      </c>
      <c r="J354" s="80">
        <f t="shared" si="26"/>
        <v>1170.5119999999999</v>
      </c>
      <c r="K354" s="264">
        <f t="shared" si="27"/>
        <v>0</v>
      </c>
      <c r="L354" s="77">
        <v>10</v>
      </c>
      <c r="M354" s="80">
        <v>117.05119999999999</v>
      </c>
      <c r="N354" s="80">
        <f t="shared" si="28"/>
        <v>1170.5119999999999</v>
      </c>
      <c r="O354" s="276">
        <f t="shared" si="29"/>
        <v>2.9484287614174267E-4</v>
      </c>
    </row>
    <row r="355" spans="1:15" s="74" customFormat="1" ht="17.25" customHeight="1">
      <c r="A355" s="83" t="s">
        <v>386</v>
      </c>
      <c r="B355" s="75" t="s">
        <v>568</v>
      </c>
      <c r="C355" s="76" t="s">
        <v>9</v>
      </c>
      <c r="D355" s="77">
        <v>43</v>
      </c>
      <c r="E355" s="80">
        <v>137.25880000000001</v>
      </c>
      <c r="F355" s="80">
        <f t="shared" si="25"/>
        <v>5902.1284000000005</v>
      </c>
      <c r="H355" s="77">
        <f>VLOOKUP(A355,'A&amp;R CONSTRUCCIONES'!A:F,4,FALSE)</f>
        <v>43</v>
      </c>
      <c r="I355" s="80">
        <f>VLOOKUP(A355,'A&amp;R CONSTRUCCIONES'!A:F,5,FALSE)</f>
        <v>137.25880000000001</v>
      </c>
      <c r="J355" s="80">
        <f t="shared" si="26"/>
        <v>5902.1284000000005</v>
      </c>
      <c r="K355" s="264">
        <f t="shared" si="27"/>
        <v>0</v>
      </c>
      <c r="L355" s="77">
        <v>43</v>
      </c>
      <c r="M355" s="80">
        <v>137.25880000000001</v>
      </c>
      <c r="N355" s="80">
        <f t="shared" si="28"/>
        <v>5902.1284000000005</v>
      </c>
      <c r="O355" s="276">
        <f t="shared" si="29"/>
        <v>1.4867002754468659E-3</v>
      </c>
    </row>
    <row r="356" spans="1:15" s="74" customFormat="1" ht="17.25" customHeight="1">
      <c r="A356" s="83" t="s">
        <v>387</v>
      </c>
      <c r="B356" s="75" t="s">
        <v>569</v>
      </c>
      <c r="C356" s="76" t="s">
        <v>9</v>
      </c>
      <c r="D356" s="77">
        <v>4</v>
      </c>
      <c r="E356" s="80">
        <v>332.82677438268962</v>
      </c>
      <c r="F356" s="80">
        <f t="shared" si="25"/>
        <v>1331.3070975307585</v>
      </c>
      <c r="H356" s="77">
        <f>VLOOKUP(A356,'A&amp;R CONSTRUCCIONES'!A:F,4,FALSE)</f>
        <v>4</v>
      </c>
      <c r="I356" s="80">
        <f>VLOOKUP(A356,'A&amp;R CONSTRUCCIONES'!A:F,5,FALSE)</f>
        <v>332.82677438268962</v>
      </c>
      <c r="J356" s="80">
        <f t="shared" si="26"/>
        <v>1331.3070975307585</v>
      </c>
      <c r="K356" s="264">
        <f t="shared" si="27"/>
        <v>0</v>
      </c>
      <c r="L356" s="77">
        <v>4</v>
      </c>
      <c r="M356" s="80">
        <v>332.82677438268962</v>
      </c>
      <c r="N356" s="80">
        <f t="shared" si="28"/>
        <v>1331.3070975307585</v>
      </c>
      <c r="O356" s="276">
        <f t="shared" si="29"/>
        <v>3.3534591158730908E-4</v>
      </c>
    </row>
    <row r="357" spans="1:15" s="74" customFormat="1" ht="17.25" customHeight="1">
      <c r="A357" s="83" t="s">
        <v>388</v>
      </c>
      <c r="B357" s="75" t="s">
        <v>570</v>
      </c>
      <c r="C357" s="76" t="s">
        <v>9</v>
      </c>
      <c r="D357" s="77">
        <v>3</v>
      </c>
      <c r="E357" s="80">
        <v>1571.1703000000002</v>
      </c>
      <c r="F357" s="80">
        <f t="shared" si="25"/>
        <v>4713.5109000000011</v>
      </c>
      <c r="H357" s="77">
        <f>VLOOKUP(A357,'A&amp;R CONSTRUCCIONES'!A:F,4,FALSE)</f>
        <v>3</v>
      </c>
      <c r="I357" s="80">
        <f>VLOOKUP(A357,'A&amp;R CONSTRUCCIONES'!A:F,5,FALSE)</f>
        <v>1571.1703000000002</v>
      </c>
      <c r="J357" s="80">
        <f t="shared" si="26"/>
        <v>4713.5109000000011</v>
      </c>
      <c r="K357" s="264">
        <f t="shared" si="27"/>
        <v>0</v>
      </c>
      <c r="L357" s="77">
        <v>3</v>
      </c>
      <c r="M357" s="80">
        <v>1571.1703000000002</v>
      </c>
      <c r="N357" s="80">
        <f t="shared" si="28"/>
        <v>4713.5109000000011</v>
      </c>
      <c r="O357" s="276">
        <f t="shared" si="29"/>
        <v>1.1872967645623917E-3</v>
      </c>
    </row>
    <row r="358" spans="1:15" s="74" customFormat="1" ht="17.25" customHeight="1">
      <c r="A358" s="83" t="s">
        <v>389</v>
      </c>
      <c r="B358" s="75" t="s">
        <v>571</v>
      </c>
      <c r="C358" s="76" t="s">
        <v>9</v>
      </c>
      <c r="D358" s="77">
        <v>6</v>
      </c>
      <c r="E358" s="80">
        <v>927.40340000000003</v>
      </c>
      <c r="F358" s="80">
        <f t="shared" si="25"/>
        <v>5564.4204</v>
      </c>
      <c r="H358" s="77">
        <f>VLOOKUP(A358,'A&amp;R CONSTRUCCIONES'!A:F,4,FALSE)</f>
        <v>6</v>
      </c>
      <c r="I358" s="80">
        <f>VLOOKUP(A358,'A&amp;R CONSTRUCCIONES'!A:F,5,FALSE)</f>
        <v>927.40340000000003</v>
      </c>
      <c r="J358" s="80">
        <f t="shared" si="26"/>
        <v>5564.4204</v>
      </c>
      <c r="K358" s="264">
        <f t="shared" si="27"/>
        <v>0</v>
      </c>
      <c r="L358" s="77">
        <v>6</v>
      </c>
      <c r="M358" s="80">
        <v>927.40340000000003</v>
      </c>
      <c r="N358" s="80">
        <f t="shared" si="28"/>
        <v>5564.4204</v>
      </c>
      <c r="O358" s="276">
        <f t="shared" si="29"/>
        <v>1.4016342547515841E-3</v>
      </c>
    </row>
    <row r="359" spans="1:15" s="74" customFormat="1" ht="17.25" customHeight="1">
      <c r="A359" s="83" t="s">
        <v>390</v>
      </c>
      <c r="B359" s="75" t="s">
        <v>572</v>
      </c>
      <c r="C359" s="76" t="s">
        <v>9</v>
      </c>
      <c r="D359" s="77">
        <v>1</v>
      </c>
      <c r="E359" s="80">
        <v>911.37060000000008</v>
      </c>
      <c r="F359" s="80">
        <f t="shared" si="25"/>
        <v>911.37060000000008</v>
      </c>
      <c r="H359" s="77">
        <f>VLOOKUP(A359,'A&amp;R CONSTRUCCIONES'!A:F,4,FALSE)</f>
        <v>1</v>
      </c>
      <c r="I359" s="80">
        <f>VLOOKUP(A359,'A&amp;R CONSTRUCCIONES'!A:F,5,FALSE)</f>
        <v>911.37060000000008</v>
      </c>
      <c r="J359" s="80">
        <f t="shared" si="26"/>
        <v>911.37060000000008</v>
      </c>
      <c r="K359" s="264">
        <f t="shared" si="27"/>
        <v>0</v>
      </c>
      <c r="L359" s="77">
        <v>1</v>
      </c>
      <c r="M359" s="80">
        <v>911.37060000000008</v>
      </c>
      <c r="N359" s="80">
        <f t="shared" si="28"/>
        <v>911.37060000000008</v>
      </c>
      <c r="O359" s="276">
        <f t="shared" si="29"/>
        <v>2.295671714045014E-4</v>
      </c>
    </row>
    <row r="360" spans="1:15" s="74" customFormat="1" ht="17.25" customHeight="1">
      <c r="A360" s="83" t="s">
        <v>391</v>
      </c>
      <c r="B360" s="75" t="s">
        <v>573</v>
      </c>
      <c r="C360" s="76" t="s">
        <v>9</v>
      </c>
      <c r="D360" s="77">
        <v>1</v>
      </c>
      <c r="E360" s="80">
        <v>9409.8521999999994</v>
      </c>
      <c r="F360" s="80">
        <f t="shared" si="25"/>
        <v>9409.8521999999994</v>
      </c>
      <c r="H360" s="77">
        <f>VLOOKUP(A360,'A&amp;R CONSTRUCCIONES'!A:F,4,FALSE)</f>
        <v>1</v>
      </c>
      <c r="I360" s="80">
        <f>VLOOKUP(A360,'A&amp;R CONSTRUCCIONES'!A:F,5,FALSE)</f>
        <v>9409.8521999999994</v>
      </c>
      <c r="J360" s="80">
        <f t="shared" si="26"/>
        <v>9409.8521999999994</v>
      </c>
      <c r="K360" s="264">
        <f t="shared" si="27"/>
        <v>0</v>
      </c>
      <c r="L360" s="77">
        <v>1</v>
      </c>
      <c r="M360" s="80">
        <v>9409.8521999999994</v>
      </c>
      <c r="N360" s="80">
        <f t="shared" si="28"/>
        <v>9409.8521999999994</v>
      </c>
      <c r="O360" s="276">
        <f t="shared" si="29"/>
        <v>2.3702686403186848E-3</v>
      </c>
    </row>
    <row r="361" spans="1:15" s="74" customFormat="1" ht="17.25" customHeight="1">
      <c r="A361" s="83" t="s">
        <v>392</v>
      </c>
      <c r="B361" s="75" t="s">
        <v>574</v>
      </c>
      <c r="C361" s="76" t="s">
        <v>9</v>
      </c>
      <c r="D361" s="77">
        <v>1</v>
      </c>
      <c r="E361" s="80">
        <v>7677.3690000000006</v>
      </c>
      <c r="F361" s="80">
        <f t="shared" si="25"/>
        <v>7677.3690000000006</v>
      </c>
      <c r="H361" s="77">
        <f>VLOOKUP(A361,'A&amp;R CONSTRUCCIONES'!A:F,4,FALSE)</f>
        <v>1</v>
      </c>
      <c r="I361" s="80">
        <f>VLOOKUP(A361,'A&amp;R CONSTRUCCIONES'!A:F,5,FALSE)</f>
        <v>7677.3690000000006</v>
      </c>
      <c r="J361" s="80">
        <f t="shared" si="26"/>
        <v>7677.3690000000006</v>
      </c>
      <c r="K361" s="264">
        <f t="shared" si="27"/>
        <v>0</v>
      </c>
      <c r="L361" s="77">
        <v>1</v>
      </c>
      <c r="M361" s="80">
        <v>7677.3690000000006</v>
      </c>
      <c r="N361" s="80">
        <f t="shared" si="28"/>
        <v>7677.3690000000006</v>
      </c>
      <c r="O361" s="276">
        <f t="shared" si="29"/>
        <v>1.9338695862677656E-3</v>
      </c>
    </row>
    <row r="362" spans="1:15" s="74" customFormat="1" ht="17.25" customHeight="1">
      <c r="A362" s="83" t="s">
        <v>393</v>
      </c>
      <c r="B362" s="75" t="s">
        <v>575</v>
      </c>
      <c r="C362" s="76" t="s">
        <v>9</v>
      </c>
      <c r="D362" s="77">
        <v>1</v>
      </c>
      <c r="E362" s="80">
        <v>1451.2673</v>
      </c>
      <c r="F362" s="80">
        <f t="shared" si="25"/>
        <v>1451.2673</v>
      </c>
      <c r="H362" s="77">
        <f>VLOOKUP(A362,'A&amp;R CONSTRUCCIONES'!A:F,4,FALSE)</f>
        <v>1</v>
      </c>
      <c r="I362" s="80">
        <f>VLOOKUP(A362,'A&amp;R CONSTRUCCIONES'!A:F,5,FALSE)</f>
        <v>1451.2673</v>
      </c>
      <c r="J362" s="80">
        <f t="shared" si="26"/>
        <v>1451.2673</v>
      </c>
      <c r="K362" s="264">
        <f t="shared" si="27"/>
        <v>0</v>
      </c>
      <c r="L362" s="77">
        <v>1</v>
      </c>
      <c r="M362" s="80">
        <v>1451.2673</v>
      </c>
      <c r="N362" s="80">
        <f t="shared" si="28"/>
        <v>1451.2673</v>
      </c>
      <c r="O362" s="276">
        <f t="shared" si="29"/>
        <v>3.6556295431611235E-4</v>
      </c>
    </row>
    <row r="363" spans="1:15" s="74" customFormat="1" ht="17.25" customHeight="1">
      <c r="A363" s="83" t="s">
        <v>394</v>
      </c>
      <c r="B363" s="75" t="s">
        <v>576</v>
      </c>
      <c r="C363" s="76" t="s">
        <v>9</v>
      </c>
      <c r="D363" s="77">
        <v>1</v>
      </c>
      <c r="E363" s="80">
        <v>3926.223</v>
      </c>
      <c r="F363" s="80">
        <f t="shared" si="25"/>
        <v>3926.223</v>
      </c>
      <c r="H363" s="77">
        <f>VLOOKUP(A363,'A&amp;R CONSTRUCCIONES'!A:F,4,FALSE)</f>
        <v>1</v>
      </c>
      <c r="I363" s="80">
        <f>VLOOKUP(A363,'A&amp;R CONSTRUCCIONES'!A:F,5,FALSE)</f>
        <v>3926.223</v>
      </c>
      <c r="J363" s="80">
        <f t="shared" si="26"/>
        <v>3926.223</v>
      </c>
      <c r="K363" s="264">
        <f t="shared" si="27"/>
        <v>0</v>
      </c>
      <c r="L363" s="77">
        <v>1</v>
      </c>
      <c r="M363" s="80">
        <v>3926.223</v>
      </c>
      <c r="N363" s="80">
        <f t="shared" si="28"/>
        <v>3926.223</v>
      </c>
      <c r="O363" s="276">
        <f t="shared" si="29"/>
        <v>9.889850609766165E-4</v>
      </c>
    </row>
    <row r="364" spans="1:15" s="74" customFormat="1" ht="17.25" customHeight="1">
      <c r="A364" s="83" t="s">
        <v>395</v>
      </c>
      <c r="B364" s="75" t="s">
        <v>577</v>
      </c>
      <c r="C364" s="76" t="s">
        <v>9</v>
      </c>
      <c r="D364" s="77">
        <v>2</v>
      </c>
      <c r="E364" s="80">
        <v>3007.9629999999997</v>
      </c>
      <c r="F364" s="80">
        <f t="shared" si="25"/>
        <v>6015.9259999999995</v>
      </c>
      <c r="H364" s="77">
        <f>VLOOKUP(A364,'A&amp;R CONSTRUCCIONES'!A:F,4,FALSE)</f>
        <v>2</v>
      </c>
      <c r="I364" s="80">
        <f>VLOOKUP(A364,'A&amp;R CONSTRUCCIONES'!A:F,5,FALSE)</f>
        <v>3007.9629999999997</v>
      </c>
      <c r="J364" s="80">
        <f t="shared" si="26"/>
        <v>6015.9259999999995</v>
      </c>
      <c r="K364" s="264">
        <f t="shared" si="27"/>
        <v>0</v>
      </c>
      <c r="L364" s="77">
        <v>2</v>
      </c>
      <c r="M364" s="80">
        <v>3007.9629999999997</v>
      </c>
      <c r="N364" s="80">
        <f t="shared" si="28"/>
        <v>6015.9259999999995</v>
      </c>
      <c r="O364" s="276">
        <f t="shared" si="29"/>
        <v>1.5153650065064597E-3</v>
      </c>
    </row>
    <row r="365" spans="1:15" s="74" customFormat="1" ht="17.25" customHeight="1">
      <c r="A365" s="83" t="s">
        <v>396</v>
      </c>
      <c r="B365" s="75" t="s">
        <v>578</v>
      </c>
      <c r="C365" s="76" t="s">
        <v>9</v>
      </c>
      <c r="D365" s="77">
        <v>1</v>
      </c>
      <c r="E365" s="80">
        <v>12454.187899999999</v>
      </c>
      <c r="F365" s="80">
        <f t="shared" si="25"/>
        <v>12454.187899999999</v>
      </c>
      <c r="H365" s="77">
        <f>VLOOKUP(A365,'A&amp;R CONSTRUCCIONES'!A:F,4,FALSE)</f>
        <v>1</v>
      </c>
      <c r="I365" s="80">
        <f>VLOOKUP(A365,'A&amp;R CONSTRUCCIONES'!A:F,5,FALSE)</f>
        <v>12454.187899999999</v>
      </c>
      <c r="J365" s="80">
        <f t="shared" si="26"/>
        <v>12454.187899999999</v>
      </c>
      <c r="K365" s="264">
        <f t="shared" si="27"/>
        <v>0</v>
      </c>
      <c r="L365" s="77">
        <v>1</v>
      </c>
      <c r="M365" s="80">
        <v>12454.187899999999</v>
      </c>
      <c r="N365" s="80">
        <f t="shared" si="28"/>
        <v>12454.187899999999</v>
      </c>
      <c r="O365" s="276">
        <f t="shared" si="29"/>
        <v>3.1371131440307231E-3</v>
      </c>
    </row>
    <row r="366" spans="1:15" s="74" customFormat="1" ht="17.25" customHeight="1">
      <c r="A366" s="83" t="s">
        <v>397</v>
      </c>
      <c r="B366" s="75" t="s">
        <v>579</v>
      </c>
      <c r="C366" s="76" t="s">
        <v>9</v>
      </c>
      <c r="D366" s="77">
        <v>1</v>
      </c>
      <c r="E366" s="80">
        <v>20908.6332</v>
      </c>
      <c r="F366" s="80">
        <f t="shared" si="25"/>
        <v>20908.6332</v>
      </c>
      <c r="H366" s="77">
        <f>VLOOKUP(A366,'A&amp;R CONSTRUCCIONES'!A:F,4,FALSE)</f>
        <v>1</v>
      </c>
      <c r="I366" s="80">
        <f>VLOOKUP(A366,'A&amp;R CONSTRUCCIONES'!A:F,5,FALSE)</f>
        <v>20908.6332</v>
      </c>
      <c r="J366" s="80">
        <f t="shared" si="26"/>
        <v>20908.6332</v>
      </c>
      <c r="K366" s="264">
        <f t="shared" si="27"/>
        <v>0</v>
      </c>
      <c r="L366" s="77">
        <v>1</v>
      </c>
      <c r="M366" s="80">
        <v>20908.6332</v>
      </c>
      <c r="N366" s="80">
        <f t="shared" si="28"/>
        <v>20908.6332</v>
      </c>
      <c r="O366" s="276">
        <f t="shared" si="29"/>
        <v>5.2667222112039247E-3</v>
      </c>
    </row>
    <row r="367" spans="1:15" s="74" customFormat="1" ht="17.25" customHeight="1">
      <c r="A367" s="83" t="s">
        <v>399</v>
      </c>
      <c r="B367" s="75" t="s">
        <v>580</v>
      </c>
      <c r="C367" s="76" t="s">
        <v>9</v>
      </c>
      <c r="D367" s="77">
        <v>1</v>
      </c>
      <c r="E367" s="80">
        <v>14448.649600000001</v>
      </c>
      <c r="F367" s="80">
        <f t="shared" si="25"/>
        <v>14448.649600000001</v>
      </c>
      <c r="H367" s="77">
        <f>VLOOKUP(A367,'A&amp;R CONSTRUCCIONES'!A:F,4,FALSE)</f>
        <v>1</v>
      </c>
      <c r="I367" s="80">
        <f>VLOOKUP(A367,'A&amp;R CONSTRUCCIONES'!A:F,5,FALSE)</f>
        <v>14448.649600000001</v>
      </c>
      <c r="J367" s="80">
        <f t="shared" si="26"/>
        <v>14448.649600000001</v>
      </c>
      <c r="K367" s="264">
        <f t="shared" si="27"/>
        <v>0</v>
      </c>
      <c r="L367" s="77">
        <v>1</v>
      </c>
      <c r="M367" s="80">
        <v>14448.649600000001</v>
      </c>
      <c r="N367" s="80">
        <f t="shared" si="28"/>
        <v>14448.649600000001</v>
      </c>
      <c r="O367" s="276">
        <f t="shared" si="29"/>
        <v>3.6395025462603032E-3</v>
      </c>
    </row>
    <row r="368" spans="1:15" s="67" customFormat="1" ht="17.25" customHeight="1">
      <c r="A368" s="62" t="s">
        <v>400</v>
      </c>
      <c r="B368" s="63" t="s">
        <v>401</v>
      </c>
      <c r="C368" s="64"/>
      <c r="D368" s="65"/>
      <c r="E368" s="66"/>
      <c r="F368" s="66"/>
      <c r="H368" s="65"/>
      <c r="I368" s="66"/>
      <c r="J368" s="66"/>
      <c r="K368" s="264">
        <f t="shared" si="27"/>
        <v>0</v>
      </c>
      <c r="L368" s="65"/>
      <c r="M368" s="66"/>
      <c r="N368" s="66"/>
      <c r="O368" s="276">
        <f t="shared" si="29"/>
        <v>0</v>
      </c>
    </row>
    <row r="369" spans="1:15" s="74" customFormat="1" ht="17.25" customHeight="1">
      <c r="A369" s="82" t="s">
        <v>402</v>
      </c>
      <c r="B369" s="69" t="s">
        <v>581</v>
      </c>
      <c r="C369" s="70" t="s">
        <v>398</v>
      </c>
      <c r="D369" s="71">
        <v>1</v>
      </c>
      <c r="E369" s="72">
        <v>14700</v>
      </c>
      <c r="F369" s="72">
        <f t="shared" si="25"/>
        <v>14700</v>
      </c>
      <c r="H369" s="71">
        <f>VLOOKUP(A369,'A&amp;R CONSTRUCCIONES'!A:F,4,FALSE)</f>
        <v>1</v>
      </c>
      <c r="I369" s="72">
        <f>VLOOKUP(A369,'A&amp;R CONSTRUCCIONES'!A:F,5,FALSE)</f>
        <v>14700</v>
      </c>
      <c r="J369" s="72">
        <f t="shared" si="26"/>
        <v>14700</v>
      </c>
      <c r="K369" s="264">
        <f t="shared" si="27"/>
        <v>0</v>
      </c>
      <c r="L369" s="71">
        <v>1</v>
      </c>
      <c r="M369" s="72">
        <v>14700</v>
      </c>
      <c r="N369" s="72">
        <f t="shared" si="28"/>
        <v>14700</v>
      </c>
      <c r="O369" s="276">
        <f t="shared" si="29"/>
        <v>3.7028157586454623E-3</v>
      </c>
    </row>
    <row r="370" spans="1:15" s="54" customFormat="1" ht="14.25" customHeight="1">
      <c r="A370" s="9" t="s">
        <v>961</v>
      </c>
      <c r="B370" s="38" t="s">
        <v>962</v>
      </c>
      <c r="C370" s="50" t="s">
        <v>398</v>
      </c>
      <c r="D370" s="41">
        <v>1</v>
      </c>
      <c r="E370" s="6">
        <v>13142.686899999999</v>
      </c>
      <c r="F370" s="6">
        <f t="shared" si="25"/>
        <v>13142.686899999999</v>
      </c>
      <c r="H370" s="41">
        <f>VLOOKUP(A370,'A&amp;R CONSTRUCCIONES'!A:F,4,FALSE)</f>
        <v>1</v>
      </c>
      <c r="I370" s="6">
        <f>VLOOKUP(A370,'A&amp;R CONSTRUCCIONES'!A:F,5,FALSE)</f>
        <v>13142.686899999999</v>
      </c>
      <c r="J370" s="6">
        <f t="shared" si="26"/>
        <v>13142.686899999999</v>
      </c>
      <c r="K370" s="264">
        <f t="shared" si="27"/>
        <v>0</v>
      </c>
      <c r="L370" s="41">
        <v>1</v>
      </c>
      <c r="M370" s="6">
        <v>13142.686899999999</v>
      </c>
      <c r="N370" s="6">
        <f t="shared" si="28"/>
        <v>13142.686899999999</v>
      </c>
      <c r="O370" s="276">
        <f t="shared" si="29"/>
        <v>3.3105406914464811E-3</v>
      </c>
    </row>
    <row r="371" spans="1:15" s="54" customFormat="1" ht="14.25" customHeight="1">
      <c r="A371" s="9" t="s">
        <v>963</v>
      </c>
      <c r="B371" s="38" t="s">
        <v>964</v>
      </c>
      <c r="C371" s="50" t="s">
        <v>398</v>
      </c>
      <c r="D371" s="41">
        <v>1</v>
      </c>
      <c r="E371" s="6">
        <v>18724.379799999999</v>
      </c>
      <c r="F371" s="6">
        <f t="shared" si="25"/>
        <v>18724.379799999999</v>
      </c>
      <c r="H371" s="41">
        <f>VLOOKUP(A371,'A&amp;R CONSTRUCCIONES'!A:F,4,FALSE)</f>
        <v>1</v>
      </c>
      <c r="I371" s="6">
        <f>VLOOKUP(A371,'A&amp;R CONSTRUCCIONES'!A:F,5,FALSE)</f>
        <v>18724.379799999999</v>
      </c>
      <c r="J371" s="6">
        <f t="shared" si="26"/>
        <v>18724.379799999999</v>
      </c>
      <c r="K371" s="264">
        <f t="shared" si="27"/>
        <v>0</v>
      </c>
      <c r="L371" s="41">
        <v>1</v>
      </c>
      <c r="M371" s="6">
        <v>18724.379799999999</v>
      </c>
      <c r="N371" s="6">
        <f t="shared" si="28"/>
        <v>18724.379799999999</v>
      </c>
      <c r="O371" s="276">
        <f t="shared" si="29"/>
        <v>4.7165257547144741E-3</v>
      </c>
    </row>
    <row r="372" spans="1:15" s="74" customFormat="1" ht="17.25" customHeight="1">
      <c r="A372" s="82" t="s">
        <v>403</v>
      </c>
      <c r="B372" s="69" t="s">
        <v>582</v>
      </c>
      <c r="C372" s="70" t="s">
        <v>398</v>
      </c>
      <c r="D372" s="71">
        <v>1</v>
      </c>
      <c r="E372" s="72">
        <v>3084.0992000000001</v>
      </c>
      <c r="F372" s="72">
        <f t="shared" si="25"/>
        <v>3084.0992000000001</v>
      </c>
      <c r="H372" s="71">
        <f>VLOOKUP(A372,'A&amp;R CONSTRUCCIONES'!A:F,4,FALSE)</f>
        <v>1</v>
      </c>
      <c r="I372" s="72">
        <f>VLOOKUP(A372,'A&amp;R CONSTRUCCIONES'!A:F,5,FALSE)</f>
        <v>3084.0992000000001</v>
      </c>
      <c r="J372" s="72">
        <f t="shared" si="26"/>
        <v>3084.0992000000001</v>
      </c>
      <c r="K372" s="264">
        <f t="shared" si="27"/>
        <v>0</v>
      </c>
      <c r="L372" s="71">
        <v>1</v>
      </c>
      <c r="M372" s="72">
        <v>3084.0992000000001</v>
      </c>
      <c r="N372" s="72">
        <f t="shared" si="28"/>
        <v>3084.0992000000001</v>
      </c>
      <c r="O372" s="276">
        <f t="shared" si="29"/>
        <v>7.7686062033917444E-4</v>
      </c>
    </row>
    <row r="373" spans="1:15" s="74" customFormat="1" ht="17.25" customHeight="1">
      <c r="A373" s="82" t="s">
        <v>404</v>
      </c>
      <c r="B373" s="69" t="s">
        <v>583</v>
      </c>
      <c r="C373" s="70" t="s">
        <v>398</v>
      </c>
      <c r="D373" s="71">
        <v>1</v>
      </c>
      <c r="E373" s="72">
        <v>2662.9148</v>
      </c>
      <c r="F373" s="72">
        <f t="shared" si="25"/>
        <v>2662.9148</v>
      </c>
      <c r="H373" s="71">
        <f>VLOOKUP(A373,'A&amp;R CONSTRUCCIONES'!A:F,4,FALSE)</f>
        <v>1</v>
      </c>
      <c r="I373" s="72">
        <f>VLOOKUP(A373,'A&amp;R CONSTRUCCIONES'!A:F,5,FALSE)</f>
        <v>2662.9148</v>
      </c>
      <c r="J373" s="72">
        <f t="shared" si="26"/>
        <v>2662.9148</v>
      </c>
      <c r="K373" s="264">
        <f t="shared" si="27"/>
        <v>0</v>
      </c>
      <c r="L373" s="71">
        <v>1</v>
      </c>
      <c r="M373" s="72">
        <v>2662.9148</v>
      </c>
      <c r="N373" s="72">
        <f t="shared" si="28"/>
        <v>2662.9148</v>
      </c>
      <c r="O373" s="276">
        <f t="shared" si="29"/>
        <v>6.7076754322246458E-4</v>
      </c>
    </row>
    <row r="374" spans="1:15" s="74" customFormat="1" ht="17.25" customHeight="1">
      <c r="A374" s="82" t="s">
        <v>405</v>
      </c>
      <c r="B374" s="69" t="s">
        <v>584</v>
      </c>
      <c r="C374" s="70" t="s">
        <v>398</v>
      </c>
      <c r="D374" s="71">
        <v>1</v>
      </c>
      <c r="E374" s="72">
        <v>2853.4071999999996</v>
      </c>
      <c r="F374" s="72">
        <f t="shared" si="25"/>
        <v>2853.4071999999996</v>
      </c>
      <c r="H374" s="71">
        <f>VLOOKUP(A374,'A&amp;R CONSTRUCCIONES'!A:F,4,FALSE)</f>
        <v>1</v>
      </c>
      <c r="I374" s="72">
        <f>VLOOKUP(A374,'A&amp;R CONSTRUCCIONES'!A:F,5,FALSE)</f>
        <v>2853.4071999999996</v>
      </c>
      <c r="J374" s="72">
        <f t="shared" si="26"/>
        <v>2853.4071999999996</v>
      </c>
      <c r="K374" s="264">
        <f t="shared" si="27"/>
        <v>0</v>
      </c>
      <c r="L374" s="71">
        <v>1</v>
      </c>
      <c r="M374" s="72">
        <v>2853.4071999999996</v>
      </c>
      <c r="N374" s="72">
        <f t="shared" si="28"/>
        <v>2853.4071999999996</v>
      </c>
      <c r="O374" s="276">
        <f t="shared" si="29"/>
        <v>7.187510983668315E-4</v>
      </c>
    </row>
    <row r="375" spans="1:15" s="67" customFormat="1" ht="17.25" customHeight="1">
      <c r="A375" s="62" t="s">
        <v>406</v>
      </c>
      <c r="B375" s="63" t="s">
        <v>636</v>
      </c>
      <c r="C375" s="64"/>
      <c r="D375" s="65"/>
      <c r="E375" s="66"/>
      <c r="F375" s="66"/>
      <c r="H375" s="65"/>
      <c r="I375" s="66"/>
      <c r="J375" s="66"/>
      <c r="K375" s="264">
        <f t="shared" si="27"/>
        <v>0</v>
      </c>
      <c r="L375" s="65"/>
      <c r="M375" s="66"/>
      <c r="N375" s="66"/>
      <c r="O375" s="276">
        <f t="shared" si="29"/>
        <v>0</v>
      </c>
    </row>
    <row r="376" spans="1:15" s="67" customFormat="1" ht="17.25" customHeight="1">
      <c r="A376" s="84" t="s">
        <v>407</v>
      </c>
      <c r="B376" s="85" t="s">
        <v>55</v>
      </c>
      <c r="C376" s="86"/>
      <c r="D376" s="87"/>
      <c r="E376" s="88"/>
      <c r="F376" s="88"/>
      <c r="H376" s="87"/>
      <c r="I376" s="88"/>
      <c r="J376" s="88"/>
      <c r="K376" s="264">
        <f t="shared" si="27"/>
        <v>0</v>
      </c>
      <c r="L376" s="87"/>
      <c r="M376" s="88"/>
      <c r="N376" s="88"/>
      <c r="O376" s="276">
        <f t="shared" si="29"/>
        <v>0</v>
      </c>
    </row>
    <row r="377" spans="1:15" s="67" customFormat="1" ht="17.25" customHeight="1">
      <c r="A377" s="62" t="s">
        <v>408</v>
      </c>
      <c r="B377" s="63" t="s">
        <v>585</v>
      </c>
      <c r="C377" s="64"/>
      <c r="D377" s="65"/>
      <c r="E377" s="66"/>
      <c r="F377" s="66"/>
      <c r="H377" s="65"/>
      <c r="I377" s="66"/>
      <c r="J377" s="66"/>
      <c r="K377" s="264">
        <f t="shared" si="27"/>
        <v>0</v>
      </c>
      <c r="L377" s="65"/>
      <c r="M377" s="66"/>
      <c r="N377" s="66"/>
      <c r="O377" s="276">
        <f t="shared" si="29"/>
        <v>0</v>
      </c>
    </row>
    <row r="378" spans="1:15" s="74" customFormat="1" ht="17.25" customHeight="1">
      <c r="A378" s="83" t="s">
        <v>409</v>
      </c>
      <c r="B378" s="75" t="s">
        <v>637</v>
      </c>
      <c r="C378" s="76" t="s">
        <v>19</v>
      </c>
      <c r="D378" s="77">
        <v>3</v>
      </c>
      <c r="E378" s="78">
        <v>1441.2122999999999</v>
      </c>
      <c r="F378" s="78">
        <f t="shared" si="25"/>
        <v>4323.6368999999995</v>
      </c>
      <c r="H378" s="77">
        <v>3</v>
      </c>
      <c r="I378" s="78">
        <f>VLOOKUP(A378,'A&amp;R CONSTRUCCIONES'!A:F,5,FALSE)</f>
        <v>1441.2122999999999</v>
      </c>
      <c r="J378" s="78">
        <f t="shared" si="26"/>
        <v>4323.6368999999995</v>
      </c>
      <c r="K378" s="264">
        <f t="shared" si="27"/>
        <v>0</v>
      </c>
      <c r="L378" s="77">
        <v>3</v>
      </c>
      <c r="M378" s="78">
        <v>1441.2122999999999</v>
      </c>
      <c r="N378" s="78">
        <f t="shared" si="28"/>
        <v>4323.6368999999995</v>
      </c>
      <c r="O378" s="276">
        <f t="shared" si="29"/>
        <v>1.0890905338762594E-3</v>
      </c>
    </row>
    <row r="379" spans="1:15" s="74" customFormat="1" ht="17.25" customHeight="1">
      <c r="A379" s="83" t="s">
        <v>410</v>
      </c>
      <c r="B379" s="75" t="s">
        <v>638</v>
      </c>
      <c r="C379" s="76" t="s">
        <v>19</v>
      </c>
      <c r="D379" s="77">
        <v>5</v>
      </c>
      <c r="E379" s="78">
        <v>1441.2122999999999</v>
      </c>
      <c r="F379" s="78">
        <f t="shared" si="25"/>
        <v>7206.0614999999998</v>
      </c>
      <c r="H379" s="77">
        <v>5</v>
      </c>
      <c r="I379" s="78">
        <f>VLOOKUP(A379,'A&amp;R CONSTRUCCIONES'!A:F,5,FALSE)</f>
        <v>1441.2122999999999</v>
      </c>
      <c r="J379" s="78">
        <f t="shared" si="26"/>
        <v>7206.0614999999998</v>
      </c>
      <c r="K379" s="264">
        <f t="shared" si="27"/>
        <v>0</v>
      </c>
      <c r="L379" s="77">
        <v>5</v>
      </c>
      <c r="M379" s="78">
        <v>1441.2122999999999</v>
      </c>
      <c r="N379" s="78">
        <f t="shared" si="28"/>
        <v>7206.0614999999998</v>
      </c>
      <c r="O379" s="276">
        <f t="shared" si="29"/>
        <v>1.8151508897937658E-3</v>
      </c>
    </row>
    <row r="380" spans="1:15" s="74" customFormat="1" ht="17.25" customHeight="1">
      <c r="A380" s="83" t="s">
        <v>318</v>
      </c>
      <c r="B380" s="69" t="s">
        <v>679</v>
      </c>
      <c r="C380" s="76" t="s">
        <v>91</v>
      </c>
      <c r="D380" s="77">
        <v>48</v>
      </c>
      <c r="E380" s="72">
        <v>15.5036</v>
      </c>
      <c r="F380" s="72">
        <f t="shared" si="25"/>
        <v>744.17280000000005</v>
      </c>
      <c r="H380" s="77">
        <v>48</v>
      </c>
      <c r="I380" s="72">
        <f>VLOOKUP(A380,'A&amp;R CONSTRUCCIONES'!A:F,5,FALSE)</f>
        <v>15.5036</v>
      </c>
      <c r="J380" s="72">
        <f t="shared" si="26"/>
        <v>744.17280000000005</v>
      </c>
      <c r="K380" s="264">
        <f t="shared" si="27"/>
        <v>0</v>
      </c>
      <c r="L380" s="77">
        <v>48</v>
      </c>
      <c r="M380" s="72">
        <v>15.5036</v>
      </c>
      <c r="N380" s="72">
        <f t="shared" si="28"/>
        <v>744.17280000000005</v>
      </c>
      <c r="O380" s="276">
        <f t="shared" si="29"/>
        <v>1.8745134496566789E-4</v>
      </c>
    </row>
    <row r="381" spans="1:15" s="74" customFormat="1" ht="17.25" customHeight="1">
      <c r="A381" s="83" t="s">
        <v>323</v>
      </c>
      <c r="B381" s="69" t="s">
        <v>684</v>
      </c>
      <c r="C381" s="76" t="s">
        <v>91</v>
      </c>
      <c r="D381" s="77">
        <v>20</v>
      </c>
      <c r="E381" s="72">
        <v>21.265999999999998</v>
      </c>
      <c r="F381" s="72">
        <f t="shared" si="25"/>
        <v>425.31999999999994</v>
      </c>
      <c r="H381" s="77">
        <v>20</v>
      </c>
      <c r="I381" s="72">
        <f>VLOOKUP(A381,'A&amp;R CONSTRUCCIONES'!A:F,5,FALSE)</f>
        <v>21.265999999999998</v>
      </c>
      <c r="J381" s="72">
        <f t="shared" si="26"/>
        <v>425.31999999999994</v>
      </c>
      <c r="K381" s="264">
        <f t="shared" si="27"/>
        <v>0</v>
      </c>
      <c r="L381" s="77">
        <v>20</v>
      </c>
      <c r="M381" s="72">
        <v>21.265999999999998</v>
      </c>
      <c r="N381" s="72">
        <f t="shared" si="28"/>
        <v>425.31999999999994</v>
      </c>
      <c r="O381" s="276">
        <f t="shared" si="29"/>
        <v>1.0713480261680869E-4</v>
      </c>
    </row>
    <row r="382" spans="1:15" s="74" customFormat="1" ht="17.25" customHeight="1">
      <c r="A382" s="83" t="s">
        <v>325</v>
      </c>
      <c r="B382" s="69" t="s">
        <v>686</v>
      </c>
      <c r="C382" s="76" t="s">
        <v>91</v>
      </c>
      <c r="D382" s="77">
        <f>28+64</f>
        <v>92</v>
      </c>
      <c r="E382" s="72">
        <v>19.943000000000001</v>
      </c>
      <c r="F382" s="72">
        <f t="shared" si="25"/>
        <v>1834.7560000000001</v>
      </c>
      <c r="H382" s="77">
        <v>92</v>
      </c>
      <c r="I382" s="72">
        <f>VLOOKUP(A382,'A&amp;R CONSTRUCCIONES'!A:F,5,FALSE)</f>
        <v>19.943000000000001</v>
      </c>
      <c r="J382" s="72">
        <f t="shared" si="26"/>
        <v>1834.7560000000001</v>
      </c>
      <c r="K382" s="264">
        <f t="shared" si="27"/>
        <v>0</v>
      </c>
      <c r="L382" s="77">
        <v>92</v>
      </c>
      <c r="M382" s="72">
        <v>19.943000000000001</v>
      </c>
      <c r="N382" s="72">
        <f t="shared" si="28"/>
        <v>1834.7560000000001</v>
      </c>
      <c r="O382" s="276">
        <f t="shared" si="29"/>
        <v>4.6216077755573565E-4</v>
      </c>
    </row>
    <row r="383" spans="1:15" s="74" customFormat="1" ht="17.25" customHeight="1">
      <c r="A383" s="83" t="s">
        <v>326</v>
      </c>
      <c r="B383" s="75" t="s">
        <v>687</v>
      </c>
      <c r="C383" s="76" t="s">
        <v>91</v>
      </c>
      <c r="D383" s="77">
        <v>60</v>
      </c>
      <c r="E383" s="80">
        <v>66.698800000000006</v>
      </c>
      <c r="F383" s="80">
        <f t="shared" si="25"/>
        <v>4001.9280000000003</v>
      </c>
      <c r="H383" s="77">
        <v>60</v>
      </c>
      <c r="I383" s="80">
        <f>VLOOKUP(A383,'A&amp;R CONSTRUCCIONES'!A:F,5,FALSE)</f>
        <v>66.698800000000006</v>
      </c>
      <c r="J383" s="80">
        <f t="shared" si="26"/>
        <v>4001.9280000000003</v>
      </c>
      <c r="K383" s="264">
        <f t="shared" si="27"/>
        <v>0</v>
      </c>
      <c r="L383" s="77">
        <v>60</v>
      </c>
      <c r="M383" s="80">
        <v>66.698800000000006</v>
      </c>
      <c r="N383" s="80">
        <f t="shared" si="28"/>
        <v>4001.9280000000003</v>
      </c>
      <c r="O383" s="276">
        <f t="shared" si="29"/>
        <v>1.0080545621336406E-3</v>
      </c>
    </row>
    <row r="384" spans="1:15" s="74" customFormat="1" ht="16.5" customHeight="1">
      <c r="A384" s="83" t="s">
        <v>341</v>
      </c>
      <c r="B384" s="75" t="s">
        <v>625</v>
      </c>
      <c r="C384" s="76" t="s">
        <v>91</v>
      </c>
      <c r="D384" s="77">
        <v>48</v>
      </c>
      <c r="E384" s="80">
        <v>53.125799999999998</v>
      </c>
      <c r="F384" s="80">
        <f t="shared" si="25"/>
        <v>2550.0383999999999</v>
      </c>
      <c r="H384" s="77">
        <v>48</v>
      </c>
      <c r="I384" s="80">
        <f>VLOOKUP(A384,'A&amp;R CONSTRUCCIONES'!A:F,5,FALSE)</f>
        <v>53.125799999999998</v>
      </c>
      <c r="J384" s="80">
        <f t="shared" si="26"/>
        <v>2550.0383999999999</v>
      </c>
      <c r="K384" s="264">
        <f t="shared" si="27"/>
        <v>0</v>
      </c>
      <c r="L384" s="77">
        <v>48</v>
      </c>
      <c r="M384" s="80">
        <v>53.125799999999998</v>
      </c>
      <c r="N384" s="80">
        <f t="shared" si="28"/>
        <v>2550.0383999999999</v>
      </c>
      <c r="O384" s="276">
        <f t="shared" si="29"/>
        <v>6.4233485528374557E-4</v>
      </c>
    </row>
    <row r="385" spans="1:15" s="74" customFormat="1" ht="17.25" customHeight="1">
      <c r="A385" s="83" t="s">
        <v>343</v>
      </c>
      <c r="B385" s="75" t="s">
        <v>633</v>
      </c>
      <c r="C385" s="76" t="s">
        <v>91</v>
      </c>
      <c r="D385" s="77">
        <v>20</v>
      </c>
      <c r="E385" s="80">
        <v>112.5432</v>
      </c>
      <c r="F385" s="80">
        <f t="shared" si="25"/>
        <v>2250.864</v>
      </c>
      <c r="H385" s="77">
        <v>20</v>
      </c>
      <c r="I385" s="80">
        <f>VLOOKUP(A385,'A&amp;R CONSTRUCCIONES'!A:F,5,FALSE)</f>
        <v>112.5432</v>
      </c>
      <c r="J385" s="80">
        <f t="shared" si="26"/>
        <v>2250.864</v>
      </c>
      <c r="K385" s="264">
        <f t="shared" si="27"/>
        <v>0</v>
      </c>
      <c r="L385" s="77">
        <v>20</v>
      </c>
      <c r="M385" s="80">
        <v>112.5432</v>
      </c>
      <c r="N385" s="80">
        <f t="shared" si="28"/>
        <v>2250.864</v>
      </c>
      <c r="O385" s="276">
        <f t="shared" si="29"/>
        <v>5.6697514896379318E-4</v>
      </c>
    </row>
    <row r="386" spans="1:15" s="67" customFormat="1" ht="17.25" customHeight="1">
      <c r="A386" s="62" t="s">
        <v>411</v>
      </c>
      <c r="B386" s="63" t="s">
        <v>586</v>
      </c>
      <c r="C386" s="64"/>
      <c r="D386" s="65"/>
      <c r="E386" s="66"/>
      <c r="F386" s="66"/>
      <c r="H386" s="65"/>
      <c r="I386" s="66"/>
      <c r="J386" s="66"/>
      <c r="K386" s="264">
        <f t="shared" si="27"/>
        <v>0</v>
      </c>
      <c r="L386" s="65"/>
      <c r="M386" s="66"/>
      <c r="N386" s="66"/>
      <c r="O386" s="276">
        <f t="shared" si="29"/>
        <v>0</v>
      </c>
    </row>
    <row r="387" spans="1:15" s="74" customFormat="1" ht="17.25" customHeight="1">
      <c r="A387" s="83" t="s">
        <v>412</v>
      </c>
      <c r="B387" s="75" t="s">
        <v>587</v>
      </c>
      <c r="C387" s="97" t="s">
        <v>9</v>
      </c>
      <c r="D387" s="77">
        <v>3</v>
      </c>
      <c r="E387" s="78">
        <v>1598.85</v>
      </c>
      <c r="F387" s="78">
        <f t="shared" si="25"/>
        <v>4796.5499999999993</v>
      </c>
      <c r="H387" s="77">
        <f>VLOOKUP(A387,'A&amp;R CONSTRUCCIONES'!A:F,4,FALSE)</f>
        <v>3</v>
      </c>
      <c r="I387" s="78">
        <f>VLOOKUP(A387,'A&amp;R CONSTRUCCIONES'!A:F,5,FALSE)</f>
        <v>1598.85</v>
      </c>
      <c r="J387" s="78">
        <f t="shared" si="26"/>
        <v>4796.5499999999993</v>
      </c>
      <c r="K387" s="264">
        <f t="shared" si="27"/>
        <v>0</v>
      </c>
      <c r="L387" s="77">
        <v>3</v>
      </c>
      <c r="M387" s="78">
        <v>1598.85</v>
      </c>
      <c r="N387" s="78">
        <f t="shared" si="28"/>
        <v>4796.5499999999993</v>
      </c>
      <c r="O387" s="276">
        <f t="shared" si="29"/>
        <v>1.2082136685123053E-3</v>
      </c>
    </row>
    <row r="388" spans="1:15" s="74" customFormat="1" ht="17.25" customHeight="1">
      <c r="A388" s="83" t="s">
        <v>413</v>
      </c>
      <c r="B388" s="75" t="s">
        <v>588</v>
      </c>
      <c r="C388" s="97" t="s">
        <v>23</v>
      </c>
      <c r="D388" s="77">
        <v>340</v>
      </c>
      <c r="E388" s="78">
        <v>200.64303331875001</v>
      </c>
      <c r="F388" s="78">
        <f t="shared" si="25"/>
        <v>68218.631328375006</v>
      </c>
      <c r="H388" s="77">
        <f>VLOOKUP(A388,'A&amp;R CONSTRUCCIONES'!A:F,4,FALSE)</f>
        <v>340</v>
      </c>
      <c r="I388" s="78">
        <f>VLOOKUP(A388,'A&amp;R CONSTRUCCIONES'!A:F,5,FALSE)</f>
        <v>200.64303331875001</v>
      </c>
      <c r="J388" s="78">
        <f t="shared" si="26"/>
        <v>68218.631328375006</v>
      </c>
      <c r="K388" s="264">
        <f t="shared" si="27"/>
        <v>0</v>
      </c>
      <c r="L388" s="77">
        <v>340</v>
      </c>
      <c r="M388" s="78">
        <v>200.64303331875001</v>
      </c>
      <c r="N388" s="78">
        <f t="shared" si="28"/>
        <v>68218.631328375006</v>
      </c>
      <c r="O388" s="276">
        <f t="shared" si="29"/>
        <v>1.718374306911102E-2</v>
      </c>
    </row>
    <row r="389" spans="1:15" s="74" customFormat="1" ht="17.25" customHeight="1">
      <c r="A389" s="83" t="s">
        <v>414</v>
      </c>
      <c r="B389" s="75" t="s">
        <v>589</v>
      </c>
      <c r="C389" s="97" t="s">
        <v>9</v>
      </c>
      <c r="D389" s="77">
        <v>6</v>
      </c>
      <c r="E389" s="78">
        <v>724.97006530987494</v>
      </c>
      <c r="F389" s="78">
        <f t="shared" si="25"/>
        <v>4349.8203918592499</v>
      </c>
      <c r="H389" s="77">
        <f>VLOOKUP(A389,'A&amp;R CONSTRUCCIONES'!A:F,4,FALSE)</f>
        <v>6</v>
      </c>
      <c r="I389" s="78">
        <f>VLOOKUP(A389,'A&amp;R CONSTRUCCIONES'!A:F,5,FALSE)</f>
        <v>724.97006530987494</v>
      </c>
      <c r="J389" s="78">
        <f t="shared" si="26"/>
        <v>4349.8203918592499</v>
      </c>
      <c r="K389" s="264">
        <f t="shared" si="27"/>
        <v>0</v>
      </c>
      <c r="L389" s="77">
        <v>6</v>
      </c>
      <c r="M389" s="78">
        <v>724.97006530987494</v>
      </c>
      <c r="N389" s="78">
        <f t="shared" si="28"/>
        <v>4349.8203918592499</v>
      </c>
      <c r="O389" s="276">
        <f t="shared" si="29"/>
        <v>1.095685951990055E-3</v>
      </c>
    </row>
    <row r="390" spans="1:15" s="74" customFormat="1" ht="17.25" customHeight="1">
      <c r="A390" s="83" t="s">
        <v>415</v>
      </c>
      <c r="B390" s="75" t="s">
        <v>728</v>
      </c>
      <c r="C390" s="97" t="s">
        <v>9</v>
      </c>
      <c r="D390" s="77">
        <v>1</v>
      </c>
      <c r="E390" s="78"/>
      <c r="F390" s="78">
        <f t="shared" si="25"/>
        <v>0</v>
      </c>
      <c r="H390" s="77">
        <f>VLOOKUP(A390,'A&amp;R CONSTRUCCIONES'!A:F,4,FALSE)</f>
        <v>1</v>
      </c>
      <c r="I390" s="78">
        <f>VLOOKUP(A390,'A&amp;R CONSTRUCCIONES'!A:F,5,FALSE)</f>
        <v>0</v>
      </c>
      <c r="J390" s="78">
        <f t="shared" si="26"/>
        <v>0</v>
      </c>
      <c r="K390" s="264">
        <f t="shared" si="27"/>
        <v>0</v>
      </c>
      <c r="L390" s="77">
        <v>1</v>
      </c>
      <c r="M390" s="78">
        <v>0</v>
      </c>
      <c r="N390" s="78">
        <f t="shared" si="28"/>
        <v>0</v>
      </c>
      <c r="O390" s="276">
        <f t="shared" si="29"/>
        <v>0</v>
      </c>
    </row>
    <row r="391" spans="1:15" s="74" customFormat="1" ht="17.25" customHeight="1">
      <c r="A391" s="83" t="s">
        <v>416</v>
      </c>
      <c r="B391" s="75" t="s">
        <v>729</v>
      </c>
      <c r="C391" s="97" t="s">
        <v>9</v>
      </c>
      <c r="D391" s="77">
        <v>1</v>
      </c>
      <c r="E391" s="78"/>
      <c r="F391" s="78">
        <f t="shared" si="25"/>
        <v>0</v>
      </c>
      <c r="H391" s="77">
        <f>VLOOKUP(A391,'A&amp;R CONSTRUCCIONES'!A:F,4,FALSE)</f>
        <v>1</v>
      </c>
      <c r="I391" s="78">
        <f>VLOOKUP(A391,'A&amp;R CONSTRUCCIONES'!A:F,5,FALSE)</f>
        <v>0</v>
      </c>
      <c r="J391" s="78">
        <f t="shared" si="26"/>
        <v>0</v>
      </c>
      <c r="K391" s="264">
        <f t="shared" si="27"/>
        <v>0</v>
      </c>
      <c r="L391" s="77">
        <v>1</v>
      </c>
      <c r="M391" s="78">
        <v>0</v>
      </c>
      <c r="N391" s="78">
        <f t="shared" si="28"/>
        <v>0</v>
      </c>
      <c r="O391" s="276">
        <f t="shared" si="29"/>
        <v>0</v>
      </c>
    </row>
    <row r="392" spans="1:15" s="74" customFormat="1" ht="17.25" customHeight="1">
      <c r="A392" s="83" t="s">
        <v>417</v>
      </c>
      <c r="B392" s="75" t="s">
        <v>590</v>
      </c>
      <c r="C392" s="97" t="s">
        <v>9</v>
      </c>
      <c r="D392" s="77">
        <v>2</v>
      </c>
      <c r="E392" s="78">
        <v>1100.430135582</v>
      </c>
      <c r="F392" s="78">
        <f t="shared" si="25"/>
        <v>2200.8602711640001</v>
      </c>
      <c r="H392" s="77">
        <f>VLOOKUP(A392,'A&amp;R CONSTRUCCIONES'!A:F,4,FALSE)</f>
        <v>2</v>
      </c>
      <c r="I392" s="78">
        <f>VLOOKUP(A392,'A&amp;R CONSTRUCCIONES'!A:F,5,FALSE)</f>
        <v>1100.430135582</v>
      </c>
      <c r="J392" s="78">
        <f t="shared" si="26"/>
        <v>2200.8602711640001</v>
      </c>
      <c r="K392" s="264">
        <f t="shared" si="27"/>
        <v>0</v>
      </c>
      <c r="L392" s="77">
        <v>2</v>
      </c>
      <c r="M392" s="78">
        <v>1100.430135582</v>
      </c>
      <c r="N392" s="78">
        <f t="shared" si="28"/>
        <v>2200.8602711640001</v>
      </c>
      <c r="O392" s="276">
        <f t="shared" si="29"/>
        <v>5.543795982750194E-4</v>
      </c>
    </row>
    <row r="393" spans="1:15" s="74" customFormat="1" ht="17.25" customHeight="1">
      <c r="A393" s="83" t="s">
        <v>418</v>
      </c>
      <c r="B393" s="75" t="s">
        <v>591</v>
      </c>
      <c r="C393" s="97" t="s">
        <v>9</v>
      </c>
      <c r="D393" s="77">
        <v>9</v>
      </c>
      <c r="E393" s="78">
        <v>1169.2565052576333</v>
      </c>
      <c r="F393" s="78">
        <f t="shared" si="25"/>
        <v>10523.3085473187</v>
      </c>
      <c r="H393" s="77">
        <f>VLOOKUP(A393,'A&amp;R CONSTRUCCIONES'!A:F,4,FALSE)</f>
        <v>9</v>
      </c>
      <c r="I393" s="78">
        <f>VLOOKUP(A393,'A&amp;R CONSTRUCCIONES'!A:F,5,FALSE)</f>
        <v>1169.2565052576333</v>
      </c>
      <c r="J393" s="78">
        <f t="shared" si="26"/>
        <v>10523.3085473187</v>
      </c>
      <c r="K393" s="264">
        <f t="shared" si="27"/>
        <v>0</v>
      </c>
      <c r="L393" s="77">
        <v>9</v>
      </c>
      <c r="M393" s="78">
        <v>1169.2565052576333</v>
      </c>
      <c r="N393" s="78">
        <f t="shared" si="28"/>
        <v>10523.3085473187</v>
      </c>
      <c r="O393" s="276">
        <f t="shared" si="29"/>
        <v>2.6507396409591951E-3</v>
      </c>
    </row>
    <row r="394" spans="1:15" s="74" customFormat="1" ht="17.25" customHeight="1">
      <c r="A394" s="83" t="s">
        <v>419</v>
      </c>
      <c r="B394" s="75" t="s">
        <v>592</v>
      </c>
      <c r="C394" s="97" t="s">
        <v>9</v>
      </c>
      <c r="D394" s="77">
        <v>5</v>
      </c>
      <c r="E394" s="78">
        <v>1214.69152618155</v>
      </c>
      <c r="F394" s="78">
        <f t="shared" si="25"/>
        <v>6073.4576309077502</v>
      </c>
      <c r="H394" s="77">
        <f>VLOOKUP(A394,'A&amp;R CONSTRUCCIONES'!A:F,4,FALSE)</f>
        <v>5</v>
      </c>
      <c r="I394" s="78">
        <f>VLOOKUP(A394,'A&amp;R CONSTRUCCIONES'!A:F,5,FALSE)</f>
        <v>1214.69152618155</v>
      </c>
      <c r="J394" s="78">
        <f t="shared" si="26"/>
        <v>6073.4576309077502</v>
      </c>
      <c r="K394" s="264">
        <f t="shared" si="27"/>
        <v>0</v>
      </c>
      <c r="L394" s="77">
        <v>5</v>
      </c>
      <c r="M394" s="78">
        <v>1214.69152618155</v>
      </c>
      <c r="N394" s="78">
        <f t="shared" si="28"/>
        <v>6073.4576309077502</v>
      </c>
      <c r="O394" s="276">
        <f t="shared" si="29"/>
        <v>1.5298567772238608E-3</v>
      </c>
    </row>
    <row r="395" spans="1:15" s="74" customFormat="1" ht="17.25" customHeight="1">
      <c r="A395" s="83" t="s">
        <v>420</v>
      </c>
      <c r="B395" s="75" t="s">
        <v>593</v>
      </c>
      <c r="C395" s="97" t="s">
        <v>9</v>
      </c>
      <c r="D395" s="77">
        <v>8</v>
      </c>
      <c r="E395" s="78">
        <v>793.01806650000003</v>
      </c>
      <c r="F395" s="78">
        <f t="shared" si="25"/>
        <v>6344.1445320000003</v>
      </c>
      <c r="H395" s="77">
        <f>VLOOKUP(A395,'A&amp;R CONSTRUCCIONES'!A:F,4,FALSE)</f>
        <v>8</v>
      </c>
      <c r="I395" s="78">
        <f>VLOOKUP(A395,'A&amp;R CONSTRUCCIONES'!A:F,5,FALSE)</f>
        <v>793.01806650000003</v>
      </c>
      <c r="J395" s="78">
        <f t="shared" si="26"/>
        <v>6344.1445320000003</v>
      </c>
      <c r="K395" s="264">
        <f t="shared" si="27"/>
        <v>0</v>
      </c>
      <c r="L395" s="77">
        <v>8</v>
      </c>
      <c r="M395" s="78">
        <v>793.01806650000003</v>
      </c>
      <c r="N395" s="78">
        <f t="shared" si="28"/>
        <v>6344.1445320000003</v>
      </c>
      <c r="O395" s="276">
        <f t="shared" si="29"/>
        <v>1.5980407039601389E-3</v>
      </c>
    </row>
    <row r="396" spans="1:15" s="74" customFormat="1" ht="17.25" customHeight="1">
      <c r="A396" s="83" t="s">
        <v>421</v>
      </c>
      <c r="B396" s="75" t="s">
        <v>594</v>
      </c>
      <c r="C396" s="97" t="s">
        <v>9</v>
      </c>
      <c r="D396" s="77">
        <v>5</v>
      </c>
      <c r="E396" s="78">
        <v>793.01806650000003</v>
      </c>
      <c r="F396" s="78">
        <f t="shared" si="25"/>
        <v>3965.0903324999999</v>
      </c>
      <c r="H396" s="77">
        <f>VLOOKUP(A396,'A&amp;R CONSTRUCCIONES'!A:F,4,FALSE)</f>
        <v>5</v>
      </c>
      <c r="I396" s="78">
        <f>VLOOKUP(A396,'A&amp;R CONSTRUCCIONES'!A:F,5,FALSE)</f>
        <v>793.01806650000003</v>
      </c>
      <c r="J396" s="78">
        <f t="shared" si="26"/>
        <v>3965.0903324999999</v>
      </c>
      <c r="K396" s="264">
        <f t="shared" si="27"/>
        <v>0</v>
      </c>
      <c r="L396" s="77">
        <v>5</v>
      </c>
      <c r="M396" s="78">
        <v>793.01806650000003</v>
      </c>
      <c r="N396" s="78">
        <f t="shared" si="28"/>
        <v>3965.0903324999999</v>
      </c>
      <c r="O396" s="276">
        <f t="shared" si="29"/>
        <v>9.9877543997508667E-4</v>
      </c>
    </row>
    <row r="397" spans="1:15" s="74" customFormat="1" ht="17.25" customHeight="1">
      <c r="A397" s="83" t="s">
        <v>762</v>
      </c>
      <c r="B397" s="75" t="s">
        <v>595</v>
      </c>
      <c r="C397" s="97" t="s">
        <v>9</v>
      </c>
      <c r="D397" s="77">
        <v>1</v>
      </c>
      <c r="E397" s="78">
        <v>793.01806650000003</v>
      </c>
      <c r="F397" s="78">
        <f t="shared" si="25"/>
        <v>793.01806650000003</v>
      </c>
      <c r="H397" s="77">
        <f>VLOOKUP(A397,'A&amp;R CONSTRUCCIONES'!A:F,4,FALSE)</f>
        <v>1</v>
      </c>
      <c r="I397" s="78">
        <f>VLOOKUP(A397,'A&amp;R CONSTRUCCIONES'!A:F,5,FALSE)</f>
        <v>793.01806650000003</v>
      </c>
      <c r="J397" s="78">
        <f t="shared" si="26"/>
        <v>793.01806650000003</v>
      </c>
      <c r="K397" s="264">
        <f t="shared" si="27"/>
        <v>0</v>
      </c>
      <c r="L397" s="77">
        <v>1</v>
      </c>
      <c r="M397" s="78">
        <v>793.01806650000003</v>
      </c>
      <c r="N397" s="78">
        <f t="shared" si="28"/>
        <v>793.01806650000003</v>
      </c>
      <c r="O397" s="276">
        <f t="shared" si="29"/>
        <v>1.9975508799501736E-4</v>
      </c>
    </row>
    <row r="398" spans="1:15" s="74" customFormat="1" ht="17.25" customHeight="1">
      <c r="A398" s="83" t="s">
        <v>422</v>
      </c>
      <c r="B398" s="75" t="s">
        <v>596</v>
      </c>
      <c r="C398" s="97" t="s">
        <v>91</v>
      </c>
      <c r="D398" s="77">
        <v>2</v>
      </c>
      <c r="E398" s="78">
        <v>195.87805239221612</v>
      </c>
      <c r="F398" s="78">
        <f t="shared" si="25"/>
        <v>391.75610478443224</v>
      </c>
      <c r="H398" s="77">
        <f>VLOOKUP(A398,'A&amp;R CONSTRUCCIONES'!A:F,4,FALSE)</f>
        <v>2</v>
      </c>
      <c r="I398" s="78">
        <f>VLOOKUP(A398,'A&amp;R CONSTRUCCIONES'!A:F,5,FALSE)</f>
        <v>195.87805239221612</v>
      </c>
      <c r="J398" s="78">
        <f t="shared" si="26"/>
        <v>391.75610478443224</v>
      </c>
      <c r="K398" s="264">
        <f t="shared" si="27"/>
        <v>0</v>
      </c>
      <c r="L398" s="77">
        <v>2</v>
      </c>
      <c r="M398" s="78">
        <v>195.87805239221612</v>
      </c>
      <c r="N398" s="78">
        <f t="shared" si="28"/>
        <v>391.75610478443224</v>
      </c>
      <c r="O398" s="276">
        <f t="shared" si="29"/>
        <v>9.8680318254514197E-5</v>
      </c>
    </row>
    <row r="399" spans="1:15" s="74" customFormat="1" ht="17.25" customHeight="1">
      <c r="A399" s="83" t="s">
        <v>423</v>
      </c>
      <c r="B399" s="75" t="s">
        <v>597</v>
      </c>
      <c r="C399" s="97" t="s">
        <v>91</v>
      </c>
      <c r="D399" s="77">
        <v>17</v>
      </c>
      <c r="E399" s="78">
        <v>199.67938511400001</v>
      </c>
      <c r="F399" s="78">
        <f t="shared" si="25"/>
        <v>3394.5495469380003</v>
      </c>
      <c r="H399" s="77">
        <f>VLOOKUP(A399,'A&amp;R CONSTRUCCIONES'!A:F,4,FALSE)</f>
        <v>17</v>
      </c>
      <c r="I399" s="78">
        <f>VLOOKUP(A399,'A&amp;R CONSTRUCCIONES'!A:F,5,FALSE)</f>
        <v>199.67938511400001</v>
      </c>
      <c r="J399" s="78">
        <f t="shared" si="26"/>
        <v>3394.5495469380003</v>
      </c>
      <c r="K399" s="264">
        <f t="shared" si="27"/>
        <v>0</v>
      </c>
      <c r="L399" s="77">
        <v>17</v>
      </c>
      <c r="M399" s="78">
        <v>199.67938511400001</v>
      </c>
      <c r="N399" s="78">
        <f t="shared" si="28"/>
        <v>3394.5495469380003</v>
      </c>
      <c r="O399" s="276">
        <f t="shared" si="29"/>
        <v>8.5506065006155389E-4</v>
      </c>
    </row>
    <row r="400" spans="1:15" s="74" customFormat="1" ht="17.25" customHeight="1">
      <c r="A400" s="83" t="s">
        <v>424</v>
      </c>
      <c r="B400" s="75" t="s">
        <v>598</v>
      </c>
      <c r="C400" s="97" t="s">
        <v>91</v>
      </c>
      <c r="D400" s="77">
        <v>10</v>
      </c>
      <c r="E400" s="78">
        <v>216.67890865499999</v>
      </c>
      <c r="F400" s="78">
        <f t="shared" ref="F400:F452" si="30">D400*E400</f>
        <v>2166.7890865499999</v>
      </c>
      <c r="H400" s="77">
        <f>VLOOKUP(A400,'A&amp;R CONSTRUCCIONES'!A:F,4,FALSE)</f>
        <v>10</v>
      </c>
      <c r="I400" s="78">
        <f>VLOOKUP(A400,'A&amp;R CONSTRUCCIONES'!A:F,5,FALSE)</f>
        <v>216.67890865499999</v>
      </c>
      <c r="J400" s="78">
        <f t="shared" ref="J400:J452" si="31">H400*I400</f>
        <v>2166.7890865499999</v>
      </c>
      <c r="K400" s="264">
        <f t="shared" ref="K400:K464" si="32">H400-D400</f>
        <v>0</v>
      </c>
      <c r="L400" s="77">
        <v>10</v>
      </c>
      <c r="M400" s="78">
        <v>216.67890865499999</v>
      </c>
      <c r="N400" s="78">
        <f t="shared" ref="N400:N464" si="33">L400*M400</f>
        <v>2166.7890865499999</v>
      </c>
      <c r="O400" s="276">
        <f t="shared" ref="O400:O463" si="34">N400/N$520</f>
        <v>5.4579733165566983E-4</v>
      </c>
    </row>
    <row r="401" spans="1:15" s="74" customFormat="1" ht="17.25" customHeight="1">
      <c r="A401" s="83" t="s">
        <v>425</v>
      </c>
      <c r="B401" s="75" t="s">
        <v>599</v>
      </c>
      <c r="C401" s="97" t="s">
        <v>190</v>
      </c>
      <c r="D401" s="77">
        <v>850</v>
      </c>
      <c r="E401" s="78">
        <v>43.946100000000001</v>
      </c>
      <c r="F401" s="78">
        <f t="shared" si="30"/>
        <v>37354.184999999998</v>
      </c>
      <c r="H401" s="77">
        <f>VLOOKUP(A401,'A&amp;R CONSTRUCCIONES'!A:F,4,FALSE)</f>
        <v>850</v>
      </c>
      <c r="I401" s="78">
        <f>VLOOKUP(A401,'A&amp;R CONSTRUCCIONES'!A:F,5,FALSE)</f>
        <v>43.946100000000001</v>
      </c>
      <c r="J401" s="78">
        <f t="shared" si="31"/>
        <v>37354.184999999998</v>
      </c>
      <c r="K401" s="264">
        <f t="shared" si="32"/>
        <v>0</v>
      </c>
      <c r="L401" s="77">
        <v>850</v>
      </c>
      <c r="M401" s="78">
        <v>43.946100000000001</v>
      </c>
      <c r="N401" s="78">
        <f t="shared" si="33"/>
        <v>37354.184999999998</v>
      </c>
      <c r="O401" s="276">
        <f t="shared" si="34"/>
        <v>9.4092289026774106E-3</v>
      </c>
    </row>
    <row r="402" spans="1:15" s="74" customFormat="1" ht="17.25" customHeight="1">
      <c r="A402" s="83" t="s">
        <v>426</v>
      </c>
      <c r="B402" s="75" t="s">
        <v>731</v>
      </c>
      <c r="C402" s="76" t="s">
        <v>9</v>
      </c>
      <c r="D402" s="77">
        <v>3</v>
      </c>
      <c r="E402" s="80">
        <v>1223.3437999999999</v>
      </c>
      <c r="F402" s="80">
        <f t="shared" si="30"/>
        <v>3670.0313999999998</v>
      </c>
      <c r="H402" s="77">
        <f>VLOOKUP(A402,'A&amp;R CONSTRUCCIONES'!A:F,4,FALSE)</f>
        <v>3</v>
      </c>
      <c r="I402" s="80">
        <f>VLOOKUP(A402,'A&amp;R CONSTRUCCIONES'!A:F,5,FALSE)</f>
        <v>1223.3437999999999</v>
      </c>
      <c r="J402" s="80">
        <f t="shared" si="31"/>
        <v>3670.0313999999998</v>
      </c>
      <c r="K402" s="264">
        <f t="shared" si="32"/>
        <v>0</v>
      </c>
      <c r="L402" s="77">
        <v>3</v>
      </c>
      <c r="M402" s="80">
        <v>1223.3437999999999</v>
      </c>
      <c r="N402" s="80">
        <f t="shared" si="33"/>
        <v>3670.0313999999998</v>
      </c>
      <c r="O402" s="276">
        <f t="shared" si="34"/>
        <v>9.2445238793494337E-4</v>
      </c>
    </row>
    <row r="403" spans="1:15" s="74" customFormat="1" ht="17.25" customHeight="1">
      <c r="A403" s="83" t="s">
        <v>427</v>
      </c>
      <c r="B403" s="75" t="s">
        <v>732</v>
      </c>
      <c r="C403" s="76" t="s">
        <v>208</v>
      </c>
      <c r="D403" s="77">
        <v>3</v>
      </c>
      <c r="E403" s="80">
        <v>1223.3437999999999</v>
      </c>
      <c r="F403" s="80">
        <f t="shared" si="30"/>
        <v>3670.0313999999998</v>
      </c>
      <c r="H403" s="77">
        <f>VLOOKUP(A403,'A&amp;R CONSTRUCCIONES'!A:F,4,FALSE)</f>
        <v>3</v>
      </c>
      <c r="I403" s="80">
        <f>VLOOKUP(A403,'A&amp;R CONSTRUCCIONES'!A:F,5,FALSE)</f>
        <v>1223.3437999999999</v>
      </c>
      <c r="J403" s="80">
        <f t="shared" si="31"/>
        <v>3670.0313999999998</v>
      </c>
      <c r="K403" s="264">
        <f t="shared" si="32"/>
        <v>0</v>
      </c>
      <c r="L403" s="77">
        <v>3</v>
      </c>
      <c r="M403" s="80">
        <v>1223.3437999999999</v>
      </c>
      <c r="N403" s="80">
        <f t="shared" si="33"/>
        <v>3670.0313999999998</v>
      </c>
      <c r="O403" s="276">
        <f t="shared" si="34"/>
        <v>9.2445238793494337E-4</v>
      </c>
    </row>
    <row r="404" spans="1:15" s="74" customFormat="1" ht="17.25" customHeight="1">
      <c r="A404" s="83" t="s">
        <v>428</v>
      </c>
      <c r="B404" s="75" t="s">
        <v>600</v>
      </c>
      <c r="C404" s="97" t="s">
        <v>9</v>
      </c>
      <c r="D404" s="77">
        <v>2</v>
      </c>
      <c r="E404" s="78">
        <v>478.99638297266762</v>
      </c>
      <c r="F404" s="78">
        <f t="shared" si="30"/>
        <v>957.99276594533524</v>
      </c>
      <c r="H404" s="77">
        <f>VLOOKUP(A404,'A&amp;R CONSTRUCCIONES'!A:F,4,FALSE)</f>
        <v>2</v>
      </c>
      <c r="I404" s="78">
        <f>VLOOKUP(A404,'A&amp;R CONSTRUCCIONES'!A:F,5,FALSE)</f>
        <v>478.99638297266762</v>
      </c>
      <c r="J404" s="78">
        <f t="shared" si="31"/>
        <v>957.99276594533524</v>
      </c>
      <c r="K404" s="264">
        <f t="shared" si="32"/>
        <v>0</v>
      </c>
      <c r="L404" s="77">
        <v>2</v>
      </c>
      <c r="M404" s="78">
        <v>478.99638297266762</v>
      </c>
      <c r="N404" s="78">
        <f t="shared" si="33"/>
        <v>957.99276594533524</v>
      </c>
      <c r="O404" s="276">
        <f t="shared" si="34"/>
        <v>2.413109326810028E-4</v>
      </c>
    </row>
    <row r="405" spans="1:15" s="74" customFormat="1" ht="17.25" customHeight="1">
      <c r="A405" s="62" t="s">
        <v>429</v>
      </c>
      <c r="B405" s="63" t="s">
        <v>601</v>
      </c>
      <c r="C405" s="64"/>
      <c r="D405" s="65"/>
      <c r="E405" s="66"/>
      <c r="F405" s="66"/>
      <c r="H405" s="65"/>
      <c r="I405" s="66"/>
      <c r="J405" s="66"/>
      <c r="K405" s="264">
        <f t="shared" si="32"/>
        <v>0</v>
      </c>
      <c r="L405" s="65"/>
      <c r="M405" s="66"/>
      <c r="N405" s="66"/>
      <c r="O405" s="276">
        <f t="shared" si="34"/>
        <v>0</v>
      </c>
    </row>
    <row r="406" spans="1:15" s="74" customFormat="1" ht="17.25" customHeight="1">
      <c r="A406" s="83" t="s">
        <v>430</v>
      </c>
      <c r="B406" s="75" t="s">
        <v>733</v>
      </c>
      <c r="C406" s="97" t="s">
        <v>9</v>
      </c>
      <c r="D406" s="77">
        <v>2</v>
      </c>
      <c r="E406" s="78">
        <v>664.81470000000002</v>
      </c>
      <c r="F406" s="78">
        <f t="shared" si="30"/>
        <v>1329.6294</v>
      </c>
      <c r="H406" s="77">
        <f>VLOOKUP(A406,'A&amp;R CONSTRUCCIONES'!A:F,4,FALSE)</f>
        <v>2</v>
      </c>
      <c r="I406" s="78">
        <f>VLOOKUP(A406,'A&amp;R CONSTRUCCIONES'!A:F,5,FALSE)</f>
        <v>664.81470000000002</v>
      </c>
      <c r="J406" s="78">
        <f t="shared" si="31"/>
        <v>1329.6294</v>
      </c>
      <c r="K406" s="264">
        <f t="shared" si="32"/>
        <v>0</v>
      </c>
      <c r="L406" s="77">
        <v>2</v>
      </c>
      <c r="M406" s="78">
        <v>664.81470000000002</v>
      </c>
      <c r="N406" s="78">
        <f t="shared" si="33"/>
        <v>1329.6294</v>
      </c>
      <c r="O406" s="276">
        <f t="shared" si="34"/>
        <v>3.3492331261757217E-4</v>
      </c>
    </row>
    <row r="407" spans="1:15" s="74" customFormat="1" ht="17.25" customHeight="1">
      <c r="A407" s="83" t="s">
        <v>431</v>
      </c>
      <c r="B407" s="75" t="s">
        <v>602</v>
      </c>
      <c r="C407" s="97" t="s">
        <v>9</v>
      </c>
      <c r="D407" s="77">
        <v>3</v>
      </c>
      <c r="E407" s="78">
        <v>464.52780000000001</v>
      </c>
      <c r="F407" s="78">
        <f t="shared" si="30"/>
        <v>1393.5834</v>
      </c>
      <c r="H407" s="77">
        <f>VLOOKUP(A407,'A&amp;R CONSTRUCCIONES'!A:F,4,FALSE)</f>
        <v>3</v>
      </c>
      <c r="I407" s="78">
        <f>VLOOKUP(A407,'A&amp;R CONSTRUCCIONES'!A:F,5,FALSE)</f>
        <v>464.52780000000001</v>
      </c>
      <c r="J407" s="78">
        <f t="shared" si="31"/>
        <v>1393.5834</v>
      </c>
      <c r="K407" s="264">
        <f t="shared" si="32"/>
        <v>0</v>
      </c>
      <c r="L407" s="77">
        <v>3</v>
      </c>
      <c r="M407" s="78">
        <v>464.52780000000001</v>
      </c>
      <c r="N407" s="78">
        <f t="shared" si="33"/>
        <v>1393.5834</v>
      </c>
      <c r="O407" s="276">
        <f t="shared" si="34"/>
        <v>3.5103282819773623E-4</v>
      </c>
    </row>
    <row r="408" spans="1:15" s="74" customFormat="1" ht="17.25" customHeight="1">
      <c r="A408" s="83" t="s">
        <v>432</v>
      </c>
      <c r="B408" s="75" t="s">
        <v>603</v>
      </c>
      <c r="C408" s="76" t="s">
        <v>9</v>
      </c>
      <c r="D408" s="77">
        <v>3</v>
      </c>
      <c r="E408" s="80">
        <v>250.44880000000001</v>
      </c>
      <c r="F408" s="80">
        <f t="shared" si="30"/>
        <v>751.34640000000002</v>
      </c>
      <c r="H408" s="77">
        <f>VLOOKUP(A408,'A&amp;R CONSTRUCCIONES'!A:F,4,FALSE)</f>
        <v>3</v>
      </c>
      <c r="I408" s="80">
        <f>VLOOKUP(A408,'A&amp;R CONSTRUCCIONES'!A:F,5,FALSE)</f>
        <v>250.44880000000001</v>
      </c>
      <c r="J408" s="80">
        <f t="shared" si="31"/>
        <v>751.34640000000002</v>
      </c>
      <c r="K408" s="264">
        <f t="shared" si="32"/>
        <v>0</v>
      </c>
      <c r="L408" s="77">
        <v>3</v>
      </c>
      <c r="M408" s="80">
        <v>250.44880000000001</v>
      </c>
      <c r="N408" s="80">
        <f t="shared" si="33"/>
        <v>751.34640000000002</v>
      </c>
      <c r="O408" s="276">
        <f t="shared" si="34"/>
        <v>1.8925831905588686E-4</v>
      </c>
    </row>
    <row r="409" spans="1:15" s="74" customFormat="1" ht="17.25" customHeight="1">
      <c r="A409" s="83" t="s">
        <v>433</v>
      </c>
      <c r="B409" s="75" t="s">
        <v>694</v>
      </c>
      <c r="C409" s="97" t="s">
        <v>91</v>
      </c>
      <c r="D409" s="77">
        <v>9.8000000000000007</v>
      </c>
      <c r="E409" s="78">
        <v>243.76769999999999</v>
      </c>
      <c r="F409" s="78">
        <f t="shared" si="30"/>
        <v>2388.92346</v>
      </c>
      <c r="H409" s="77">
        <f>VLOOKUP(A409,'A&amp;R CONSTRUCCIONES'!A:F,4,FALSE)</f>
        <v>9.8000000000000007</v>
      </c>
      <c r="I409" s="78">
        <f>VLOOKUP(A409,'A&amp;R CONSTRUCCIONES'!A:F,5,FALSE)</f>
        <v>243.76769999999999</v>
      </c>
      <c r="J409" s="78">
        <f t="shared" si="31"/>
        <v>2388.92346</v>
      </c>
      <c r="K409" s="264">
        <f t="shared" si="32"/>
        <v>0</v>
      </c>
      <c r="L409" s="77">
        <v>9.8000000000000007</v>
      </c>
      <c r="M409" s="78">
        <v>243.76769999999999</v>
      </c>
      <c r="N409" s="78">
        <f t="shared" si="33"/>
        <v>2388.92346</v>
      </c>
      <c r="O409" s="276">
        <f t="shared" si="34"/>
        <v>6.0175125400583967E-4</v>
      </c>
    </row>
    <row r="410" spans="1:15" s="74" customFormat="1" ht="17.25" customHeight="1">
      <c r="A410" s="83" t="s">
        <v>434</v>
      </c>
      <c r="B410" s="75" t="s">
        <v>695</v>
      </c>
      <c r="C410" s="97" t="s">
        <v>91</v>
      </c>
      <c r="D410" s="77">
        <v>28</v>
      </c>
      <c r="E410" s="78">
        <v>155.12309999999999</v>
      </c>
      <c r="F410" s="78">
        <f t="shared" si="30"/>
        <v>4343.4467999999997</v>
      </c>
      <c r="H410" s="77">
        <f>VLOOKUP(A410,'A&amp;R CONSTRUCCIONES'!A:F,4,FALSE)</f>
        <v>28</v>
      </c>
      <c r="I410" s="78">
        <f>VLOOKUP(A410,'A&amp;R CONSTRUCCIONES'!A:F,5,FALSE)</f>
        <v>155.12309999999999</v>
      </c>
      <c r="J410" s="78">
        <f t="shared" si="31"/>
        <v>4343.4467999999997</v>
      </c>
      <c r="K410" s="264">
        <f t="shared" si="32"/>
        <v>0</v>
      </c>
      <c r="L410" s="77">
        <v>28</v>
      </c>
      <c r="M410" s="78">
        <v>155.12309999999999</v>
      </c>
      <c r="N410" s="78">
        <f t="shared" si="33"/>
        <v>4343.4467999999997</v>
      </c>
      <c r="O410" s="276">
        <f t="shared" si="34"/>
        <v>1.0940804937332111E-3</v>
      </c>
    </row>
    <row r="411" spans="1:15" s="74" customFormat="1" ht="17.25" customHeight="1">
      <c r="A411" s="83" t="s">
        <v>435</v>
      </c>
      <c r="B411" s="75" t="s">
        <v>604</v>
      </c>
      <c r="C411" s="97" t="s">
        <v>9</v>
      </c>
      <c r="D411" s="77">
        <v>3</v>
      </c>
      <c r="E411" s="78">
        <v>514.8297</v>
      </c>
      <c r="F411" s="78">
        <f t="shared" si="30"/>
        <v>1544.4891</v>
      </c>
      <c r="H411" s="77">
        <f>VLOOKUP(A411,'A&amp;R CONSTRUCCIONES'!A:F,4,FALSE)</f>
        <v>3</v>
      </c>
      <c r="I411" s="78">
        <f>VLOOKUP(A411,'A&amp;R CONSTRUCCIONES'!A:F,5,FALSE)</f>
        <v>514.8297</v>
      </c>
      <c r="J411" s="78">
        <f t="shared" si="31"/>
        <v>1544.4891</v>
      </c>
      <c r="K411" s="264">
        <f t="shared" si="32"/>
        <v>0</v>
      </c>
      <c r="L411" s="77">
        <v>3</v>
      </c>
      <c r="M411" s="78">
        <v>514.8297</v>
      </c>
      <c r="N411" s="78">
        <f t="shared" si="33"/>
        <v>1544.4891</v>
      </c>
      <c r="O411" s="276">
        <f t="shared" si="34"/>
        <v>3.8904480126096238E-4</v>
      </c>
    </row>
    <row r="412" spans="1:15" s="74" customFormat="1" ht="17.25" customHeight="1">
      <c r="A412" s="83" t="s">
        <v>436</v>
      </c>
      <c r="B412" s="75" t="s">
        <v>605</v>
      </c>
      <c r="C412" s="97" t="s">
        <v>9</v>
      </c>
      <c r="D412" s="77">
        <v>3</v>
      </c>
      <c r="E412" s="78">
        <v>1220.6106</v>
      </c>
      <c r="F412" s="78">
        <f t="shared" si="30"/>
        <v>3661.8317999999999</v>
      </c>
      <c r="H412" s="77">
        <f>VLOOKUP(A412,'A&amp;R CONSTRUCCIONES'!A:F,4,FALSE)</f>
        <v>3</v>
      </c>
      <c r="I412" s="78">
        <f>VLOOKUP(A412,'A&amp;R CONSTRUCCIONES'!A:F,5,FALSE)</f>
        <v>1220.6106</v>
      </c>
      <c r="J412" s="78">
        <f t="shared" si="31"/>
        <v>3661.8317999999999</v>
      </c>
      <c r="K412" s="264">
        <f t="shared" si="32"/>
        <v>0</v>
      </c>
      <c r="L412" s="77">
        <v>3</v>
      </c>
      <c r="M412" s="78">
        <v>1220.6106</v>
      </c>
      <c r="N412" s="78">
        <f t="shared" si="33"/>
        <v>3661.8317999999999</v>
      </c>
      <c r="O412" s="276">
        <f t="shared" si="34"/>
        <v>9.223869724183046E-4</v>
      </c>
    </row>
    <row r="413" spans="1:15" s="74" customFormat="1" ht="17.25" customHeight="1">
      <c r="A413" s="83" t="s">
        <v>437</v>
      </c>
      <c r="B413" s="75" t="s">
        <v>606</v>
      </c>
      <c r="C413" s="97" t="s">
        <v>9</v>
      </c>
      <c r="D413" s="77">
        <v>3</v>
      </c>
      <c r="E413" s="78">
        <v>908.77050000000008</v>
      </c>
      <c r="F413" s="78">
        <f t="shared" si="30"/>
        <v>2726.3115000000003</v>
      </c>
      <c r="H413" s="77">
        <f>VLOOKUP(A413,'A&amp;R CONSTRUCCIONES'!A:F,4,FALSE)</f>
        <v>3</v>
      </c>
      <c r="I413" s="78">
        <f>VLOOKUP(A413,'A&amp;R CONSTRUCCIONES'!A:F,5,FALSE)</f>
        <v>908.77050000000008</v>
      </c>
      <c r="J413" s="78">
        <f t="shared" si="31"/>
        <v>2726.3115000000003</v>
      </c>
      <c r="K413" s="264">
        <f t="shared" si="32"/>
        <v>0</v>
      </c>
      <c r="L413" s="77">
        <v>3</v>
      </c>
      <c r="M413" s="78">
        <v>908.77050000000008</v>
      </c>
      <c r="N413" s="78">
        <f t="shared" si="33"/>
        <v>2726.3115000000003</v>
      </c>
      <c r="O413" s="276">
        <f t="shared" si="34"/>
        <v>6.8673667926369723E-4</v>
      </c>
    </row>
    <row r="414" spans="1:15" s="74" customFormat="1" ht="17.25" customHeight="1">
      <c r="A414" s="62" t="s">
        <v>438</v>
      </c>
      <c r="B414" s="63" t="s">
        <v>439</v>
      </c>
      <c r="C414" s="64"/>
      <c r="D414" s="65"/>
      <c r="E414" s="66"/>
      <c r="F414" s="66"/>
      <c r="H414" s="65"/>
      <c r="I414" s="66"/>
      <c r="J414" s="66"/>
      <c r="K414" s="264">
        <f t="shared" si="32"/>
        <v>0</v>
      </c>
      <c r="L414" s="65"/>
      <c r="M414" s="66"/>
      <c r="N414" s="66"/>
      <c r="O414" s="276">
        <f t="shared" si="34"/>
        <v>0</v>
      </c>
    </row>
    <row r="415" spans="1:15" s="74" customFormat="1" ht="17.25" customHeight="1">
      <c r="A415" s="83" t="s">
        <v>440</v>
      </c>
      <c r="B415" s="75" t="s">
        <v>737</v>
      </c>
      <c r="C415" s="76" t="s">
        <v>9</v>
      </c>
      <c r="D415" s="77">
        <v>3</v>
      </c>
      <c r="E415" s="80">
        <v>4335.7943999999998</v>
      </c>
      <c r="F415" s="80">
        <f t="shared" si="30"/>
        <v>13007.3832</v>
      </c>
      <c r="H415" s="77">
        <f>VLOOKUP(A415,'A&amp;R CONSTRUCCIONES'!A:F,4,FALSE)</f>
        <v>3</v>
      </c>
      <c r="I415" s="80">
        <f>VLOOKUP(A415,'A&amp;R CONSTRUCCIONES'!A:F,5,FALSE)</f>
        <v>4335.7943999999998</v>
      </c>
      <c r="J415" s="80">
        <f t="shared" si="31"/>
        <v>13007.3832</v>
      </c>
      <c r="K415" s="264">
        <f t="shared" si="32"/>
        <v>0</v>
      </c>
      <c r="L415" s="77">
        <v>3</v>
      </c>
      <c r="M415" s="80">
        <v>4335.7943999999998</v>
      </c>
      <c r="N415" s="80">
        <f t="shared" si="33"/>
        <v>13007.3832</v>
      </c>
      <c r="O415" s="276">
        <f t="shared" si="34"/>
        <v>3.2764587409319893E-3</v>
      </c>
    </row>
    <row r="416" spans="1:15" s="74" customFormat="1" ht="17.25" customHeight="1">
      <c r="A416" s="62" t="s">
        <v>441</v>
      </c>
      <c r="B416" s="63" t="s">
        <v>442</v>
      </c>
      <c r="C416" s="64"/>
      <c r="D416" s="65"/>
      <c r="E416" s="66"/>
      <c r="F416" s="66"/>
      <c r="H416" s="65"/>
      <c r="I416" s="66"/>
      <c r="J416" s="66"/>
      <c r="K416" s="264">
        <f t="shared" si="32"/>
        <v>0</v>
      </c>
      <c r="L416" s="65"/>
      <c r="M416" s="66"/>
      <c r="N416" s="66"/>
      <c r="O416" s="276">
        <f t="shared" si="34"/>
        <v>0</v>
      </c>
    </row>
    <row r="417" spans="1:15" s="74" customFormat="1" ht="17.25" customHeight="1">
      <c r="A417" s="98" t="s">
        <v>443</v>
      </c>
      <c r="B417" s="75" t="s">
        <v>740</v>
      </c>
      <c r="C417" s="99" t="s">
        <v>9</v>
      </c>
      <c r="D417" s="91">
        <v>1</v>
      </c>
      <c r="E417" s="80">
        <v>4906.9055475000005</v>
      </c>
      <c r="F417" s="80">
        <f t="shared" si="30"/>
        <v>4906.9055475000005</v>
      </c>
      <c r="H417" s="91">
        <f>VLOOKUP(A417,'A&amp;R CONSTRUCCIONES'!A:F,4,FALSE)</f>
        <v>1</v>
      </c>
      <c r="I417" s="80">
        <f>VLOOKUP(A417,'A&amp;R CONSTRUCCIONES'!A:F,5,FALSE)</f>
        <v>4906.9055475000005</v>
      </c>
      <c r="J417" s="80">
        <f t="shared" si="31"/>
        <v>4906.9055475000005</v>
      </c>
      <c r="K417" s="264">
        <f t="shared" si="32"/>
        <v>0</v>
      </c>
      <c r="L417" s="91">
        <v>1</v>
      </c>
      <c r="M417" s="80">
        <v>4906.9055475000005</v>
      </c>
      <c r="N417" s="80">
        <f t="shared" si="33"/>
        <v>4906.9055475000005</v>
      </c>
      <c r="O417" s="276">
        <f t="shared" si="34"/>
        <v>1.2360113732971321E-3</v>
      </c>
    </row>
    <row r="418" spans="1:15" s="74" customFormat="1" ht="17.25" customHeight="1">
      <c r="A418" s="98" t="s">
        <v>444</v>
      </c>
      <c r="B418" s="75" t="s">
        <v>741</v>
      </c>
      <c r="C418" s="99" t="s">
        <v>9</v>
      </c>
      <c r="D418" s="91">
        <v>2</v>
      </c>
      <c r="E418" s="80">
        <v>1576.5799499999998</v>
      </c>
      <c r="F418" s="80">
        <f t="shared" si="30"/>
        <v>3153.1598999999997</v>
      </c>
      <c r="H418" s="91">
        <f>VLOOKUP(A418,'A&amp;R CONSTRUCCIONES'!A:F,4,FALSE)</f>
        <v>2</v>
      </c>
      <c r="I418" s="80">
        <f>VLOOKUP(A418,'A&amp;R CONSTRUCCIONES'!A:F,5,FALSE)</f>
        <v>1576.5799499999998</v>
      </c>
      <c r="J418" s="80">
        <f t="shared" si="31"/>
        <v>3153.1598999999997</v>
      </c>
      <c r="K418" s="264">
        <f t="shared" si="32"/>
        <v>0</v>
      </c>
      <c r="L418" s="91">
        <v>2</v>
      </c>
      <c r="M418" s="80">
        <v>1576.5799499999998</v>
      </c>
      <c r="N418" s="80">
        <f t="shared" si="33"/>
        <v>3153.1598999999997</v>
      </c>
      <c r="O418" s="276">
        <f t="shared" si="34"/>
        <v>7.9425647396251346E-4</v>
      </c>
    </row>
    <row r="419" spans="1:15" s="74" customFormat="1" ht="17.25" customHeight="1">
      <c r="A419" s="98" t="s">
        <v>445</v>
      </c>
      <c r="B419" s="75" t="s">
        <v>742</v>
      </c>
      <c r="C419" s="99" t="s">
        <v>9</v>
      </c>
      <c r="D419" s="91">
        <v>1</v>
      </c>
      <c r="E419" s="80">
        <v>2304.5375924999998</v>
      </c>
      <c r="F419" s="80">
        <f t="shared" si="30"/>
        <v>2304.5375924999998</v>
      </c>
      <c r="H419" s="91">
        <f>VLOOKUP(A419,'A&amp;R CONSTRUCCIONES'!A:F,4,FALSE)</f>
        <v>1</v>
      </c>
      <c r="I419" s="80">
        <f>VLOOKUP(A419,'A&amp;R CONSTRUCCIONES'!A:F,5,FALSE)</f>
        <v>2304.5375924999998</v>
      </c>
      <c r="J419" s="80">
        <f t="shared" si="31"/>
        <v>2304.5375924999998</v>
      </c>
      <c r="K419" s="264">
        <f t="shared" si="32"/>
        <v>0</v>
      </c>
      <c r="L419" s="91">
        <v>1</v>
      </c>
      <c r="M419" s="80">
        <v>2304.5375924999998</v>
      </c>
      <c r="N419" s="80">
        <f t="shared" si="33"/>
        <v>2304.5375924999998</v>
      </c>
      <c r="O419" s="276">
        <f t="shared" si="34"/>
        <v>5.8049510978910705E-4</v>
      </c>
    </row>
    <row r="420" spans="1:15" s="74" customFormat="1" ht="17.25" customHeight="1">
      <c r="A420" s="62" t="s">
        <v>446</v>
      </c>
      <c r="B420" s="63" t="s">
        <v>607</v>
      </c>
      <c r="C420" s="64"/>
      <c r="D420" s="65"/>
      <c r="E420" s="66"/>
      <c r="F420" s="66"/>
      <c r="H420" s="65"/>
      <c r="I420" s="66"/>
      <c r="J420" s="66"/>
      <c r="K420" s="264">
        <f t="shared" si="32"/>
        <v>0</v>
      </c>
      <c r="L420" s="65"/>
      <c r="M420" s="66"/>
      <c r="N420" s="66"/>
      <c r="O420" s="276">
        <f t="shared" si="34"/>
        <v>0</v>
      </c>
    </row>
    <row r="421" spans="1:15" s="74" customFormat="1" ht="17.25" customHeight="1">
      <c r="A421" s="98" t="s">
        <v>447</v>
      </c>
      <c r="B421" s="75" t="s">
        <v>743</v>
      </c>
      <c r="C421" s="99" t="s">
        <v>9</v>
      </c>
      <c r="D421" s="91">
        <v>1</v>
      </c>
      <c r="E421" s="78">
        <v>8464.5</v>
      </c>
      <c r="F421" s="78">
        <f t="shared" si="30"/>
        <v>8464.5</v>
      </c>
      <c r="H421" s="91">
        <f>VLOOKUP(A421,'A&amp;R CONSTRUCCIONES'!A:F,4,FALSE)</f>
        <v>1</v>
      </c>
      <c r="I421" s="78">
        <f>VLOOKUP(A421,'A&amp;R CONSTRUCCIONES'!A:F,5,FALSE)</f>
        <v>8464.5</v>
      </c>
      <c r="J421" s="78">
        <f t="shared" si="31"/>
        <v>8464.5</v>
      </c>
      <c r="K421" s="264">
        <f t="shared" si="32"/>
        <v>0</v>
      </c>
      <c r="L421" s="91">
        <v>1</v>
      </c>
      <c r="M421" s="78">
        <v>8464.5</v>
      </c>
      <c r="N421" s="78">
        <f t="shared" si="33"/>
        <v>8464.5</v>
      </c>
      <c r="O421" s="276">
        <f t="shared" si="34"/>
        <v>2.1321417679628922E-3</v>
      </c>
    </row>
    <row r="422" spans="1:15" s="74" customFormat="1" ht="17.25" customHeight="1">
      <c r="A422" s="98" t="s">
        <v>448</v>
      </c>
      <c r="B422" s="75" t="s">
        <v>744</v>
      </c>
      <c r="C422" s="99" t="s">
        <v>9</v>
      </c>
      <c r="D422" s="91">
        <v>2</v>
      </c>
      <c r="E422" s="78">
        <v>2473.3368</v>
      </c>
      <c r="F422" s="78">
        <f t="shared" si="30"/>
        <v>4946.6736000000001</v>
      </c>
      <c r="H422" s="91">
        <f>VLOOKUP(A422,'A&amp;R CONSTRUCCIONES'!A:F,4,FALSE)</f>
        <v>2</v>
      </c>
      <c r="I422" s="78">
        <f>VLOOKUP(A422,'A&amp;R CONSTRUCCIONES'!A:F,5,FALSE)</f>
        <v>2473.3368</v>
      </c>
      <c r="J422" s="78">
        <f t="shared" si="31"/>
        <v>4946.6736000000001</v>
      </c>
      <c r="K422" s="264">
        <f t="shared" si="32"/>
        <v>0</v>
      </c>
      <c r="L422" s="91">
        <v>2</v>
      </c>
      <c r="M422" s="78">
        <v>2473.3368</v>
      </c>
      <c r="N422" s="78">
        <f t="shared" si="33"/>
        <v>4946.6736000000001</v>
      </c>
      <c r="O422" s="276">
        <f t="shared" si="34"/>
        <v>1.2460286366636382E-3</v>
      </c>
    </row>
    <row r="423" spans="1:15" s="74" customFormat="1" ht="17.25" customHeight="1">
      <c r="A423" s="98" t="s">
        <v>449</v>
      </c>
      <c r="B423" s="75" t="s">
        <v>745</v>
      </c>
      <c r="C423" s="99" t="s">
        <v>9</v>
      </c>
      <c r="D423" s="91">
        <v>1</v>
      </c>
      <c r="E423" s="78">
        <v>2718.5003999999999</v>
      </c>
      <c r="F423" s="78">
        <f t="shared" si="30"/>
        <v>2718.5003999999999</v>
      </c>
      <c r="H423" s="91">
        <f>VLOOKUP(A423,'A&amp;R CONSTRUCCIONES'!A:F,4,FALSE)</f>
        <v>1</v>
      </c>
      <c r="I423" s="78">
        <f>VLOOKUP(A423,'A&amp;R CONSTRUCCIONES'!A:F,5,FALSE)</f>
        <v>2718.5003999999999</v>
      </c>
      <c r="J423" s="78">
        <f t="shared" si="31"/>
        <v>2718.5003999999999</v>
      </c>
      <c r="K423" s="264">
        <f t="shared" si="32"/>
        <v>0</v>
      </c>
      <c r="L423" s="91">
        <v>1</v>
      </c>
      <c r="M423" s="78">
        <v>2718.5003999999999</v>
      </c>
      <c r="N423" s="78">
        <f t="shared" si="33"/>
        <v>2718.5003999999999</v>
      </c>
      <c r="O423" s="276">
        <f t="shared" si="34"/>
        <v>6.8476912387782261E-4</v>
      </c>
    </row>
    <row r="424" spans="1:15" s="74" customFormat="1" ht="17.25" customHeight="1">
      <c r="A424" s="98" t="s">
        <v>450</v>
      </c>
      <c r="B424" s="75" t="s">
        <v>608</v>
      </c>
      <c r="C424" s="99" t="s">
        <v>451</v>
      </c>
      <c r="D424" s="91">
        <v>1</v>
      </c>
      <c r="E424" s="78">
        <v>9157.2525000000005</v>
      </c>
      <c r="F424" s="78">
        <f t="shared" si="30"/>
        <v>9157.2525000000005</v>
      </c>
      <c r="H424" s="91">
        <f>VLOOKUP(A424,'A&amp;R CONSTRUCCIONES'!A:F,4,FALSE)</f>
        <v>1</v>
      </c>
      <c r="I424" s="78">
        <f>VLOOKUP(A424,'A&amp;R CONSTRUCCIONES'!A:F,5,FALSE)</f>
        <v>9157.2525000000005</v>
      </c>
      <c r="J424" s="78">
        <f t="shared" si="31"/>
        <v>9157.2525000000005</v>
      </c>
      <c r="K424" s="264">
        <f t="shared" si="32"/>
        <v>0</v>
      </c>
      <c r="L424" s="91">
        <v>1</v>
      </c>
      <c r="M424" s="78">
        <v>9157.2525000000005</v>
      </c>
      <c r="N424" s="78">
        <f t="shared" si="33"/>
        <v>9157.2525000000005</v>
      </c>
      <c r="O424" s="276">
        <f t="shared" si="34"/>
        <v>2.3066407389724869E-3</v>
      </c>
    </row>
    <row r="425" spans="1:15" s="74" customFormat="1" ht="17.25" customHeight="1">
      <c r="A425" s="62" t="s">
        <v>452</v>
      </c>
      <c r="B425" s="63" t="s">
        <v>609</v>
      </c>
      <c r="C425" s="64"/>
      <c r="D425" s="65"/>
      <c r="E425" s="66"/>
      <c r="F425" s="66"/>
      <c r="H425" s="65"/>
      <c r="I425" s="66"/>
      <c r="J425" s="66"/>
      <c r="K425" s="264">
        <f t="shared" si="32"/>
        <v>0</v>
      </c>
      <c r="L425" s="65"/>
      <c r="M425" s="66"/>
      <c r="N425" s="66"/>
      <c r="O425" s="276">
        <f t="shared" si="34"/>
        <v>0</v>
      </c>
    </row>
    <row r="426" spans="1:15" s="74" customFormat="1" ht="17.25" customHeight="1">
      <c r="A426" s="83" t="s">
        <v>453</v>
      </c>
      <c r="B426" s="69" t="s">
        <v>746</v>
      </c>
      <c r="C426" s="70" t="s">
        <v>19</v>
      </c>
      <c r="D426" s="71">
        <v>3</v>
      </c>
      <c r="E426" s="72">
        <v>535.0702</v>
      </c>
      <c r="F426" s="72">
        <f t="shared" si="30"/>
        <v>1605.2105999999999</v>
      </c>
      <c r="H426" s="71">
        <f>VLOOKUP(A426,'A&amp;R CONSTRUCCIONES'!A:F,4,FALSE)</f>
        <v>3</v>
      </c>
      <c r="I426" s="72">
        <f>VLOOKUP(A426,'A&amp;R CONSTRUCCIONES'!A:F,5,FALSE)</f>
        <v>535.0702</v>
      </c>
      <c r="J426" s="72">
        <f t="shared" si="31"/>
        <v>1605.2105999999999</v>
      </c>
      <c r="K426" s="264">
        <f t="shared" si="32"/>
        <v>0</v>
      </c>
      <c r="L426" s="71">
        <v>3</v>
      </c>
      <c r="M426" s="72">
        <v>535.0702</v>
      </c>
      <c r="N426" s="72">
        <f t="shared" si="33"/>
        <v>1605.2105999999999</v>
      </c>
      <c r="O426" s="276">
        <f t="shared" si="34"/>
        <v>4.0434007521256718E-4</v>
      </c>
    </row>
    <row r="427" spans="1:15" s="74" customFormat="1" ht="17.25" customHeight="1">
      <c r="A427" s="62" t="s">
        <v>454</v>
      </c>
      <c r="B427" s="63" t="s">
        <v>639</v>
      </c>
      <c r="C427" s="64"/>
      <c r="D427" s="65"/>
      <c r="E427" s="66"/>
      <c r="F427" s="66"/>
      <c r="H427" s="65"/>
      <c r="I427" s="66"/>
      <c r="J427" s="66"/>
      <c r="K427" s="264">
        <f t="shared" si="32"/>
        <v>0</v>
      </c>
      <c r="L427" s="65"/>
      <c r="M427" s="66"/>
      <c r="N427" s="66"/>
      <c r="O427" s="276">
        <f t="shared" si="34"/>
        <v>0</v>
      </c>
    </row>
    <row r="428" spans="1:15" s="74" customFormat="1" ht="17.25" customHeight="1">
      <c r="A428" s="83" t="s">
        <v>455</v>
      </c>
      <c r="B428" s="75" t="s">
        <v>610</v>
      </c>
      <c r="C428" s="97" t="s">
        <v>9</v>
      </c>
      <c r="D428" s="77">
        <v>6</v>
      </c>
      <c r="E428" s="78">
        <v>83.813400000000001</v>
      </c>
      <c r="F428" s="78">
        <f t="shared" si="30"/>
        <v>502.88040000000001</v>
      </c>
      <c r="H428" s="77">
        <f>VLOOKUP(A428,'A&amp;R CONSTRUCCIONES'!A:F,4,FALSE)</f>
        <v>6</v>
      </c>
      <c r="I428" s="78">
        <f>VLOOKUP(A428,'A&amp;R CONSTRUCCIONES'!A:F,5,FALSE)</f>
        <v>83.813400000000001</v>
      </c>
      <c r="J428" s="78">
        <f t="shared" si="31"/>
        <v>502.88040000000001</v>
      </c>
      <c r="K428" s="264">
        <f t="shared" si="32"/>
        <v>0</v>
      </c>
      <c r="L428" s="77">
        <v>6</v>
      </c>
      <c r="M428" s="78">
        <v>83.813400000000001</v>
      </c>
      <c r="N428" s="78">
        <f t="shared" si="33"/>
        <v>502.88040000000001</v>
      </c>
      <c r="O428" s="276">
        <f t="shared" si="34"/>
        <v>1.266716646145533E-4</v>
      </c>
    </row>
    <row r="429" spans="1:15" s="74" customFormat="1" ht="17.25" customHeight="1">
      <c r="A429" s="83" t="s">
        <v>456</v>
      </c>
      <c r="B429" s="75" t="s">
        <v>611</v>
      </c>
      <c r="C429" s="97" t="s">
        <v>9</v>
      </c>
      <c r="D429" s="77">
        <v>8</v>
      </c>
      <c r="E429" s="78">
        <v>73.260000000000005</v>
      </c>
      <c r="F429" s="78">
        <f t="shared" si="30"/>
        <v>586.08000000000004</v>
      </c>
      <c r="H429" s="77">
        <f>VLOOKUP(A429,'A&amp;R CONSTRUCCIONES'!A:F,4,FALSE)</f>
        <v>8</v>
      </c>
      <c r="I429" s="78">
        <f>VLOOKUP(A429,'A&amp;R CONSTRUCCIONES'!A:F,5,FALSE)</f>
        <v>73.260000000000005</v>
      </c>
      <c r="J429" s="78">
        <f t="shared" si="31"/>
        <v>586.08000000000004</v>
      </c>
      <c r="K429" s="264">
        <f t="shared" si="32"/>
        <v>0</v>
      </c>
      <c r="L429" s="77">
        <v>8</v>
      </c>
      <c r="M429" s="78">
        <v>73.260000000000005</v>
      </c>
      <c r="N429" s="78">
        <f t="shared" si="33"/>
        <v>586.08000000000004</v>
      </c>
      <c r="O429" s="276">
        <f t="shared" si="34"/>
        <v>1.4762899726713827E-4</v>
      </c>
    </row>
    <row r="430" spans="1:15" s="74" customFormat="1" ht="17.25" customHeight="1">
      <c r="A430" s="83" t="s">
        <v>457</v>
      </c>
      <c r="B430" s="75" t="s">
        <v>640</v>
      </c>
      <c r="C430" s="97" t="s">
        <v>9</v>
      </c>
      <c r="D430" s="77">
        <v>25</v>
      </c>
      <c r="E430" s="78">
        <v>95.356799999999993</v>
      </c>
      <c r="F430" s="78">
        <f t="shared" si="30"/>
        <v>2383.9199999999996</v>
      </c>
      <c r="H430" s="77">
        <f>VLOOKUP(A430,'A&amp;R CONSTRUCCIONES'!A:F,4,FALSE)</f>
        <v>25</v>
      </c>
      <c r="I430" s="78">
        <f>VLOOKUP(A430,'A&amp;R CONSTRUCCIONES'!A:F,5,FALSE)</f>
        <v>95.356799999999993</v>
      </c>
      <c r="J430" s="78">
        <f t="shared" si="31"/>
        <v>2383.9199999999996</v>
      </c>
      <c r="K430" s="264">
        <f t="shared" si="32"/>
        <v>0</v>
      </c>
      <c r="L430" s="77">
        <v>25</v>
      </c>
      <c r="M430" s="78">
        <v>95.356799999999993</v>
      </c>
      <c r="N430" s="78">
        <f t="shared" si="33"/>
        <v>2383.9199999999996</v>
      </c>
      <c r="O430" s="276">
        <f t="shared" si="34"/>
        <v>6.0049092131633254E-4</v>
      </c>
    </row>
    <row r="431" spans="1:15" s="67" customFormat="1" ht="17.25" customHeight="1">
      <c r="A431" s="62" t="s">
        <v>458</v>
      </c>
      <c r="B431" s="63" t="s">
        <v>459</v>
      </c>
      <c r="C431" s="64"/>
      <c r="D431" s="65"/>
      <c r="E431" s="66"/>
      <c r="F431" s="66"/>
      <c r="H431" s="65"/>
      <c r="I431" s="66"/>
      <c r="J431" s="66"/>
      <c r="K431" s="264">
        <f t="shared" si="32"/>
        <v>0</v>
      </c>
      <c r="L431" s="65"/>
      <c r="M431" s="66"/>
      <c r="N431" s="66"/>
      <c r="O431" s="276">
        <f t="shared" si="34"/>
        <v>0</v>
      </c>
    </row>
    <row r="432" spans="1:15" s="74" customFormat="1" ht="17.25" customHeight="1">
      <c r="A432" s="100" t="s">
        <v>662</v>
      </c>
      <c r="B432" s="75" t="s">
        <v>656</v>
      </c>
      <c r="C432" s="97" t="s">
        <v>654</v>
      </c>
      <c r="D432" s="77"/>
      <c r="E432" s="101">
        <v>4.2075000000000001E-2</v>
      </c>
      <c r="F432" s="101">
        <f t="shared" si="30"/>
        <v>0</v>
      </c>
      <c r="H432" s="290">
        <f>J417+J418+J419</f>
        <v>10364.60304</v>
      </c>
      <c r="I432" s="101">
        <f>VLOOKUP(A432,'A&amp;R CONSTRUCCIONES'!A:F,5,FALSE)</f>
        <v>4.2075000000000001E-2</v>
      </c>
      <c r="J432" s="101">
        <f t="shared" si="31"/>
        <v>436.09067290799999</v>
      </c>
      <c r="K432" s="264">
        <f t="shared" si="32"/>
        <v>10364.60304</v>
      </c>
      <c r="L432" s="290">
        <f>N417+N418+N419</f>
        <v>10364.60304</v>
      </c>
      <c r="M432" s="101">
        <v>4.2075000000000001E-2</v>
      </c>
      <c r="N432" s="101">
        <f t="shared" si="33"/>
        <v>436.09067290799999</v>
      </c>
      <c r="O432" s="276">
        <f t="shared" si="34"/>
        <v>1.0984785141782626E-4</v>
      </c>
    </row>
    <row r="433" spans="1:15" s="67" customFormat="1" ht="17.25" customHeight="1">
      <c r="A433" s="84" t="s">
        <v>461</v>
      </c>
      <c r="B433" s="85" t="s">
        <v>86</v>
      </c>
      <c r="C433" s="86"/>
      <c r="D433" s="87"/>
      <c r="E433" s="88"/>
      <c r="F433" s="88"/>
      <c r="H433" s="87"/>
      <c r="I433" s="88"/>
      <c r="J433" s="88"/>
      <c r="K433" s="264">
        <f t="shared" si="32"/>
        <v>0</v>
      </c>
      <c r="L433" s="87"/>
      <c r="M433" s="88"/>
      <c r="N433" s="88"/>
      <c r="O433" s="276">
        <f t="shared" si="34"/>
        <v>0</v>
      </c>
    </row>
    <row r="434" spans="1:15" s="67" customFormat="1" ht="17.25" customHeight="1">
      <c r="A434" s="62" t="s">
        <v>462</v>
      </c>
      <c r="B434" s="63" t="s">
        <v>613</v>
      </c>
      <c r="C434" s="64"/>
      <c r="D434" s="65"/>
      <c r="E434" s="66"/>
      <c r="F434" s="66"/>
      <c r="H434" s="65"/>
      <c r="I434" s="66"/>
      <c r="J434" s="66"/>
      <c r="K434" s="264">
        <f t="shared" si="32"/>
        <v>0</v>
      </c>
      <c r="L434" s="65"/>
      <c r="M434" s="66"/>
      <c r="N434" s="66"/>
      <c r="O434" s="276">
        <f t="shared" si="34"/>
        <v>0</v>
      </c>
    </row>
    <row r="435" spans="1:15" s="74" customFormat="1" ht="17.25" customHeight="1">
      <c r="A435" s="83" t="s">
        <v>463</v>
      </c>
      <c r="B435" s="75" t="s">
        <v>641</v>
      </c>
      <c r="C435" s="76" t="s">
        <v>19</v>
      </c>
      <c r="D435" s="102">
        <v>40</v>
      </c>
      <c r="E435" s="78">
        <v>901.95534000000009</v>
      </c>
      <c r="F435" s="78">
        <f t="shared" si="30"/>
        <v>36078.213600000003</v>
      </c>
      <c r="H435" s="102">
        <f>VLOOKUP(A435,'A&amp;R CONSTRUCCIONES'!A:F,4,FALSE)</f>
        <v>40</v>
      </c>
      <c r="I435" s="78">
        <f>VLOOKUP(A435,'A&amp;R CONSTRUCCIONES'!A:F,5,FALSE)</f>
        <v>901.95534000000009</v>
      </c>
      <c r="J435" s="78">
        <f t="shared" si="31"/>
        <v>36078.213600000003</v>
      </c>
      <c r="K435" s="264">
        <f t="shared" si="32"/>
        <v>0</v>
      </c>
      <c r="L435" s="102">
        <v>40</v>
      </c>
      <c r="M435" s="78">
        <v>901.95534000000009</v>
      </c>
      <c r="N435" s="78">
        <f t="shared" si="33"/>
        <v>36078.213600000003</v>
      </c>
      <c r="O435" s="276">
        <f t="shared" si="34"/>
        <v>9.087821623255582E-3</v>
      </c>
    </row>
    <row r="436" spans="1:15" s="74" customFormat="1" ht="17.25" customHeight="1">
      <c r="A436" s="83" t="s">
        <v>464</v>
      </c>
      <c r="B436" s="75" t="s">
        <v>642</v>
      </c>
      <c r="C436" s="76" t="s">
        <v>9</v>
      </c>
      <c r="D436" s="102">
        <v>1</v>
      </c>
      <c r="E436" s="80">
        <v>882.07350000000008</v>
      </c>
      <c r="F436" s="80">
        <f t="shared" si="30"/>
        <v>882.07350000000008</v>
      </c>
      <c r="H436" s="102">
        <f>VLOOKUP(A436,'A&amp;R CONSTRUCCIONES'!A:F,4,FALSE)</f>
        <v>4</v>
      </c>
      <c r="I436" s="80">
        <f>VLOOKUP(A436,'A&amp;R CONSTRUCCIONES'!A:F,5,FALSE)</f>
        <v>882.07350000000008</v>
      </c>
      <c r="J436" s="80">
        <f t="shared" si="31"/>
        <v>3528.2940000000003</v>
      </c>
      <c r="K436" s="264">
        <f t="shared" si="32"/>
        <v>3</v>
      </c>
      <c r="L436" s="102">
        <v>4</v>
      </c>
      <c r="M436" s="80">
        <v>882.07350000000008</v>
      </c>
      <c r="N436" s="80">
        <f t="shared" si="33"/>
        <v>3528.2940000000003</v>
      </c>
      <c r="O436" s="276">
        <f t="shared" si="34"/>
        <v>8.887498383900839E-4</v>
      </c>
    </row>
    <row r="437" spans="1:15" s="74" customFormat="1" ht="17.25" customHeight="1">
      <c r="A437" s="83" t="s">
        <v>465</v>
      </c>
      <c r="B437" s="75" t="s">
        <v>644</v>
      </c>
      <c r="C437" s="76" t="s">
        <v>9</v>
      </c>
      <c r="D437" s="102">
        <v>6</v>
      </c>
      <c r="E437" s="80">
        <v>395.66520000000003</v>
      </c>
      <c r="F437" s="80">
        <f t="shared" si="30"/>
        <v>2373.9912000000004</v>
      </c>
      <c r="H437" s="102">
        <f>VLOOKUP(A437,'A&amp;R CONSTRUCCIONES'!A:F,4,FALSE)</f>
        <v>6</v>
      </c>
      <c r="I437" s="80">
        <f>VLOOKUP(A437,'A&amp;R CONSTRUCCIONES'!A:F,5,FALSE)</f>
        <v>395.66520000000003</v>
      </c>
      <c r="J437" s="80">
        <f t="shared" si="31"/>
        <v>2373.9912000000004</v>
      </c>
      <c r="K437" s="264">
        <f t="shared" si="32"/>
        <v>0</v>
      </c>
      <c r="L437" s="102">
        <v>6</v>
      </c>
      <c r="M437" s="80">
        <v>395.66520000000003</v>
      </c>
      <c r="N437" s="80">
        <f t="shared" si="33"/>
        <v>2373.9912000000004</v>
      </c>
      <c r="O437" s="276">
        <f t="shared" si="34"/>
        <v>5.9798993375820763E-4</v>
      </c>
    </row>
    <row r="438" spans="1:15" s="74" customFormat="1" ht="17.25" customHeight="1">
      <c r="A438" s="83" t="s">
        <v>466</v>
      </c>
      <c r="B438" s="75" t="s">
        <v>645</v>
      </c>
      <c r="C438" s="76" t="s">
        <v>9</v>
      </c>
      <c r="D438" s="102">
        <v>2</v>
      </c>
      <c r="E438" s="80">
        <v>267.99079999999998</v>
      </c>
      <c r="F438" s="80">
        <f t="shared" si="30"/>
        <v>535.98159999999996</v>
      </c>
      <c r="H438" s="102">
        <f>VLOOKUP(A438,'A&amp;R CONSTRUCCIONES'!A:F,4,FALSE)</f>
        <v>2</v>
      </c>
      <c r="I438" s="80">
        <f>VLOOKUP(A438,'A&amp;R CONSTRUCCIONES'!A:F,5,FALSE)</f>
        <v>267.99079999999998</v>
      </c>
      <c r="J438" s="80">
        <f t="shared" si="31"/>
        <v>535.98159999999996</v>
      </c>
      <c r="K438" s="264">
        <f t="shared" si="32"/>
        <v>0</v>
      </c>
      <c r="L438" s="102">
        <v>2</v>
      </c>
      <c r="M438" s="80">
        <v>267.99079999999998</v>
      </c>
      <c r="N438" s="80">
        <f t="shared" si="33"/>
        <v>535.98159999999996</v>
      </c>
      <c r="O438" s="276">
        <f t="shared" si="34"/>
        <v>1.3500959964789173E-4</v>
      </c>
    </row>
    <row r="439" spans="1:15" s="74" customFormat="1" ht="17.25" customHeight="1">
      <c r="A439" s="83" t="s">
        <v>467</v>
      </c>
      <c r="B439" s="75" t="s">
        <v>614</v>
      </c>
      <c r="C439" s="76" t="s">
        <v>9</v>
      </c>
      <c r="D439" s="102">
        <v>5</v>
      </c>
      <c r="E439" s="80">
        <v>403.64729999999997</v>
      </c>
      <c r="F439" s="80">
        <f t="shared" si="30"/>
        <v>2018.2365</v>
      </c>
      <c r="H439" s="102">
        <f>VLOOKUP(A439,'A&amp;R CONSTRUCCIONES'!A:F,4,FALSE)</f>
        <v>5</v>
      </c>
      <c r="I439" s="80">
        <f>VLOOKUP(A439,'A&amp;R CONSTRUCCIONES'!A:F,5,FALSE)</f>
        <v>403.64729999999997</v>
      </c>
      <c r="J439" s="80">
        <f t="shared" si="31"/>
        <v>2018.2365</v>
      </c>
      <c r="K439" s="264">
        <f t="shared" si="32"/>
        <v>0</v>
      </c>
      <c r="L439" s="102">
        <v>5</v>
      </c>
      <c r="M439" s="80">
        <v>403.64729999999997</v>
      </c>
      <c r="N439" s="80">
        <f t="shared" si="33"/>
        <v>2018.2365</v>
      </c>
      <c r="O439" s="276">
        <f t="shared" si="34"/>
        <v>5.0837808958322872E-4</v>
      </c>
    </row>
    <row r="440" spans="1:15" s="74" customFormat="1" ht="17.25" customHeight="1">
      <c r="A440" s="83" t="s">
        <v>468</v>
      </c>
      <c r="B440" s="75" t="s">
        <v>615</v>
      </c>
      <c r="C440" s="76" t="s">
        <v>9</v>
      </c>
      <c r="D440" s="102">
        <v>5</v>
      </c>
      <c r="E440" s="80">
        <v>779.00199999999995</v>
      </c>
      <c r="F440" s="80">
        <f t="shared" si="30"/>
        <v>3895.0099999999998</v>
      </c>
      <c r="H440" s="102">
        <f>VLOOKUP(A440,'A&amp;R CONSTRUCCIONES'!A:F,4,FALSE)</f>
        <v>5</v>
      </c>
      <c r="I440" s="80">
        <f>VLOOKUP(A440,'A&amp;R CONSTRUCCIONES'!A:F,5,FALSE)</f>
        <v>779.00199999999995</v>
      </c>
      <c r="J440" s="80">
        <f t="shared" si="31"/>
        <v>3895.0099999999998</v>
      </c>
      <c r="K440" s="264">
        <f t="shared" si="32"/>
        <v>0</v>
      </c>
      <c r="L440" s="102">
        <v>5</v>
      </c>
      <c r="M440" s="80">
        <v>779.00199999999995</v>
      </c>
      <c r="N440" s="80">
        <f t="shared" si="33"/>
        <v>3895.0099999999998</v>
      </c>
      <c r="O440" s="276">
        <f t="shared" si="34"/>
        <v>9.8112274884909262E-4</v>
      </c>
    </row>
    <row r="441" spans="1:15" s="74" customFormat="1" ht="17.25" customHeight="1">
      <c r="A441" s="83" t="s">
        <v>469</v>
      </c>
      <c r="B441" s="75" t="s">
        <v>646</v>
      </c>
      <c r="C441" s="76" t="s">
        <v>91</v>
      </c>
      <c r="D441" s="102">
        <v>77</v>
      </c>
      <c r="E441" s="80">
        <v>334.99340000000001</v>
      </c>
      <c r="F441" s="80">
        <f t="shared" si="30"/>
        <v>25794.4918</v>
      </c>
      <c r="H441" s="102">
        <f>VLOOKUP(A441,'A&amp;R CONSTRUCCIONES'!A:F,4,FALSE)</f>
        <v>77</v>
      </c>
      <c r="I441" s="80">
        <f>VLOOKUP(A441,'A&amp;R CONSTRUCCIONES'!A:F,5,FALSE)</f>
        <v>334.99340000000001</v>
      </c>
      <c r="J441" s="80">
        <f t="shared" si="31"/>
        <v>25794.4918</v>
      </c>
      <c r="K441" s="264">
        <f t="shared" si="32"/>
        <v>0</v>
      </c>
      <c r="L441" s="102">
        <v>77</v>
      </c>
      <c r="M441" s="80">
        <v>334.99340000000001</v>
      </c>
      <c r="N441" s="80">
        <f t="shared" si="33"/>
        <v>25794.4918</v>
      </c>
      <c r="O441" s="276">
        <f t="shared" si="34"/>
        <v>6.4974320219925953E-3</v>
      </c>
    </row>
    <row r="442" spans="1:15" s="74" customFormat="1" ht="17.25" customHeight="1">
      <c r="A442" s="83" t="s">
        <v>470</v>
      </c>
      <c r="B442" s="75" t="s">
        <v>616</v>
      </c>
      <c r="C442" s="76" t="s">
        <v>9</v>
      </c>
      <c r="D442" s="102">
        <v>2</v>
      </c>
      <c r="E442" s="80">
        <v>182.71119999999999</v>
      </c>
      <c r="F442" s="80">
        <f t="shared" si="30"/>
        <v>365.42239999999998</v>
      </c>
      <c r="H442" s="102">
        <f>VLOOKUP(A442,'A&amp;R CONSTRUCCIONES'!A:F,4,FALSE)</f>
        <v>2</v>
      </c>
      <c r="I442" s="80">
        <f>VLOOKUP(A442,'A&amp;R CONSTRUCCIONES'!A:F,5,FALSE)</f>
        <v>182.71119999999999</v>
      </c>
      <c r="J442" s="80">
        <f t="shared" si="31"/>
        <v>365.42239999999998</v>
      </c>
      <c r="K442" s="264">
        <f t="shared" si="32"/>
        <v>0</v>
      </c>
      <c r="L442" s="102">
        <v>2</v>
      </c>
      <c r="M442" s="80">
        <v>182.71119999999999</v>
      </c>
      <c r="N442" s="80">
        <f t="shared" si="33"/>
        <v>365.42239999999998</v>
      </c>
      <c r="O442" s="276">
        <f t="shared" si="34"/>
        <v>9.2047062672247988E-5</v>
      </c>
    </row>
    <row r="443" spans="1:15" s="74" customFormat="1" ht="17.25" customHeight="1">
      <c r="A443" s="83" t="s">
        <v>471</v>
      </c>
      <c r="B443" s="75" t="s">
        <v>647</v>
      </c>
      <c r="C443" s="76" t="s">
        <v>9</v>
      </c>
      <c r="D443" s="102">
        <v>2</v>
      </c>
      <c r="E443" s="80">
        <v>486.74639999999994</v>
      </c>
      <c r="F443" s="80">
        <f t="shared" si="30"/>
        <v>973.49279999999987</v>
      </c>
      <c r="H443" s="102">
        <f>VLOOKUP(A443,'A&amp;R CONSTRUCCIONES'!A:F,4,FALSE)</f>
        <v>2</v>
      </c>
      <c r="I443" s="80">
        <f>VLOOKUP(A443,'A&amp;R CONSTRUCCIONES'!A:F,5,FALSE)</f>
        <v>486.74639999999994</v>
      </c>
      <c r="J443" s="80">
        <f t="shared" si="31"/>
        <v>973.49279999999987</v>
      </c>
      <c r="K443" s="264">
        <f t="shared" si="32"/>
        <v>0</v>
      </c>
      <c r="L443" s="102">
        <v>2</v>
      </c>
      <c r="M443" s="80">
        <v>486.74639999999994</v>
      </c>
      <c r="N443" s="80">
        <f t="shared" si="33"/>
        <v>973.49279999999987</v>
      </c>
      <c r="O443" s="276">
        <f t="shared" si="34"/>
        <v>2.4521527080053707E-4</v>
      </c>
    </row>
    <row r="444" spans="1:15" s="67" customFormat="1" ht="17.25" customHeight="1">
      <c r="A444" s="62" t="s">
        <v>472</v>
      </c>
      <c r="B444" s="63" t="s">
        <v>617</v>
      </c>
      <c r="C444" s="64"/>
      <c r="D444" s="65"/>
      <c r="E444" s="66"/>
      <c r="F444" s="66"/>
      <c r="H444" s="65"/>
      <c r="I444" s="66"/>
      <c r="J444" s="66"/>
      <c r="K444" s="264">
        <f t="shared" si="32"/>
        <v>0</v>
      </c>
      <c r="L444" s="65"/>
      <c r="M444" s="66"/>
      <c r="N444" s="66"/>
      <c r="O444" s="276">
        <f t="shared" si="34"/>
        <v>0</v>
      </c>
    </row>
    <row r="445" spans="1:15" s="74" customFormat="1" ht="17.25" customHeight="1">
      <c r="A445" s="83" t="s">
        <v>473</v>
      </c>
      <c r="B445" s="75" t="s">
        <v>648</v>
      </c>
      <c r="C445" s="76" t="s">
        <v>19</v>
      </c>
      <c r="D445" s="77">
        <v>103</v>
      </c>
      <c r="E445" s="78">
        <v>901.95534000000009</v>
      </c>
      <c r="F445" s="78">
        <f t="shared" si="30"/>
        <v>92901.400020000016</v>
      </c>
      <c r="H445" s="77">
        <f>VLOOKUP(A445,'A&amp;R CONSTRUCCIONES'!A:F,4,FALSE)</f>
        <v>103</v>
      </c>
      <c r="I445" s="78">
        <f>VLOOKUP(A445,'A&amp;R CONSTRUCCIONES'!A:F,5,FALSE)</f>
        <v>901.95534000000009</v>
      </c>
      <c r="J445" s="78">
        <f t="shared" si="31"/>
        <v>92901.400020000016</v>
      </c>
      <c r="K445" s="264">
        <f t="shared" si="32"/>
        <v>0</v>
      </c>
      <c r="L445" s="77">
        <v>103</v>
      </c>
      <c r="M445" s="78">
        <v>901.95534000000009</v>
      </c>
      <c r="N445" s="78">
        <f t="shared" si="33"/>
        <v>92901.400020000016</v>
      </c>
      <c r="O445" s="276">
        <f t="shared" si="34"/>
        <v>2.3401140679883123E-2</v>
      </c>
    </row>
    <row r="446" spans="1:15" s="74" customFormat="1" ht="17.25" customHeight="1">
      <c r="A446" s="68" t="s">
        <v>474</v>
      </c>
      <c r="B446" s="75" t="s">
        <v>643</v>
      </c>
      <c r="C446" s="76" t="s">
        <v>9</v>
      </c>
      <c r="D446" s="77">
        <v>3</v>
      </c>
      <c r="E446" s="80">
        <v>514.21090000000004</v>
      </c>
      <c r="F446" s="80">
        <f t="shared" si="30"/>
        <v>1542.6327000000001</v>
      </c>
      <c r="H446" s="290">
        <f>VLOOKUP(A446,'A&amp;R CONSTRUCCIONES'!A:F,4,FALSE)</f>
        <v>5</v>
      </c>
      <c r="I446" s="80">
        <f>VLOOKUP(A446,'A&amp;R CONSTRUCCIONES'!A:F,5,FALSE)</f>
        <v>514.21090000000004</v>
      </c>
      <c r="J446" s="80">
        <f t="shared" si="31"/>
        <v>2571.0545000000002</v>
      </c>
      <c r="K446" s="264">
        <f t="shared" si="32"/>
        <v>2</v>
      </c>
      <c r="L446" s="290">
        <v>5</v>
      </c>
      <c r="M446" s="80">
        <v>514.21090000000004</v>
      </c>
      <c r="N446" s="80">
        <f t="shared" si="33"/>
        <v>2571.0545000000002</v>
      </c>
      <c r="O446" s="276">
        <f t="shared" si="34"/>
        <v>6.4762864754668915E-4</v>
      </c>
    </row>
    <row r="447" spans="1:15" s="74" customFormat="1" ht="17.25" customHeight="1">
      <c r="A447" s="68" t="s">
        <v>475</v>
      </c>
      <c r="B447" s="75" t="s">
        <v>649</v>
      </c>
      <c r="C447" s="76" t="s">
        <v>91</v>
      </c>
      <c r="D447" s="77">
        <v>85</v>
      </c>
      <c r="E447" s="80">
        <v>364.07</v>
      </c>
      <c r="F447" s="80">
        <f t="shared" si="30"/>
        <v>30945.95</v>
      </c>
      <c r="H447" s="77">
        <f>VLOOKUP(A447,'A&amp;R CONSTRUCCIONES'!A:F,4,FALSE)</f>
        <v>85</v>
      </c>
      <c r="I447" s="80">
        <f>VLOOKUP(A447,'A&amp;R CONSTRUCCIONES'!A:F,5,FALSE)</f>
        <v>364.07</v>
      </c>
      <c r="J447" s="80">
        <f t="shared" si="31"/>
        <v>30945.95</v>
      </c>
      <c r="K447" s="264">
        <f t="shared" si="32"/>
        <v>0</v>
      </c>
      <c r="L447" s="77">
        <v>85</v>
      </c>
      <c r="M447" s="80">
        <v>364.07</v>
      </c>
      <c r="N447" s="80">
        <f t="shared" si="33"/>
        <v>30945.95</v>
      </c>
      <c r="O447" s="276">
        <f t="shared" si="34"/>
        <v>7.7950443079084723E-3</v>
      </c>
    </row>
    <row r="448" spans="1:15" s="74" customFormat="1" ht="17.25" customHeight="1">
      <c r="A448" s="68" t="s">
        <v>476</v>
      </c>
      <c r="B448" s="75" t="s">
        <v>650</v>
      </c>
      <c r="C448" s="76" t="s">
        <v>9</v>
      </c>
      <c r="D448" s="77">
        <v>9</v>
      </c>
      <c r="E448" s="80">
        <v>347.96859999999998</v>
      </c>
      <c r="F448" s="80">
        <f t="shared" si="30"/>
        <v>3131.7174</v>
      </c>
      <c r="H448" s="77">
        <f>VLOOKUP(A448,'A&amp;R CONSTRUCCIONES'!A:F,4,FALSE)</f>
        <v>9</v>
      </c>
      <c r="I448" s="80">
        <f>VLOOKUP(A448,'A&amp;R CONSTRUCCIONES'!A:F,5,FALSE)</f>
        <v>347.96859999999998</v>
      </c>
      <c r="J448" s="80">
        <f t="shared" si="31"/>
        <v>3131.7174</v>
      </c>
      <c r="K448" s="264">
        <f t="shared" si="32"/>
        <v>0</v>
      </c>
      <c r="L448" s="77">
        <v>9</v>
      </c>
      <c r="M448" s="80">
        <v>347.96859999999998</v>
      </c>
      <c r="N448" s="80">
        <f t="shared" si="33"/>
        <v>3131.7174</v>
      </c>
      <c r="O448" s="276">
        <f t="shared" si="34"/>
        <v>7.8885527485334655E-4</v>
      </c>
    </row>
    <row r="449" spans="1:15" s="74" customFormat="1" ht="17.25" customHeight="1">
      <c r="A449" s="68" t="s">
        <v>477</v>
      </c>
      <c r="B449" s="75" t="s">
        <v>651</v>
      </c>
      <c r="C449" s="76" t="s">
        <v>9</v>
      </c>
      <c r="D449" s="77">
        <v>2</v>
      </c>
      <c r="E449" s="80">
        <v>394.79300000000001</v>
      </c>
      <c r="F449" s="80">
        <f t="shared" si="30"/>
        <v>789.58600000000001</v>
      </c>
      <c r="H449" s="77">
        <f>VLOOKUP(A449,'A&amp;R CONSTRUCCIONES'!A:F,4,FALSE)</f>
        <v>2</v>
      </c>
      <c r="I449" s="80">
        <f>VLOOKUP(A449,'A&amp;R CONSTRUCCIONES'!A:F,5,FALSE)</f>
        <v>394.79300000000001</v>
      </c>
      <c r="J449" s="80">
        <f t="shared" si="31"/>
        <v>789.58600000000001</v>
      </c>
      <c r="K449" s="264">
        <f t="shared" si="32"/>
        <v>0</v>
      </c>
      <c r="L449" s="77">
        <v>2</v>
      </c>
      <c r="M449" s="80">
        <v>394.79300000000001</v>
      </c>
      <c r="N449" s="80">
        <f t="shared" si="33"/>
        <v>789.58600000000001</v>
      </c>
      <c r="O449" s="276">
        <f t="shared" si="34"/>
        <v>1.9889057711604326E-4</v>
      </c>
    </row>
    <row r="450" spans="1:15" s="74" customFormat="1" ht="17.25" customHeight="1">
      <c r="A450" s="68" t="s">
        <v>478</v>
      </c>
      <c r="B450" s="75" t="s">
        <v>652</v>
      </c>
      <c r="C450" s="76" t="s">
        <v>9</v>
      </c>
      <c r="D450" s="77">
        <v>3</v>
      </c>
      <c r="E450" s="80">
        <v>486.73543519500896</v>
      </c>
      <c r="F450" s="80">
        <f t="shared" si="30"/>
        <v>1460.2063055850269</v>
      </c>
      <c r="H450" s="290">
        <f>VLOOKUP(A450,'A&amp;R CONSTRUCCIONES'!A:F,4,FALSE)</f>
        <v>5</v>
      </c>
      <c r="I450" s="80">
        <f>VLOOKUP(A450,'A&amp;R CONSTRUCCIONES'!A:F,5,FALSE)</f>
        <v>486.73543519500896</v>
      </c>
      <c r="J450" s="80">
        <f t="shared" si="31"/>
        <v>2433.677175975045</v>
      </c>
      <c r="K450" s="264">
        <f t="shared" si="32"/>
        <v>2</v>
      </c>
      <c r="L450" s="290">
        <v>5</v>
      </c>
      <c r="M450" s="80">
        <v>486.73543519500896</v>
      </c>
      <c r="N450" s="80">
        <f t="shared" si="33"/>
        <v>2433.677175975045</v>
      </c>
      <c r="O450" s="276">
        <f t="shared" si="34"/>
        <v>6.1302436725552264E-4</v>
      </c>
    </row>
    <row r="451" spans="1:15" s="67" customFormat="1" ht="17.25" customHeight="1">
      <c r="A451" s="62" t="s">
        <v>479</v>
      </c>
      <c r="B451" s="63" t="s">
        <v>618</v>
      </c>
      <c r="C451" s="64"/>
      <c r="D451" s="65"/>
      <c r="E451" s="66"/>
      <c r="F451" s="66"/>
      <c r="H451" s="65"/>
      <c r="I451" s="66"/>
      <c r="J451" s="66"/>
      <c r="K451" s="264">
        <f t="shared" si="32"/>
        <v>0</v>
      </c>
      <c r="L451" s="65"/>
      <c r="M451" s="66"/>
      <c r="N451" s="66"/>
      <c r="O451" s="276">
        <f t="shared" si="34"/>
        <v>0</v>
      </c>
    </row>
    <row r="452" spans="1:15" s="74" customFormat="1" ht="17.25" customHeight="1">
      <c r="A452" s="83" t="s">
        <v>480</v>
      </c>
      <c r="B452" s="75" t="s">
        <v>653</v>
      </c>
      <c r="C452" s="76" t="s">
        <v>19</v>
      </c>
      <c r="D452" s="77">
        <v>47</v>
      </c>
      <c r="E452" s="78">
        <v>766.51739999999995</v>
      </c>
      <c r="F452" s="78">
        <f t="shared" si="30"/>
        <v>36026.317799999997</v>
      </c>
      <c r="H452" s="77">
        <f>VLOOKUP(A452,'A&amp;R CONSTRUCCIONES'!A:F,4,FALSE)</f>
        <v>47</v>
      </c>
      <c r="I452" s="78">
        <f>VLOOKUP(A452,'A&amp;R CONSTRUCCIONES'!A:F,5,FALSE)</f>
        <v>766.51739999999995</v>
      </c>
      <c r="J452" s="78">
        <f t="shared" si="31"/>
        <v>36026.317799999997</v>
      </c>
      <c r="K452" s="264">
        <f t="shared" si="32"/>
        <v>0</v>
      </c>
      <c r="L452" s="77">
        <v>47</v>
      </c>
      <c r="M452" s="78">
        <v>766.51739999999995</v>
      </c>
      <c r="N452" s="78">
        <f t="shared" si="33"/>
        <v>36026.317799999997</v>
      </c>
      <c r="O452" s="276">
        <f t="shared" si="34"/>
        <v>9.0747494745448652E-3</v>
      </c>
    </row>
    <row r="453" spans="1:15" s="67" customFormat="1" ht="17.25" customHeight="1">
      <c r="A453" s="62" t="s">
        <v>481</v>
      </c>
      <c r="B453" s="63" t="s">
        <v>619</v>
      </c>
      <c r="C453" s="64"/>
      <c r="D453" s="65"/>
      <c r="E453" s="66"/>
      <c r="F453" s="66"/>
      <c r="H453" s="65"/>
      <c r="I453" s="66"/>
      <c r="J453" s="66"/>
      <c r="K453" s="264">
        <f t="shared" si="32"/>
        <v>0</v>
      </c>
      <c r="L453" s="65"/>
      <c r="M453" s="66"/>
      <c r="N453" s="66"/>
      <c r="O453" s="276">
        <f t="shared" si="34"/>
        <v>0</v>
      </c>
    </row>
    <row r="454" spans="1:15" s="74" customFormat="1" ht="17.25" customHeight="1">
      <c r="A454" s="83" t="s">
        <v>972</v>
      </c>
      <c r="B454" s="75" t="s">
        <v>973</v>
      </c>
      <c r="C454" s="76" t="s">
        <v>19</v>
      </c>
      <c r="D454" s="77"/>
      <c r="E454" s="78"/>
      <c r="F454" s="78"/>
      <c r="H454" s="77">
        <v>4</v>
      </c>
      <c r="I454" s="78">
        <v>1075.635</v>
      </c>
      <c r="J454" s="218">
        <f t="shared" ref="J454" si="35">H454*I454</f>
        <v>4302.54</v>
      </c>
      <c r="K454" s="264"/>
      <c r="L454" s="77">
        <v>4</v>
      </c>
      <c r="M454" s="78">
        <v>1075.635</v>
      </c>
      <c r="N454" s="218">
        <f t="shared" ref="N454" si="36">L454*M454</f>
        <v>4302.54</v>
      </c>
      <c r="O454" s="276">
        <f t="shared" si="34"/>
        <v>1.0837763887212549E-3</v>
      </c>
    </row>
    <row r="455" spans="1:15" s="67" customFormat="1" ht="17.25" customHeight="1">
      <c r="A455" s="62" t="s">
        <v>482</v>
      </c>
      <c r="B455" s="63" t="s">
        <v>483</v>
      </c>
      <c r="C455" s="64"/>
      <c r="D455" s="65"/>
      <c r="E455" s="66"/>
      <c r="F455" s="66"/>
      <c r="H455" s="65"/>
      <c r="I455" s="66"/>
      <c r="J455" s="66"/>
      <c r="K455" s="264">
        <f t="shared" si="32"/>
        <v>0</v>
      </c>
      <c r="L455" s="65"/>
      <c r="M455" s="66"/>
      <c r="N455" s="66"/>
      <c r="O455" s="276">
        <f t="shared" si="34"/>
        <v>0</v>
      </c>
    </row>
    <row r="456" spans="1:15" s="67" customFormat="1" ht="17.25" customHeight="1">
      <c r="A456" s="110" t="s">
        <v>484</v>
      </c>
      <c r="B456" s="111" t="s">
        <v>485</v>
      </c>
      <c r="C456" s="112"/>
      <c r="D456" s="113"/>
      <c r="E456" s="114"/>
      <c r="F456" s="114"/>
      <c r="H456" s="113"/>
      <c r="I456" s="114"/>
      <c r="J456" s="114"/>
      <c r="K456" s="264">
        <f t="shared" si="32"/>
        <v>0</v>
      </c>
      <c r="L456" s="113"/>
      <c r="M456" s="114"/>
      <c r="N456" s="114"/>
      <c r="O456" s="276">
        <f t="shared" si="34"/>
        <v>0</v>
      </c>
    </row>
    <row r="457" spans="1:15" s="67" customFormat="1" ht="17.25" customHeight="1">
      <c r="A457" s="115"/>
      <c r="B457" s="116"/>
      <c r="C457" s="115"/>
      <c r="D457" s="117"/>
      <c r="E457" s="118"/>
      <c r="F457" s="137">
        <f>SUM(F15:F456)</f>
        <v>3507282.3346565883</v>
      </c>
      <c r="H457" s="117"/>
      <c r="I457" s="118"/>
      <c r="J457" s="137">
        <f>SUM(J15:J456)</f>
        <v>3564614.1583998874</v>
      </c>
      <c r="K457" s="264">
        <f t="shared" si="32"/>
        <v>0</v>
      </c>
      <c r="L457" s="117"/>
      <c r="M457" s="118"/>
      <c r="N457" s="137">
        <f>SUM(N15:N456)</f>
        <v>3564614.1583998874</v>
      </c>
      <c r="O457" s="276">
        <f t="shared" si="34"/>
        <v>0.89789860402815203</v>
      </c>
    </row>
    <row r="458" spans="1:15" s="55" customFormat="1" ht="21.75" customHeight="1">
      <c r="A458" s="132"/>
      <c r="B458" s="133" t="s">
        <v>754</v>
      </c>
      <c r="C458" s="134"/>
      <c r="D458" s="135"/>
      <c r="E458" s="136"/>
      <c r="F458" s="136"/>
      <c r="H458" s="135"/>
      <c r="I458" s="136"/>
      <c r="J458" s="136"/>
      <c r="K458" s="264">
        <f t="shared" si="32"/>
        <v>0</v>
      </c>
      <c r="L458" s="135"/>
      <c r="M458" s="136"/>
      <c r="N458" s="136"/>
      <c r="O458" s="276">
        <f t="shared" si="34"/>
        <v>0</v>
      </c>
    </row>
    <row r="459" spans="1:15" s="8" customFormat="1" ht="15.75" customHeight="1">
      <c r="A459" s="14"/>
      <c r="B459" s="36" t="s">
        <v>493</v>
      </c>
      <c r="C459" s="49"/>
      <c r="D459" s="44"/>
      <c r="E459" s="15"/>
      <c r="F459" s="15"/>
      <c r="H459" s="44"/>
      <c r="I459" s="15"/>
      <c r="J459" s="15"/>
      <c r="K459" s="264">
        <f t="shared" si="32"/>
        <v>0</v>
      </c>
      <c r="L459" s="44"/>
      <c r="M459" s="15"/>
      <c r="N459" s="15"/>
      <c r="O459" s="276">
        <f t="shared" si="34"/>
        <v>0</v>
      </c>
    </row>
    <row r="460" spans="1:15" s="60" customFormat="1" ht="15" customHeight="1">
      <c r="A460" s="108" t="s">
        <v>914</v>
      </c>
      <c r="B460" s="75" t="s">
        <v>965</v>
      </c>
      <c r="C460" s="76" t="s">
        <v>23</v>
      </c>
      <c r="D460" s="130">
        <v>414.66</v>
      </c>
      <c r="E460" s="59"/>
      <c r="F460" s="59">
        <f t="shared" ref="F460:F508" si="37">D460*E460</f>
        <v>0</v>
      </c>
      <c r="H460" s="130">
        <f>VLOOKUP(A460,'A&amp;R CONSTRUCCIONES'!A:F,4,FALSE)</f>
        <v>414.66</v>
      </c>
      <c r="I460" s="59">
        <f>VLOOKUP(A460,'A&amp;R CONSTRUCCIONES'!A:F,5,FALSE)</f>
        <v>254.29</v>
      </c>
      <c r="J460" s="59">
        <f t="shared" ref="J460:J517" si="38">H460*I460</f>
        <v>105443.89140000001</v>
      </c>
      <c r="K460" s="264">
        <f t="shared" si="32"/>
        <v>0</v>
      </c>
      <c r="L460" s="130">
        <v>414.66</v>
      </c>
      <c r="M460" s="59">
        <v>254.29</v>
      </c>
      <c r="N460" s="59">
        <f t="shared" si="33"/>
        <v>105443.89140000001</v>
      </c>
      <c r="O460" s="276">
        <f t="shared" si="34"/>
        <v>2.6560496784273521E-2</v>
      </c>
    </row>
    <row r="461" spans="1:15" s="8" customFormat="1" ht="15" customHeight="1">
      <c r="A461" s="14"/>
      <c r="B461" s="36" t="s">
        <v>122</v>
      </c>
      <c r="C461" s="49"/>
      <c r="D461" s="44"/>
      <c r="E461" s="15"/>
      <c r="F461" s="15"/>
      <c r="H461" s="44"/>
      <c r="I461" s="15"/>
      <c r="J461" s="15"/>
      <c r="K461" s="264">
        <f t="shared" si="32"/>
        <v>0</v>
      </c>
      <c r="L461" s="44"/>
      <c r="M461" s="15"/>
      <c r="N461" s="15"/>
      <c r="O461" s="276">
        <f t="shared" si="34"/>
        <v>0</v>
      </c>
    </row>
    <row r="462" spans="1:15" s="60" customFormat="1" ht="15" customHeight="1">
      <c r="A462" s="108" t="s">
        <v>915</v>
      </c>
      <c r="B462" s="75" t="s">
        <v>757</v>
      </c>
      <c r="C462" s="76" t="s">
        <v>702</v>
      </c>
      <c r="D462" s="130">
        <v>1.46</v>
      </c>
      <c r="E462" s="59"/>
      <c r="F462" s="59">
        <f t="shared" si="37"/>
        <v>0</v>
      </c>
      <c r="H462" s="130">
        <f>VLOOKUP(A462,'A&amp;R CONSTRUCCIONES'!A:F,4,FALSE)</f>
        <v>1.46</v>
      </c>
      <c r="I462" s="59">
        <f>VLOOKUP(A462,'A&amp;R CONSTRUCCIONES'!A:F,5,FALSE)</f>
        <v>755.5086</v>
      </c>
      <c r="J462" s="59">
        <f t="shared" si="38"/>
        <v>1103.0425559999999</v>
      </c>
      <c r="K462" s="264">
        <f t="shared" si="32"/>
        <v>0</v>
      </c>
      <c r="L462" s="130">
        <v>1.46</v>
      </c>
      <c r="M462" s="59">
        <v>755.5086</v>
      </c>
      <c r="N462" s="59">
        <f t="shared" si="33"/>
        <v>1103.0425559999999</v>
      </c>
      <c r="O462" s="276">
        <f t="shared" si="34"/>
        <v>2.7784784753832442E-4</v>
      </c>
    </row>
    <row r="463" spans="1:15" s="60" customFormat="1" ht="15" customHeight="1">
      <c r="A463" s="108" t="s">
        <v>916</v>
      </c>
      <c r="B463" s="75" t="s">
        <v>758</v>
      </c>
      <c r="C463" s="76" t="s">
        <v>9</v>
      </c>
      <c r="D463" s="130">
        <v>1</v>
      </c>
      <c r="E463" s="59"/>
      <c r="F463" s="59">
        <f t="shared" si="37"/>
        <v>0</v>
      </c>
      <c r="H463" s="130">
        <f>VLOOKUP(A463,'A&amp;R CONSTRUCCIONES'!A:F,4,FALSE)</f>
        <v>1</v>
      </c>
      <c r="I463" s="59">
        <f>VLOOKUP(A463,'A&amp;R CONSTRUCCIONES'!A:F,5,FALSE)</f>
        <v>19288.66</v>
      </c>
      <c r="J463" s="59">
        <f t="shared" si="38"/>
        <v>19288.66</v>
      </c>
      <c r="K463" s="264">
        <f t="shared" si="32"/>
        <v>0</v>
      </c>
      <c r="L463" s="130">
        <v>1</v>
      </c>
      <c r="M463" s="59">
        <v>19288.66</v>
      </c>
      <c r="N463" s="59">
        <f t="shared" si="33"/>
        <v>19288.66</v>
      </c>
      <c r="O463" s="276">
        <f t="shared" si="34"/>
        <v>4.8586635517792092E-3</v>
      </c>
    </row>
    <row r="464" spans="1:15" s="60" customFormat="1" ht="15" customHeight="1">
      <c r="A464" s="108" t="s">
        <v>917</v>
      </c>
      <c r="B464" s="75" t="s">
        <v>759</v>
      </c>
      <c r="C464" s="76" t="s">
        <v>23</v>
      </c>
      <c r="D464" s="130">
        <v>283</v>
      </c>
      <c r="E464" s="59"/>
      <c r="F464" s="59">
        <f t="shared" si="37"/>
        <v>0</v>
      </c>
      <c r="H464" s="130">
        <f>VLOOKUP(A464,'A&amp;R CONSTRUCCIONES'!A:F,4,FALSE)</f>
        <v>283</v>
      </c>
      <c r="I464" s="59">
        <f>VLOOKUP(A464,'A&amp;R CONSTRUCCIONES'!A:F,5,FALSE)</f>
        <v>292.47000000000003</v>
      </c>
      <c r="J464" s="59">
        <f t="shared" si="38"/>
        <v>82769.010000000009</v>
      </c>
      <c r="K464" s="264">
        <f t="shared" si="32"/>
        <v>0</v>
      </c>
      <c r="L464" s="130">
        <v>283</v>
      </c>
      <c r="M464" s="59">
        <v>292.47000000000003</v>
      </c>
      <c r="N464" s="59">
        <f t="shared" si="33"/>
        <v>82769.010000000009</v>
      </c>
      <c r="O464" s="276">
        <f t="shared" ref="O464:O517" si="39">N464/N$520</f>
        <v>2.0848870377924072E-2</v>
      </c>
    </row>
    <row r="465" spans="1:15" s="60" customFormat="1" ht="15" customHeight="1">
      <c r="A465" s="108" t="s">
        <v>918</v>
      </c>
      <c r="B465" s="75" t="s">
        <v>760</v>
      </c>
      <c r="C465" s="76" t="s">
        <v>23</v>
      </c>
      <c r="D465" s="130">
        <v>15</v>
      </c>
      <c r="E465" s="59"/>
      <c r="F465" s="59">
        <f t="shared" si="37"/>
        <v>0</v>
      </c>
      <c r="H465" s="130">
        <f>VLOOKUP(A465,'A&amp;R CONSTRUCCIONES'!A:F,4,FALSE)</f>
        <v>15</v>
      </c>
      <c r="I465" s="59">
        <f>VLOOKUP(A465,'A&amp;R CONSTRUCCIONES'!A:F,5,FALSE)</f>
        <v>292.47000000000003</v>
      </c>
      <c r="J465" s="59">
        <f t="shared" si="38"/>
        <v>4387.05</v>
      </c>
      <c r="K465" s="264">
        <f t="shared" ref="K465:K517" si="40">H465-D465</f>
        <v>0</v>
      </c>
      <c r="L465" s="130">
        <v>15</v>
      </c>
      <c r="M465" s="59">
        <v>292.47000000000003</v>
      </c>
      <c r="N465" s="59">
        <f t="shared" ref="N465:N517" si="41">L465*M465</f>
        <v>4387.05</v>
      </c>
      <c r="O465" s="276">
        <f t="shared" si="39"/>
        <v>1.1050638009500392E-3</v>
      </c>
    </row>
    <row r="466" spans="1:15" s="60" customFormat="1" ht="15" customHeight="1">
      <c r="A466" s="108" t="s">
        <v>919</v>
      </c>
      <c r="B466" s="75" t="s">
        <v>966</v>
      </c>
      <c r="C466" s="76" t="s">
        <v>761</v>
      </c>
      <c r="D466" s="130">
        <v>24.48</v>
      </c>
      <c r="E466" s="59"/>
      <c r="F466" s="59">
        <f t="shared" si="37"/>
        <v>0</v>
      </c>
      <c r="H466" s="130">
        <f>VLOOKUP(A466,'A&amp;R CONSTRUCCIONES'!A:F,4,FALSE)</f>
        <v>24.48</v>
      </c>
      <c r="I466" s="59">
        <f>VLOOKUP(A466,'A&amp;R CONSTRUCCIONES'!A:F,5,FALSE)</f>
        <v>0</v>
      </c>
      <c r="J466" s="59">
        <f t="shared" si="38"/>
        <v>0</v>
      </c>
      <c r="K466" s="264">
        <f t="shared" si="40"/>
        <v>0</v>
      </c>
      <c r="L466" s="130">
        <v>24.48</v>
      </c>
      <c r="M466" s="59">
        <v>0</v>
      </c>
      <c r="N466" s="59">
        <f t="shared" si="41"/>
        <v>0</v>
      </c>
      <c r="O466" s="276">
        <f t="shared" si="39"/>
        <v>0</v>
      </c>
    </row>
    <row r="467" spans="1:15" s="8" customFormat="1" ht="15" customHeight="1">
      <c r="A467" s="14"/>
      <c r="B467" s="36" t="s">
        <v>929</v>
      </c>
      <c r="C467" s="49"/>
      <c r="D467" s="44"/>
      <c r="E467" s="15"/>
      <c r="F467" s="15"/>
      <c r="H467" s="44"/>
      <c r="I467" s="15"/>
      <c r="J467" s="15"/>
      <c r="K467" s="264">
        <f t="shared" si="40"/>
        <v>0</v>
      </c>
      <c r="L467" s="44"/>
      <c r="M467" s="15"/>
      <c r="N467" s="15"/>
      <c r="O467" s="276">
        <f t="shared" si="39"/>
        <v>0</v>
      </c>
    </row>
    <row r="468" spans="1:15" s="60" customFormat="1" ht="15" customHeight="1">
      <c r="A468" s="108" t="s">
        <v>920</v>
      </c>
      <c r="B468" s="38" t="s">
        <v>756</v>
      </c>
      <c r="C468" s="58" t="s">
        <v>23</v>
      </c>
      <c r="D468" s="61">
        <v>17.45</v>
      </c>
      <c r="E468" s="59"/>
      <c r="F468" s="59">
        <f t="shared" si="37"/>
        <v>0</v>
      </c>
      <c r="H468" s="61">
        <f>VLOOKUP(A468,'A&amp;R CONSTRUCCIONES'!A:F,4,FALSE)</f>
        <v>17.45</v>
      </c>
      <c r="I468" s="59">
        <f>VLOOKUP(A468,'A&amp;R CONSTRUCCIONES'!A:F,5,FALSE)</f>
        <v>288.58999999999997</v>
      </c>
      <c r="J468" s="59">
        <f t="shared" si="38"/>
        <v>5035.8954999999996</v>
      </c>
      <c r="K468" s="264">
        <f t="shared" si="40"/>
        <v>0</v>
      </c>
      <c r="L468" s="61">
        <v>17.45</v>
      </c>
      <c r="M468" s="59">
        <v>288.58999999999997</v>
      </c>
      <c r="N468" s="59">
        <f t="shared" si="41"/>
        <v>5035.8954999999996</v>
      </c>
      <c r="O468" s="276">
        <f t="shared" si="39"/>
        <v>1.2685029398837938E-3</v>
      </c>
    </row>
    <row r="469" spans="1:15" s="8" customFormat="1" ht="15" customHeight="1">
      <c r="A469" s="14"/>
      <c r="B469" s="36" t="s">
        <v>703</v>
      </c>
      <c r="C469" s="49"/>
      <c r="D469" s="44"/>
      <c r="E469" s="15"/>
      <c r="F469" s="15"/>
      <c r="H469" s="44"/>
      <c r="I469" s="15"/>
      <c r="J469" s="15"/>
      <c r="K469" s="264">
        <f t="shared" si="40"/>
        <v>0</v>
      </c>
      <c r="L469" s="44"/>
      <c r="M469" s="15"/>
      <c r="N469" s="15"/>
      <c r="O469" s="276">
        <f t="shared" si="39"/>
        <v>0</v>
      </c>
    </row>
    <row r="470" spans="1:15" s="60" customFormat="1" ht="15" customHeight="1">
      <c r="A470" s="108" t="s">
        <v>921</v>
      </c>
      <c r="B470" s="69" t="s">
        <v>928</v>
      </c>
      <c r="C470" s="52" t="s">
        <v>9</v>
      </c>
      <c r="D470" s="109">
        <v>4</v>
      </c>
      <c r="E470" s="59"/>
      <c r="F470" s="59">
        <f t="shared" si="37"/>
        <v>0</v>
      </c>
      <c r="H470" s="109">
        <f>VLOOKUP(A470,'A&amp;R CONSTRUCCIONES'!A:F,4,FALSE)</f>
        <v>4</v>
      </c>
      <c r="I470" s="59">
        <f>VLOOKUP(A470,'A&amp;R CONSTRUCCIONES'!A:F,5,FALSE)</f>
        <v>13437.5</v>
      </c>
      <c r="J470" s="59">
        <f t="shared" si="38"/>
        <v>53750</v>
      </c>
      <c r="K470" s="264">
        <f t="shared" si="40"/>
        <v>0</v>
      </c>
      <c r="L470" s="109">
        <v>4</v>
      </c>
      <c r="M470" s="59">
        <v>13437.5</v>
      </c>
      <c r="N470" s="59">
        <f t="shared" si="41"/>
        <v>53750</v>
      </c>
      <c r="O470" s="276">
        <f t="shared" si="39"/>
        <v>1.3539207280761469E-2</v>
      </c>
    </row>
    <row r="471" spans="1:15" s="8" customFormat="1" ht="15" customHeight="1">
      <c r="A471" s="14"/>
      <c r="B471" s="36" t="s">
        <v>29</v>
      </c>
      <c r="C471" s="49"/>
      <c r="D471" s="44"/>
      <c r="E471" s="15"/>
      <c r="F471" s="15"/>
      <c r="H471" s="44"/>
      <c r="I471" s="15"/>
      <c r="J471" s="15"/>
      <c r="K471" s="264">
        <f t="shared" si="40"/>
        <v>0</v>
      </c>
      <c r="L471" s="44"/>
      <c r="M471" s="15"/>
      <c r="N471" s="15"/>
      <c r="O471" s="276">
        <f t="shared" si="39"/>
        <v>0</v>
      </c>
    </row>
    <row r="472" spans="1:15" s="60" customFormat="1" ht="15" customHeight="1">
      <c r="A472" s="57" t="s">
        <v>922</v>
      </c>
      <c r="B472" s="38" t="s">
        <v>753</v>
      </c>
      <c r="C472" s="58" t="s">
        <v>9</v>
      </c>
      <c r="D472" s="61">
        <v>1</v>
      </c>
      <c r="E472" s="59"/>
      <c r="F472" s="59">
        <f t="shared" si="37"/>
        <v>0</v>
      </c>
      <c r="H472" s="61">
        <f>VLOOKUP(A472,'A&amp;R CONSTRUCCIONES'!A:F,4,FALSE)</f>
        <v>1</v>
      </c>
      <c r="I472" s="59">
        <f>VLOOKUP(A472,'A&amp;R CONSTRUCCIONES'!A:F,5,FALSE)</f>
        <v>2430</v>
      </c>
      <c r="J472" s="59">
        <f t="shared" si="38"/>
        <v>2430</v>
      </c>
      <c r="K472" s="264">
        <f t="shared" si="40"/>
        <v>0</v>
      </c>
      <c r="L472" s="61">
        <v>1</v>
      </c>
      <c r="M472" s="59">
        <v>2430</v>
      </c>
      <c r="N472" s="59">
        <f t="shared" si="41"/>
        <v>2430</v>
      </c>
      <c r="O472" s="276">
        <f t="shared" si="39"/>
        <v>6.1209811520465804E-4</v>
      </c>
    </row>
    <row r="473" spans="1:15" s="8" customFormat="1" ht="15" customHeight="1">
      <c r="A473" s="84"/>
      <c r="B473" s="85" t="s">
        <v>508</v>
      </c>
      <c r="C473" s="86" t="s">
        <v>704</v>
      </c>
      <c r="D473" s="87"/>
      <c r="E473" s="88"/>
      <c r="F473" s="88"/>
      <c r="G473" s="67"/>
      <c r="H473" s="87"/>
      <c r="I473" s="88"/>
      <c r="J473" s="88"/>
      <c r="K473" s="264">
        <f t="shared" si="40"/>
        <v>0</v>
      </c>
      <c r="L473" s="87"/>
      <c r="M473" s="88"/>
      <c r="N473" s="88"/>
      <c r="O473" s="276">
        <f t="shared" si="39"/>
        <v>0</v>
      </c>
    </row>
    <row r="474" spans="1:15" s="74" customFormat="1" ht="17.25" customHeight="1">
      <c r="A474" s="68" t="s">
        <v>923</v>
      </c>
      <c r="B474" s="75" t="s">
        <v>726</v>
      </c>
      <c r="C474" s="76" t="s">
        <v>702</v>
      </c>
      <c r="D474" s="77">
        <v>10.18</v>
      </c>
      <c r="E474" s="80"/>
      <c r="F474" s="80">
        <f t="shared" si="37"/>
        <v>0</v>
      </c>
      <c r="H474" s="77">
        <f>VLOOKUP(A474,'A&amp;R CONSTRUCCIONES'!A:F,4,FALSE)</f>
        <v>10.18</v>
      </c>
      <c r="I474" s="80">
        <f>VLOOKUP(A474,'A&amp;R CONSTRUCCIONES'!A:F,5,FALSE)</f>
        <v>99.15</v>
      </c>
      <c r="J474" s="80">
        <f t="shared" si="38"/>
        <v>1009.347</v>
      </c>
      <c r="K474" s="264">
        <f t="shared" si="40"/>
        <v>0</v>
      </c>
      <c r="L474" s="77">
        <v>10.18</v>
      </c>
      <c r="M474" s="80">
        <v>99.15</v>
      </c>
      <c r="N474" s="80">
        <f t="shared" si="41"/>
        <v>1009.347</v>
      </c>
      <c r="O474" s="276">
        <f t="shared" si="39"/>
        <v>2.54246665138879E-4</v>
      </c>
    </row>
    <row r="475" spans="1:15" s="74" customFormat="1" ht="17.25" customHeight="1">
      <c r="A475" s="68" t="s">
        <v>924</v>
      </c>
      <c r="B475" s="75" t="s">
        <v>727</v>
      </c>
      <c r="C475" s="76" t="s">
        <v>702</v>
      </c>
      <c r="D475" s="77">
        <v>4</v>
      </c>
      <c r="E475" s="80"/>
      <c r="F475" s="80">
        <f t="shared" si="37"/>
        <v>0</v>
      </c>
      <c r="H475" s="77">
        <f>VLOOKUP(A475,'A&amp;R CONSTRUCCIONES'!A:F,4,FALSE)</f>
        <v>4</v>
      </c>
      <c r="I475" s="80">
        <f>VLOOKUP(A475,'A&amp;R CONSTRUCCIONES'!A:F,5,FALSE)</f>
        <v>151.19</v>
      </c>
      <c r="J475" s="80">
        <f t="shared" si="38"/>
        <v>604.76</v>
      </c>
      <c r="K475" s="264">
        <f t="shared" si="40"/>
        <v>0</v>
      </c>
      <c r="L475" s="77">
        <v>4</v>
      </c>
      <c r="M475" s="80">
        <v>151.19</v>
      </c>
      <c r="N475" s="80">
        <f t="shared" si="41"/>
        <v>604.76</v>
      </c>
      <c r="O475" s="276">
        <f t="shared" si="39"/>
        <v>1.5233434409513128E-4</v>
      </c>
    </row>
    <row r="476" spans="1:15" s="74" customFormat="1" ht="17.25" customHeight="1">
      <c r="A476" s="68" t="s">
        <v>925</v>
      </c>
      <c r="B476" s="75" t="s">
        <v>709</v>
      </c>
      <c r="C476" s="76" t="s">
        <v>702</v>
      </c>
      <c r="D476" s="77">
        <v>35</v>
      </c>
      <c r="E476" s="80"/>
      <c r="F476" s="80">
        <f t="shared" si="37"/>
        <v>0</v>
      </c>
      <c r="H476" s="77">
        <f>VLOOKUP(A476,'A&amp;R CONSTRUCCIONES'!A:F,4,FALSE)</f>
        <v>35</v>
      </c>
      <c r="I476" s="80">
        <f>VLOOKUP(A476,'A&amp;R CONSTRUCCIONES'!A:F,5,FALSE)</f>
        <v>75.849999999999994</v>
      </c>
      <c r="J476" s="80">
        <f t="shared" si="38"/>
        <v>2654.75</v>
      </c>
      <c r="K476" s="264">
        <f t="shared" si="40"/>
        <v>0</v>
      </c>
      <c r="L476" s="77">
        <v>35</v>
      </c>
      <c r="M476" s="80">
        <v>75.849999999999994</v>
      </c>
      <c r="N476" s="80">
        <f t="shared" si="41"/>
        <v>2654.75</v>
      </c>
      <c r="O476" s="276">
        <f t="shared" si="39"/>
        <v>6.6871089355537692E-4</v>
      </c>
    </row>
    <row r="477" spans="1:15" s="74" customFormat="1" ht="17.25" customHeight="1">
      <c r="A477" s="68" t="s">
        <v>930</v>
      </c>
      <c r="B477" s="75" t="s">
        <v>708</v>
      </c>
      <c r="C477" s="76" t="s">
        <v>702</v>
      </c>
      <c r="D477" s="77">
        <v>60</v>
      </c>
      <c r="E477" s="80"/>
      <c r="F477" s="80">
        <f t="shared" si="37"/>
        <v>0</v>
      </c>
      <c r="H477" s="77">
        <f>VLOOKUP(A477,'A&amp;R CONSTRUCCIONES'!A:F,4,FALSE)</f>
        <v>60</v>
      </c>
      <c r="I477" s="80">
        <f>VLOOKUP(A477,'A&amp;R CONSTRUCCIONES'!A:F,5,FALSE)</f>
        <v>50.82</v>
      </c>
      <c r="J477" s="80">
        <f t="shared" si="38"/>
        <v>3049.2</v>
      </c>
      <c r="K477" s="264">
        <f t="shared" si="40"/>
        <v>0</v>
      </c>
      <c r="L477" s="77">
        <v>60</v>
      </c>
      <c r="M477" s="80">
        <v>50.82</v>
      </c>
      <c r="N477" s="80">
        <f t="shared" si="41"/>
        <v>3049.2</v>
      </c>
      <c r="O477" s="276">
        <f t="shared" si="39"/>
        <v>7.6806978307903014E-4</v>
      </c>
    </row>
    <row r="478" spans="1:15" s="8" customFormat="1" ht="15" customHeight="1">
      <c r="A478" s="14"/>
      <c r="B478" s="36" t="s">
        <v>705</v>
      </c>
      <c r="C478" s="49" t="s">
        <v>704</v>
      </c>
      <c r="D478" s="44"/>
      <c r="E478" s="15"/>
      <c r="F478" s="15"/>
      <c r="H478" s="44"/>
      <c r="I478" s="15"/>
      <c r="J478" s="15"/>
      <c r="K478" s="264">
        <f t="shared" si="40"/>
        <v>0</v>
      </c>
      <c r="L478" s="44"/>
      <c r="M478" s="15"/>
      <c r="N478" s="15"/>
      <c r="O478" s="276">
        <f t="shared" si="39"/>
        <v>0</v>
      </c>
    </row>
    <row r="479" spans="1:15" s="107" customFormat="1" ht="17.25" customHeight="1">
      <c r="A479" s="68" t="s">
        <v>927</v>
      </c>
      <c r="B479" s="75" t="s">
        <v>755</v>
      </c>
      <c r="C479" s="76" t="s">
        <v>9</v>
      </c>
      <c r="D479" s="77">
        <v>1</v>
      </c>
      <c r="E479" s="80"/>
      <c r="F479" s="80">
        <f t="shared" si="37"/>
        <v>0</v>
      </c>
      <c r="H479" s="77">
        <f>VLOOKUP(A479,'A&amp;R CONSTRUCCIONES'!A:F,4,FALSE)</f>
        <v>1</v>
      </c>
      <c r="I479" s="80">
        <f>VLOOKUP(A479,'A&amp;R CONSTRUCCIONES'!A:F,5,FALSE)</f>
        <v>2607.48</v>
      </c>
      <c r="J479" s="80">
        <f t="shared" si="38"/>
        <v>2607.48</v>
      </c>
      <c r="K479" s="264">
        <f t="shared" si="40"/>
        <v>0</v>
      </c>
      <c r="L479" s="77">
        <v>1</v>
      </c>
      <c r="M479" s="80">
        <v>2607.48</v>
      </c>
      <c r="N479" s="80">
        <f t="shared" si="41"/>
        <v>2607.48</v>
      </c>
      <c r="O479" s="276">
        <f t="shared" si="39"/>
        <v>6.5680394791516126E-4</v>
      </c>
    </row>
    <row r="480" spans="1:15" s="8" customFormat="1" ht="15" customHeight="1">
      <c r="A480" s="84"/>
      <c r="B480" s="85" t="s">
        <v>706</v>
      </c>
      <c r="C480" s="86"/>
      <c r="D480" s="87"/>
      <c r="E480" s="88"/>
      <c r="F480" s="88"/>
      <c r="G480" s="67"/>
      <c r="H480" s="87"/>
      <c r="I480" s="88"/>
      <c r="J480" s="88"/>
      <c r="K480" s="264">
        <f t="shared" si="40"/>
        <v>0</v>
      </c>
      <c r="L480" s="87"/>
      <c r="M480" s="88"/>
      <c r="N480" s="88"/>
      <c r="O480" s="276">
        <f t="shared" si="39"/>
        <v>0</v>
      </c>
    </row>
    <row r="481" spans="1:15" s="8" customFormat="1" ht="15" customHeight="1">
      <c r="A481" s="14"/>
      <c r="B481" s="36" t="s">
        <v>710</v>
      </c>
      <c r="C481" s="49"/>
      <c r="D481" s="44"/>
      <c r="E481" s="15"/>
      <c r="F481" s="15"/>
      <c r="H481" s="44"/>
      <c r="I481" s="15"/>
      <c r="J481" s="15"/>
      <c r="K481" s="264">
        <f t="shared" si="40"/>
        <v>0</v>
      </c>
      <c r="L481" s="44"/>
      <c r="M481" s="15"/>
      <c r="N481" s="15"/>
      <c r="O481" s="276">
        <f t="shared" si="39"/>
        <v>0</v>
      </c>
    </row>
    <row r="482" spans="1:15" s="74" customFormat="1" ht="17.25" customHeight="1">
      <c r="A482" s="68" t="s">
        <v>931</v>
      </c>
      <c r="B482" s="75" t="s">
        <v>711</v>
      </c>
      <c r="C482" s="76" t="s">
        <v>702</v>
      </c>
      <c r="D482" s="77">
        <v>3</v>
      </c>
      <c r="E482" s="80"/>
      <c r="F482" s="80">
        <f t="shared" si="37"/>
        <v>0</v>
      </c>
      <c r="H482" s="77">
        <f>VLOOKUP(A482,'A&amp;R CONSTRUCCIONES'!A:F,4,FALSE)</f>
        <v>3</v>
      </c>
      <c r="I482" s="80">
        <f>VLOOKUP(A482,'A&amp;R CONSTRUCCIONES'!A:F,5,FALSE)</f>
        <v>62.1</v>
      </c>
      <c r="J482" s="80">
        <f t="shared" si="38"/>
        <v>186.3</v>
      </c>
      <c r="K482" s="264">
        <f t="shared" si="40"/>
        <v>0</v>
      </c>
      <c r="L482" s="77">
        <v>3</v>
      </c>
      <c r="M482" s="80">
        <v>62.1</v>
      </c>
      <c r="N482" s="80">
        <f t="shared" si="41"/>
        <v>186.3</v>
      </c>
      <c r="O482" s="276">
        <f t="shared" si="39"/>
        <v>4.6927522165690454E-5</v>
      </c>
    </row>
    <row r="483" spans="1:15" s="74" customFormat="1" ht="17.25" customHeight="1">
      <c r="A483" s="68" t="s">
        <v>932</v>
      </c>
      <c r="B483" s="75" t="s">
        <v>747</v>
      </c>
      <c r="C483" s="76" t="s">
        <v>9</v>
      </c>
      <c r="D483" s="77">
        <v>1</v>
      </c>
      <c r="E483" s="80"/>
      <c r="F483" s="80">
        <f t="shared" si="37"/>
        <v>0</v>
      </c>
      <c r="H483" s="77">
        <f>VLOOKUP(A483,'A&amp;R CONSTRUCCIONES'!A:F,4,FALSE)</f>
        <v>1</v>
      </c>
      <c r="I483" s="80">
        <f>VLOOKUP(A483,'A&amp;R CONSTRUCCIONES'!A:F,5,FALSE)</f>
        <v>1563.26</v>
      </c>
      <c r="J483" s="80">
        <f t="shared" si="38"/>
        <v>1563.26</v>
      </c>
      <c r="K483" s="264">
        <f t="shared" si="40"/>
        <v>0</v>
      </c>
      <c r="L483" s="77">
        <v>1</v>
      </c>
      <c r="M483" s="80">
        <v>1563.26</v>
      </c>
      <c r="N483" s="80">
        <f t="shared" si="41"/>
        <v>1563.26</v>
      </c>
      <c r="O483" s="276">
        <f t="shared" si="39"/>
        <v>3.9377304509252416E-4</v>
      </c>
    </row>
    <row r="484" spans="1:15" s="8" customFormat="1" ht="15" customHeight="1">
      <c r="A484" s="14"/>
      <c r="B484" s="36" t="s">
        <v>748</v>
      </c>
      <c r="C484" s="49"/>
      <c r="D484" s="44"/>
      <c r="E484" s="15"/>
      <c r="F484" s="15"/>
      <c r="H484" s="44"/>
      <c r="I484" s="15"/>
      <c r="J484" s="15"/>
      <c r="K484" s="264">
        <f t="shared" si="40"/>
        <v>0</v>
      </c>
      <c r="L484" s="44"/>
      <c r="M484" s="15"/>
      <c r="N484" s="15"/>
      <c r="O484" s="276">
        <f t="shared" si="39"/>
        <v>0</v>
      </c>
    </row>
    <row r="485" spans="1:15" s="74" customFormat="1" ht="17.25" customHeight="1">
      <c r="A485" s="68" t="s">
        <v>933</v>
      </c>
      <c r="B485" s="75" t="s">
        <v>712</v>
      </c>
      <c r="C485" s="76" t="s">
        <v>9</v>
      </c>
      <c r="D485" s="77">
        <v>1</v>
      </c>
      <c r="E485" s="80"/>
      <c r="F485" s="80">
        <f t="shared" si="37"/>
        <v>0</v>
      </c>
      <c r="H485" s="77">
        <f>VLOOKUP(A485,'A&amp;R CONSTRUCCIONES'!A:F,4,FALSE)</f>
        <v>1</v>
      </c>
      <c r="I485" s="80">
        <f>VLOOKUP(A485,'A&amp;R CONSTRUCCIONES'!A:F,5,FALSE)</f>
        <v>906.11</v>
      </c>
      <c r="J485" s="80">
        <f t="shared" si="38"/>
        <v>906.11</v>
      </c>
      <c r="K485" s="264">
        <f t="shared" si="40"/>
        <v>0</v>
      </c>
      <c r="L485" s="77">
        <v>1</v>
      </c>
      <c r="M485" s="80">
        <v>906.11</v>
      </c>
      <c r="N485" s="80">
        <f t="shared" si="41"/>
        <v>906.11</v>
      </c>
      <c r="O485" s="276">
        <f t="shared" si="39"/>
        <v>2.2824206714736325E-4</v>
      </c>
    </row>
    <row r="486" spans="1:15" s="74" customFormat="1" ht="17.25" customHeight="1">
      <c r="A486" s="68" t="s">
        <v>934</v>
      </c>
      <c r="B486" s="75" t="s">
        <v>713</v>
      </c>
      <c r="C486" s="76" t="s">
        <v>9</v>
      </c>
      <c r="D486" s="77">
        <v>11</v>
      </c>
      <c r="E486" s="80"/>
      <c r="F486" s="80">
        <f t="shared" si="37"/>
        <v>0</v>
      </c>
      <c r="H486" s="77">
        <f>VLOOKUP(A486,'A&amp;R CONSTRUCCIONES'!A:F,4,FALSE)</f>
        <v>11</v>
      </c>
      <c r="I486" s="80">
        <f>VLOOKUP(A486,'A&amp;R CONSTRUCCIONES'!A:F,5,FALSE)</f>
        <v>740</v>
      </c>
      <c r="J486" s="80">
        <f t="shared" si="38"/>
        <v>8140</v>
      </c>
      <c r="K486" s="264">
        <f t="shared" si="40"/>
        <v>0</v>
      </c>
      <c r="L486" s="77">
        <v>11</v>
      </c>
      <c r="M486" s="80">
        <v>740</v>
      </c>
      <c r="N486" s="80">
        <f t="shared" si="41"/>
        <v>8140</v>
      </c>
      <c r="O486" s="276">
        <f t="shared" si="39"/>
        <v>2.050402739821365E-3</v>
      </c>
    </row>
    <row r="487" spans="1:15" s="74" customFormat="1" ht="17.25" customHeight="1">
      <c r="A487" s="68" t="s">
        <v>935</v>
      </c>
      <c r="B487" s="75" t="s">
        <v>714</v>
      </c>
      <c r="C487" s="76" t="s">
        <v>9</v>
      </c>
      <c r="D487" s="77">
        <v>2</v>
      </c>
      <c r="E487" s="80"/>
      <c r="F487" s="80">
        <f t="shared" si="37"/>
        <v>0</v>
      </c>
      <c r="H487" s="77">
        <f>VLOOKUP(A487,'A&amp;R CONSTRUCCIONES'!A:F,4,FALSE)</f>
        <v>2</v>
      </c>
      <c r="I487" s="80">
        <f>VLOOKUP(A487,'A&amp;R CONSTRUCCIONES'!A:F,5,FALSE)</f>
        <v>788.67</v>
      </c>
      <c r="J487" s="80">
        <f t="shared" si="38"/>
        <v>1577.34</v>
      </c>
      <c r="K487" s="264">
        <f t="shared" si="40"/>
        <v>0</v>
      </c>
      <c r="L487" s="77">
        <v>2</v>
      </c>
      <c r="M487" s="80">
        <v>788.67</v>
      </c>
      <c r="N487" s="80">
        <f t="shared" si="41"/>
        <v>1577.34</v>
      </c>
      <c r="O487" s="276">
        <f t="shared" si="39"/>
        <v>3.9731968766951246E-4</v>
      </c>
    </row>
    <row r="488" spans="1:15" s="74" customFormat="1" ht="17.25" customHeight="1">
      <c r="A488" s="68" t="s">
        <v>936</v>
      </c>
      <c r="B488" s="75" t="s">
        <v>715</v>
      </c>
      <c r="C488" s="76" t="s">
        <v>9</v>
      </c>
      <c r="D488" s="77">
        <v>2</v>
      </c>
      <c r="E488" s="80"/>
      <c r="F488" s="80">
        <f t="shared" si="37"/>
        <v>0</v>
      </c>
      <c r="H488" s="77">
        <f>VLOOKUP(A488,'A&amp;R CONSTRUCCIONES'!A:F,4,FALSE)</f>
        <v>2</v>
      </c>
      <c r="I488" s="80">
        <f>VLOOKUP(A488,'A&amp;R CONSTRUCCIONES'!A:F,5,FALSE)</f>
        <v>1258.54</v>
      </c>
      <c r="J488" s="80">
        <f t="shared" si="38"/>
        <v>2517.08</v>
      </c>
      <c r="K488" s="264">
        <f t="shared" si="40"/>
        <v>0</v>
      </c>
      <c r="L488" s="77">
        <v>2</v>
      </c>
      <c r="M488" s="80">
        <v>1258.54</v>
      </c>
      <c r="N488" s="80">
        <f t="shared" si="41"/>
        <v>2517.08</v>
      </c>
      <c r="O488" s="276">
        <f t="shared" si="39"/>
        <v>6.3403289046063402E-4</v>
      </c>
    </row>
    <row r="489" spans="1:15" s="74" customFormat="1" ht="17.25" customHeight="1">
      <c r="A489" s="68" t="s">
        <v>937</v>
      </c>
      <c r="B489" s="75" t="s">
        <v>749</v>
      </c>
      <c r="C489" s="76" t="s">
        <v>9</v>
      </c>
      <c r="D489" s="77">
        <v>1</v>
      </c>
      <c r="E489" s="80"/>
      <c r="F489" s="80">
        <f t="shared" si="37"/>
        <v>0</v>
      </c>
      <c r="H489" s="77">
        <f>VLOOKUP(A489,'A&amp;R CONSTRUCCIONES'!A:F,4,FALSE)</f>
        <v>1</v>
      </c>
      <c r="I489" s="80">
        <f>VLOOKUP(A489,'A&amp;R CONSTRUCCIONES'!A:F,5,FALSE)</f>
        <v>1035.5702000000042</v>
      </c>
      <c r="J489" s="80">
        <f t="shared" si="38"/>
        <v>1035.5702000000042</v>
      </c>
      <c r="K489" s="264">
        <f t="shared" si="40"/>
        <v>0</v>
      </c>
      <c r="L489" s="77">
        <v>1</v>
      </c>
      <c r="M489" s="80">
        <v>1035.5702000000042</v>
      </c>
      <c r="N489" s="80">
        <f t="shared" si="41"/>
        <v>1035.5702000000042</v>
      </c>
      <c r="O489" s="276">
        <f t="shared" si="39"/>
        <v>2.6085208542473798E-4</v>
      </c>
    </row>
    <row r="490" spans="1:15" s="8" customFormat="1" ht="15" customHeight="1">
      <c r="A490" s="14"/>
      <c r="B490" s="36" t="s">
        <v>716</v>
      </c>
      <c r="C490" s="49"/>
      <c r="D490" s="44"/>
      <c r="E490" s="15"/>
      <c r="F490" s="15"/>
      <c r="H490" s="44"/>
      <c r="I490" s="15"/>
      <c r="J490" s="15"/>
      <c r="K490" s="264">
        <f t="shared" si="40"/>
        <v>0</v>
      </c>
      <c r="L490" s="44"/>
      <c r="M490" s="15"/>
      <c r="N490" s="15"/>
      <c r="O490" s="276">
        <f t="shared" si="39"/>
        <v>0</v>
      </c>
    </row>
    <row r="491" spans="1:15" s="74" customFormat="1" ht="17.25" customHeight="1">
      <c r="A491" s="68" t="s">
        <v>938</v>
      </c>
      <c r="B491" s="75" t="s">
        <v>717</v>
      </c>
      <c r="C491" s="76" t="s">
        <v>9</v>
      </c>
      <c r="D491" s="77">
        <v>12</v>
      </c>
      <c r="E491" s="80"/>
      <c r="F491" s="80">
        <f t="shared" si="37"/>
        <v>0</v>
      </c>
      <c r="H491" s="77">
        <f>VLOOKUP(A491,'A&amp;R CONSTRUCCIONES'!A:F,4,FALSE)</f>
        <v>12</v>
      </c>
      <c r="I491" s="80">
        <f>VLOOKUP(A491,'A&amp;R CONSTRUCCIONES'!A:F,5,FALSE)</f>
        <v>459.93</v>
      </c>
      <c r="J491" s="80">
        <f t="shared" si="38"/>
        <v>5519.16</v>
      </c>
      <c r="K491" s="264">
        <f t="shared" si="40"/>
        <v>0</v>
      </c>
      <c r="L491" s="77">
        <v>12</v>
      </c>
      <c r="M491" s="80">
        <v>459.93</v>
      </c>
      <c r="N491" s="80">
        <f t="shared" si="41"/>
        <v>5519.16</v>
      </c>
      <c r="O491" s="276">
        <f t="shared" si="39"/>
        <v>1.3902335117337203E-3</v>
      </c>
    </row>
    <row r="492" spans="1:15" s="8" customFormat="1" ht="15" customHeight="1">
      <c r="A492" s="14"/>
      <c r="B492" s="36" t="s">
        <v>718</v>
      </c>
      <c r="C492" s="49"/>
      <c r="D492" s="44"/>
      <c r="E492" s="15"/>
      <c r="F492" s="15"/>
      <c r="H492" s="44"/>
      <c r="I492" s="15"/>
      <c r="J492" s="15"/>
      <c r="K492" s="264">
        <f t="shared" si="40"/>
        <v>0</v>
      </c>
      <c r="L492" s="44"/>
      <c r="M492" s="15"/>
      <c r="N492" s="15"/>
      <c r="O492" s="276">
        <f t="shared" si="39"/>
        <v>0</v>
      </c>
    </row>
    <row r="493" spans="1:15" s="74" customFormat="1" ht="17.25" customHeight="1">
      <c r="A493" s="68" t="s">
        <v>939</v>
      </c>
      <c r="B493" s="75" t="s">
        <v>750</v>
      </c>
      <c r="C493" s="76" t="s">
        <v>702</v>
      </c>
      <c r="D493" s="77">
        <v>15</v>
      </c>
      <c r="E493" s="80"/>
      <c r="F493" s="80">
        <f t="shared" si="37"/>
        <v>0</v>
      </c>
      <c r="H493" s="77">
        <f>VLOOKUP(A493,'A&amp;R CONSTRUCCIONES'!A:F,4,FALSE)</f>
        <v>15</v>
      </c>
      <c r="I493" s="80">
        <f>VLOOKUP(A493,'A&amp;R CONSTRUCCIONES'!A:F,5,FALSE)</f>
        <v>321.33</v>
      </c>
      <c r="J493" s="80">
        <f t="shared" si="38"/>
        <v>4819.95</v>
      </c>
      <c r="K493" s="264">
        <f t="shared" si="40"/>
        <v>0</v>
      </c>
      <c r="L493" s="77">
        <v>15</v>
      </c>
      <c r="M493" s="80">
        <v>321.33</v>
      </c>
      <c r="N493" s="80">
        <f t="shared" si="41"/>
        <v>4819.95</v>
      </c>
      <c r="O493" s="276">
        <f t="shared" si="39"/>
        <v>1.2141079466587207E-3</v>
      </c>
    </row>
    <row r="494" spans="1:15" s="8" customFormat="1" ht="15" customHeight="1">
      <c r="A494" s="14"/>
      <c r="B494" s="36" t="s">
        <v>719</v>
      </c>
      <c r="C494" s="49"/>
      <c r="D494" s="44"/>
      <c r="E494" s="15"/>
      <c r="F494" s="15"/>
      <c r="H494" s="44"/>
      <c r="I494" s="15"/>
      <c r="J494" s="15"/>
      <c r="K494" s="264">
        <f t="shared" si="40"/>
        <v>0</v>
      </c>
      <c r="L494" s="44"/>
      <c r="M494" s="15"/>
      <c r="N494" s="15"/>
      <c r="O494" s="276">
        <f t="shared" si="39"/>
        <v>0</v>
      </c>
    </row>
    <row r="495" spans="1:15" s="74" customFormat="1" ht="17.25" customHeight="1">
      <c r="A495" s="68" t="s">
        <v>940</v>
      </c>
      <c r="B495" s="75" t="s">
        <v>751</v>
      </c>
      <c r="C495" s="76" t="s">
        <v>9</v>
      </c>
      <c r="D495" s="77">
        <v>1</v>
      </c>
      <c r="E495" s="80"/>
      <c r="F495" s="80">
        <f t="shared" si="37"/>
        <v>0</v>
      </c>
      <c r="H495" s="77">
        <f>VLOOKUP(A495,'A&amp;R CONSTRUCCIONES'!A:F,4,FALSE)</f>
        <v>1</v>
      </c>
      <c r="I495" s="80">
        <f>VLOOKUP(A495,'A&amp;R CONSTRUCCIONES'!A:F,5,FALSE)</f>
        <v>6894</v>
      </c>
      <c r="J495" s="80">
        <f t="shared" si="38"/>
        <v>6894</v>
      </c>
      <c r="K495" s="264">
        <f t="shared" si="40"/>
        <v>0</v>
      </c>
      <c r="L495" s="77">
        <v>1</v>
      </c>
      <c r="M495" s="80">
        <v>6894</v>
      </c>
      <c r="N495" s="80">
        <f t="shared" si="41"/>
        <v>6894</v>
      </c>
      <c r="O495" s="276">
        <f t="shared" si="39"/>
        <v>1.736545023136178E-3</v>
      </c>
    </row>
    <row r="496" spans="1:15" s="74" customFormat="1" ht="17.25" customHeight="1">
      <c r="A496" s="68" t="s">
        <v>941</v>
      </c>
      <c r="B496" s="75" t="s">
        <v>752</v>
      </c>
      <c r="C496" s="76" t="s">
        <v>9</v>
      </c>
      <c r="D496" s="77">
        <v>2</v>
      </c>
      <c r="E496" s="80"/>
      <c r="F496" s="80">
        <f t="shared" si="37"/>
        <v>0</v>
      </c>
      <c r="H496" s="77">
        <f>VLOOKUP(A496,'A&amp;R CONSTRUCCIONES'!A:F,4,FALSE)</f>
        <v>2</v>
      </c>
      <c r="I496" s="80">
        <f>VLOOKUP(A496,'A&amp;R CONSTRUCCIONES'!A:F,5,FALSE)</f>
        <v>9534</v>
      </c>
      <c r="J496" s="80">
        <f t="shared" si="38"/>
        <v>19068</v>
      </c>
      <c r="K496" s="264">
        <f t="shared" si="40"/>
        <v>0</v>
      </c>
      <c r="L496" s="77">
        <v>2</v>
      </c>
      <c r="M496" s="80">
        <v>9534</v>
      </c>
      <c r="N496" s="80">
        <f t="shared" si="41"/>
        <v>19068</v>
      </c>
      <c r="O496" s="276">
        <f t="shared" si="39"/>
        <v>4.8030810126429707E-3</v>
      </c>
    </row>
    <row r="497" spans="1:15" s="8" customFormat="1" ht="15" customHeight="1">
      <c r="A497" s="84"/>
      <c r="B497" s="85" t="s">
        <v>720</v>
      </c>
      <c r="C497" s="86"/>
      <c r="D497" s="87"/>
      <c r="E497" s="88"/>
      <c r="F497" s="88"/>
      <c r="G497" s="67"/>
      <c r="H497" s="87"/>
      <c r="I497" s="88"/>
      <c r="J497" s="88"/>
      <c r="K497" s="264">
        <f t="shared" si="40"/>
        <v>0</v>
      </c>
      <c r="L497" s="87"/>
      <c r="M497" s="88"/>
      <c r="N497" s="88"/>
      <c r="O497" s="276">
        <f t="shared" si="39"/>
        <v>0</v>
      </c>
    </row>
    <row r="498" spans="1:15" s="8" customFormat="1" ht="15" customHeight="1">
      <c r="A498" s="14"/>
      <c r="B498" s="36" t="s">
        <v>721</v>
      </c>
      <c r="C498" s="49"/>
      <c r="D498" s="44"/>
      <c r="E498" s="15"/>
      <c r="F498" s="15"/>
      <c r="H498" s="44"/>
      <c r="I498" s="15"/>
      <c r="J498" s="15"/>
      <c r="K498" s="264">
        <f t="shared" si="40"/>
        <v>0</v>
      </c>
      <c r="L498" s="44"/>
      <c r="M498" s="15"/>
      <c r="N498" s="15"/>
      <c r="O498" s="276">
        <f t="shared" si="39"/>
        <v>0</v>
      </c>
    </row>
    <row r="499" spans="1:15" s="74" customFormat="1" ht="17.25" customHeight="1">
      <c r="A499" s="68" t="s">
        <v>942</v>
      </c>
      <c r="B499" s="75" t="s">
        <v>722</v>
      </c>
      <c r="C499" s="76" t="s">
        <v>19</v>
      </c>
      <c r="D499" s="77">
        <v>3</v>
      </c>
      <c r="E499" s="80"/>
      <c r="F499" s="80">
        <f t="shared" si="37"/>
        <v>0</v>
      </c>
      <c r="H499" s="77">
        <f>VLOOKUP(A499,'A&amp;R CONSTRUCCIONES'!A:F,4,FALSE)</f>
        <v>3</v>
      </c>
      <c r="I499" s="80">
        <f>VLOOKUP(A499,'A&amp;R CONSTRUCCIONES'!A:F,5,FALSE)</f>
        <v>1105.335</v>
      </c>
      <c r="J499" s="80">
        <f t="shared" si="38"/>
        <v>3316.0050000000001</v>
      </c>
      <c r="K499" s="264">
        <f t="shared" si="40"/>
        <v>0</v>
      </c>
      <c r="L499" s="77">
        <v>3</v>
      </c>
      <c r="M499" s="80">
        <v>1105.335</v>
      </c>
      <c r="N499" s="80">
        <f t="shared" si="41"/>
        <v>3316.0050000000001</v>
      </c>
      <c r="O499" s="276">
        <f t="shared" si="39"/>
        <v>8.3527588909844538E-4</v>
      </c>
    </row>
    <row r="500" spans="1:15" s="74" customFormat="1" ht="17.25" customHeight="1">
      <c r="A500" s="68" t="s">
        <v>943</v>
      </c>
      <c r="B500" s="75" t="s">
        <v>723</v>
      </c>
      <c r="C500" s="76" t="s">
        <v>9</v>
      </c>
      <c r="D500" s="77">
        <v>4</v>
      </c>
      <c r="E500" s="80"/>
      <c r="F500" s="80">
        <f t="shared" si="37"/>
        <v>0</v>
      </c>
      <c r="H500" s="77">
        <f>VLOOKUP(A500,'A&amp;R CONSTRUCCIONES'!A:F,4,FALSE)</f>
        <v>4</v>
      </c>
      <c r="I500" s="80">
        <f>VLOOKUP(A500,'A&amp;R CONSTRUCCIONES'!A:F,5,FALSE)</f>
        <v>795.9</v>
      </c>
      <c r="J500" s="80">
        <f t="shared" si="38"/>
        <v>3183.6</v>
      </c>
      <c r="K500" s="264">
        <f t="shared" si="40"/>
        <v>0</v>
      </c>
      <c r="L500" s="77">
        <v>4</v>
      </c>
      <c r="M500" s="80">
        <v>795.9</v>
      </c>
      <c r="N500" s="80">
        <f t="shared" si="41"/>
        <v>3183.6</v>
      </c>
      <c r="O500" s="276">
        <f t="shared" si="39"/>
        <v>8.0192409858664577E-4</v>
      </c>
    </row>
    <row r="501" spans="1:15" s="74" customFormat="1" ht="17.25" customHeight="1">
      <c r="A501" s="68" t="s">
        <v>944</v>
      </c>
      <c r="B501" s="75" t="s">
        <v>736</v>
      </c>
      <c r="C501" s="76" t="s">
        <v>9</v>
      </c>
      <c r="D501" s="77">
        <v>2</v>
      </c>
      <c r="E501" s="80"/>
      <c r="F501" s="80">
        <f t="shared" si="37"/>
        <v>0</v>
      </c>
      <c r="H501" s="77">
        <f>VLOOKUP(A501,'A&amp;R CONSTRUCCIONES'!A:F,4,FALSE)</f>
        <v>2</v>
      </c>
      <c r="I501" s="80">
        <f>VLOOKUP(A501,'A&amp;R CONSTRUCCIONES'!A:F,5,FALSE)</f>
        <v>0</v>
      </c>
      <c r="J501" s="80">
        <f t="shared" si="38"/>
        <v>0</v>
      </c>
      <c r="K501" s="264">
        <f t="shared" si="40"/>
        <v>0</v>
      </c>
      <c r="L501" s="77">
        <v>2</v>
      </c>
      <c r="M501" s="80">
        <v>0</v>
      </c>
      <c r="N501" s="80">
        <f t="shared" si="41"/>
        <v>0</v>
      </c>
      <c r="O501" s="276">
        <f t="shared" si="39"/>
        <v>0</v>
      </c>
    </row>
    <row r="502" spans="1:15" s="74" customFormat="1" ht="17.25" customHeight="1">
      <c r="A502" s="68" t="s">
        <v>945</v>
      </c>
      <c r="B502" s="75" t="s">
        <v>738</v>
      </c>
      <c r="C502" s="76" t="s">
        <v>9</v>
      </c>
      <c r="D502" s="77">
        <v>1</v>
      </c>
      <c r="E502" s="80"/>
      <c r="F502" s="80">
        <f t="shared" si="37"/>
        <v>0</v>
      </c>
      <c r="H502" s="77">
        <f>VLOOKUP(A502,'A&amp;R CONSTRUCCIONES'!A:F,4,FALSE)</f>
        <v>1</v>
      </c>
      <c r="I502" s="80">
        <f>VLOOKUP(A502,'A&amp;R CONSTRUCCIONES'!A:F,5,FALSE)</f>
        <v>0</v>
      </c>
      <c r="J502" s="80">
        <f t="shared" si="38"/>
        <v>0</v>
      </c>
      <c r="K502" s="264">
        <f t="shared" si="40"/>
        <v>0</v>
      </c>
      <c r="L502" s="77">
        <v>1</v>
      </c>
      <c r="M502" s="80">
        <v>0</v>
      </c>
      <c r="N502" s="80">
        <f t="shared" si="41"/>
        <v>0</v>
      </c>
      <c r="O502" s="276">
        <f t="shared" si="39"/>
        <v>0</v>
      </c>
    </row>
    <row r="503" spans="1:15" s="74" customFormat="1" ht="17.25" customHeight="1">
      <c r="A503" s="68" t="s">
        <v>946</v>
      </c>
      <c r="B503" s="75" t="s">
        <v>739</v>
      </c>
      <c r="C503" s="76" t="s">
        <v>9</v>
      </c>
      <c r="D503" s="77">
        <v>1</v>
      </c>
      <c r="E503" s="80"/>
      <c r="F503" s="80">
        <f t="shared" si="37"/>
        <v>0</v>
      </c>
      <c r="H503" s="77">
        <f>VLOOKUP(A503,'A&amp;R CONSTRUCCIONES'!A:F,4,FALSE)</f>
        <v>1</v>
      </c>
      <c r="I503" s="80">
        <f>VLOOKUP(A503,'A&amp;R CONSTRUCCIONES'!A:F,5,FALSE)</f>
        <v>0</v>
      </c>
      <c r="J503" s="80">
        <f t="shared" si="38"/>
        <v>0</v>
      </c>
      <c r="K503" s="264">
        <f t="shared" si="40"/>
        <v>0</v>
      </c>
      <c r="L503" s="77">
        <v>1</v>
      </c>
      <c r="M503" s="80">
        <v>0</v>
      </c>
      <c r="N503" s="80">
        <f t="shared" si="41"/>
        <v>0</v>
      </c>
      <c r="O503" s="276">
        <f t="shared" si="39"/>
        <v>0</v>
      </c>
    </row>
    <row r="504" spans="1:15" s="74" customFormat="1" ht="17.25" customHeight="1">
      <c r="A504" s="68" t="s">
        <v>947</v>
      </c>
      <c r="B504" s="75" t="s">
        <v>730</v>
      </c>
      <c r="C504" s="76" t="s">
        <v>91</v>
      </c>
      <c r="D504" s="77">
        <v>10</v>
      </c>
      <c r="E504" s="80"/>
      <c r="F504" s="80">
        <f t="shared" si="37"/>
        <v>0</v>
      </c>
      <c r="H504" s="77">
        <f>VLOOKUP(A504,'A&amp;R CONSTRUCCIONES'!A:F,4,FALSE)</f>
        <v>10</v>
      </c>
      <c r="I504" s="80">
        <f>VLOOKUP(A504,'A&amp;R CONSTRUCCIONES'!A:F,5,FALSE)</f>
        <v>0</v>
      </c>
      <c r="J504" s="80">
        <f t="shared" si="38"/>
        <v>0</v>
      </c>
      <c r="K504" s="264">
        <f t="shared" si="40"/>
        <v>0</v>
      </c>
      <c r="L504" s="77">
        <v>10</v>
      </c>
      <c r="M504" s="80">
        <v>0</v>
      </c>
      <c r="N504" s="80">
        <f t="shared" si="41"/>
        <v>0</v>
      </c>
      <c r="O504" s="276">
        <f t="shared" si="39"/>
        <v>0</v>
      </c>
    </row>
    <row r="505" spans="1:15" s="74" customFormat="1" ht="17.25" customHeight="1">
      <c r="A505" s="68" t="s">
        <v>967</v>
      </c>
      <c r="B505" s="75" t="s">
        <v>763</v>
      </c>
      <c r="C505" s="76" t="s">
        <v>9</v>
      </c>
      <c r="D505" s="77">
        <v>3</v>
      </c>
      <c r="E505" s="80"/>
      <c r="F505" s="80">
        <f t="shared" si="37"/>
        <v>0</v>
      </c>
      <c r="H505" s="77">
        <f>VLOOKUP(A505,'A&amp;R CONSTRUCCIONES'!A:F,4,FALSE)</f>
        <v>3</v>
      </c>
      <c r="I505" s="80">
        <f>VLOOKUP(A505,'A&amp;R CONSTRUCCIONES'!A:F,5,FALSE)</f>
        <v>0</v>
      </c>
      <c r="J505" s="80">
        <f t="shared" si="38"/>
        <v>0</v>
      </c>
      <c r="K505" s="264">
        <f t="shared" si="40"/>
        <v>0</v>
      </c>
      <c r="L505" s="77">
        <v>3</v>
      </c>
      <c r="M505" s="80">
        <v>0</v>
      </c>
      <c r="N505" s="80">
        <f t="shared" si="41"/>
        <v>0</v>
      </c>
      <c r="O505" s="276">
        <f t="shared" si="39"/>
        <v>0</v>
      </c>
    </row>
    <row r="506" spans="1:15" s="74" customFormat="1" ht="17.25" customHeight="1">
      <c r="A506" s="68" t="s">
        <v>968</v>
      </c>
      <c r="B506" s="75" t="s">
        <v>764</v>
      </c>
      <c r="C506" s="76" t="s">
        <v>9</v>
      </c>
      <c r="D506" s="77">
        <v>1</v>
      </c>
      <c r="E506" s="80"/>
      <c r="F506" s="80">
        <f t="shared" si="37"/>
        <v>0</v>
      </c>
      <c r="H506" s="77">
        <f>VLOOKUP(A506,'A&amp;R CONSTRUCCIONES'!A:F,4,FALSE)</f>
        <v>1</v>
      </c>
      <c r="I506" s="80">
        <f>VLOOKUP(A506,'A&amp;R CONSTRUCCIONES'!A:F,5,FALSE)</f>
        <v>0</v>
      </c>
      <c r="J506" s="80">
        <f t="shared" si="38"/>
        <v>0</v>
      </c>
      <c r="K506" s="264">
        <f t="shared" si="40"/>
        <v>0</v>
      </c>
      <c r="L506" s="77">
        <v>1</v>
      </c>
      <c r="M506" s="80">
        <v>0</v>
      </c>
      <c r="N506" s="80">
        <f t="shared" si="41"/>
        <v>0</v>
      </c>
      <c r="O506" s="276">
        <f t="shared" si="39"/>
        <v>0</v>
      </c>
    </row>
    <row r="507" spans="1:15" s="74" customFormat="1" ht="17.25" customHeight="1">
      <c r="A507" s="68" t="s">
        <v>948</v>
      </c>
      <c r="B507" s="75" t="s">
        <v>735</v>
      </c>
      <c r="C507" s="76" t="s">
        <v>91</v>
      </c>
      <c r="D507" s="77">
        <v>37.799999999999997</v>
      </c>
      <c r="E507" s="80"/>
      <c r="F507" s="80">
        <f t="shared" si="37"/>
        <v>0</v>
      </c>
      <c r="H507" s="77">
        <f>VLOOKUP(A507,'A&amp;R CONSTRUCCIONES'!A:F,4,FALSE)</f>
        <v>37.799999999999997</v>
      </c>
      <c r="I507" s="80">
        <f>VLOOKUP(A507,'A&amp;R CONSTRUCCIONES'!A:F,5,FALSE)</f>
        <v>0</v>
      </c>
      <c r="J507" s="80">
        <f t="shared" si="38"/>
        <v>0</v>
      </c>
      <c r="K507" s="264">
        <f t="shared" si="40"/>
        <v>0</v>
      </c>
      <c r="L507" s="77">
        <v>37.799999999999997</v>
      </c>
      <c r="M507" s="80">
        <v>0</v>
      </c>
      <c r="N507" s="80">
        <f t="shared" si="41"/>
        <v>0</v>
      </c>
      <c r="O507" s="276">
        <f t="shared" si="39"/>
        <v>0</v>
      </c>
    </row>
    <row r="508" spans="1:15" s="74" customFormat="1" ht="17.25" customHeight="1">
      <c r="A508" s="68" t="s">
        <v>949</v>
      </c>
      <c r="B508" s="75" t="s">
        <v>734</v>
      </c>
      <c r="C508" s="76" t="s">
        <v>9</v>
      </c>
      <c r="D508" s="77">
        <v>1</v>
      </c>
      <c r="E508" s="80"/>
      <c r="F508" s="80">
        <f t="shared" si="37"/>
        <v>0</v>
      </c>
      <c r="H508" s="77">
        <f>VLOOKUP(A508,'A&amp;R CONSTRUCCIONES'!A:F,4,FALSE)</f>
        <v>1</v>
      </c>
      <c r="I508" s="80">
        <f>VLOOKUP(A508,'A&amp;R CONSTRUCCIONES'!A:F,5,FALSE)</f>
        <v>0</v>
      </c>
      <c r="J508" s="80">
        <f t="shared" si="38"/>
        <v>0</v>
      </c>
      <c r="K508" s="264">
        <f t="shared" si="40"/>
        <v>0</v>
      </c>
      <c r="L508" s="77">
        <v>1</v>
      </c>
      <c r="M508" s="80">
        <v>0</v>
      </c>
      <c r="N508" s="80">
        <f t="shared" si="41"/>
        <v>0</v>
      </c>
      <c r="O508" s="276">
        <f t="shared" si="39"/>
        <v>0</v>
      </c>
    </row>
    <row r="509" spans="1:15" s="74" customFormat="1" ht="17.25" customHeight="1">
      <c r="A509" s="12"/>
      <c r="B509" s="35" t="s">
        <v>987</v>
      </c>
      <c r="C509" s="48"/>
      <c r="D509" s="127"/>
      <c r="E509" s="13"/>
      <c r="F509" s="13"/>
      <c r="G509" s="8"/>
      <c r="H509" s="127"/>
      <c r="I509" s="13"/>
      <c r="J509" s="13"/>
      <c r="K509" s="264">
        <f t="shared" si="40"/>
        <v>0</v>
      </c>
      <c r="L509" s="127"/>
      <c r="M509" s="13"/>
      <c r="N509" s="13"/>
      <c r="O509" s="276">
        <f t="shared" si="39"/>
        <v>0</v>
      </c>
    </row>
    <row r="510" spans="1:15" s="74" customFormat="1" ht="17.25" customHeight="1">
      <c r="A510" s="68" t="s">
        <v>975</v>
      </c>
      <c r="B510" s="75" t="s">
        <v>976</v>
      </c>
      <c r="C510" s="76" t="s">
        <v>9</v>
      </c>
      <c r="D510" s="77"/>
      <c r="E510" s="80"/>
      <c r="F510" s="80"/>
      <c r="H510" s="290">
        <v>1</v>
      </c>
      <c r="I510" s="80">
        <v>9782.7946200000006</v>
      </c>
      <c r="J510" s="80">
        <f t="shared" si="38"/>
        <v>9782.7946200000006</v>
      </c>
      <c r="K510" s="264">
        <f t="shared" si="40"/>
        <v>1</v>
      </c>
      <c r="L510" s="290">
        <v>1</v>
      </c>
      <c r="M510" s="80">
        <v>9782.7946200000006</v>
      </c>
      <c r="N510" s="80">
        <f t="shared" si="41"/>
        <v>9782.7946200000006</v>
      </c>
      <c r="O510" s="276">
        <f t="shared" si="39"/>
        <v>2.4642099375869419E-3</v>
      </c>
    </row>
    <row r="511" spans="1:15" s="74" customFormat="1" ht="17.25" customHeight="1">
      <c r="A511" s="68" t="s">
        <v>977</v>
      </c>
      <c r="B511" s="75" t="s">
        <v>978</v>
      </c>
      <c r="C511" s="76" t="s">
        <v>9</v>
      </c>
      <c r="D511" s="77"/>
      <c r="E511" s="80"/>
      <c r="F511" s="80"/>
      <c r="H511" s="290">
        <v>2</v>
      </c>
      <c r="I511" s="80">
        <v>9122.9670000000006</v>
      </c>
      <c r="J511" s="80">
        <f t="shared" si="38"/>
        <v>18245.934000000001</v>
      </c>
      <c r="K511" s="264">
        <f t="shared" si="40"/>
        <v>2</v>
      </c>
      <c r="L511" s="290">
        <v>2</v>
      </c>
      <c r="M511" s="80">
        <v>9122.9670000000006</v>
      </c>
      <c r="N511" s="80">
        <f t="shared" si="41"/>
        <v>18245.934000000001</v>
      </c>
      <c r="O511" s="276">
        <f t="shared" si="39"/>
        <v>4.5960089759459208E-3</v>
      </c>
    </row>
    <row r="512" spans="1:15" s="74" customFormat="1" ht="17.25" customHeight="1">
      <c r="A512" s="68" t="s">
        <v>979</v>
      </c>
      <c r="B512" s="75" t="s">
        <v>980</v>
      </c>
      <c r="C512" s="76" t="s">
        <v>9</v>
      </c>
      <c r="D512" s="77"/>
      <c r="E512" s="80"/>
      <c r="F512" s="80"/>
      <c r="H512" s="290">
        <v>1</v>
      </c>
      <c r="I512" s="80">
        <v>6770.88</v>
      </c>
      <c r="J512" s="80">
        <f t="shared" si="38"/>
        <v>6770.88</v>
      </c>
      <c r="K512" s="264">
        <f t="shared" si="40"/>
        <v>1</v>
      </c>
      <c r="L512" s="290">
        <v>1</v>
      </c>
      <c r="M512" s="80">
        <v>6770.88</v>
      </c>
      <c r="N512" s="80">
        <f t="shared" si="41"/>
        <v>6770.88</v>
      </c>
      <c r="O512" s="276">
        <f t="shared" si="39"/>
        <v>1.7055320519658087E-3</v>
      </c>
    </row>
    <row r="513" spans="1:15" s="74" customFormat="1" ht="17.25" customHeight="1">
      <c r="A513" s="68" t="s">
        <v>981</v>
      </c>
      <c r="B513" s="75" t="s">
        <v>982</v>
      </c>
      <c r="C513" s="76" t="s">
        <v>9</v>
      </c>
      <c r="D513" s="77"/>
      <c r="E513" s="80"/>
      <c r="F513" s="80"/>
      <c r="H513" s="290">
        <v>1</v>
      </c>
      <c r="I513" s="80">
        <v>11701.9</v>
      </c>
      <c r="J513" s="80">
        <f t="shared" si="38"/>
        <v>11701.9</v>
      </c>
      <c r="K513" s="264">
        <f t="shared" si="40"/>
        <v>1</v>
      </c>
      <c r="L513" s="290">
        <v>1</v>
      </c>
      <c r="M513" s="80">
        <v>11701.9</v>
      </c>
      <c r="N513" s="80">
        <f t="shared" si="41"/>
        <v>11701.9</v>
      </c>
      <c r="O513" s="276">
        <f t="shared" si="39"/>
        <v>2.9476176684417234E-3</v>
      </c>
    </row>
    <row r="514" spans="1:15" s="74" customFormat="1" ht="17.25" customHeight="1">
      <c r="A514" s="68" t="s">
        <v>983</v>
      </c>
      <c r="B514" s="75" t="s">
        <v>984</v>
      </c>
      <c r="C514" s="76" t="s">
        <v>9</v>
      </c>
      <c r="D514" s="77"/>
      <c r="E514" s="80"/>
      <c r="F514" s="80"/>
      <c r="H514" s="290">
        <v>1</v>
      </c>
      <c r="I514" s="80">
        <v>5275.69</v>
      </c>
      <c r="J514" s="80">
        <f t="shared" si="38"/>
        <v>5275.69</v>
      </c>
      <c r="K514" s="264">
        <f t="shared" si="40"/>
        <v>1</v>
      </c>
      <c r="L514" s="290">
        <v>1</v>
      </c>
      <c r="M514" s="80">
        <v>5275.69</v>
      </c>
      <c r="N514" s="80">
        <f t="shared" si="41"/>
        <v>5275.69</v>
      </c>
      <c r="O514" s="276">
        <f t="shared" si="39"/>
        <v>1.3289053108658691E-3</v>
      </c>
    </row>
    <row r="515" spans="1:15" s="74" customFormat="1" ht="17.25" customHeight="1">
      <c r="A515" s="68" t="s">
        <v>975</v>
      </c>
      <c r="B515" s="75" t="s">
        <v>687</v>
      </c>
      <c r="C515" s="76" t="s">
        <v>91</v>
      </c>
      <c r="D515" s="77"/>
      <c r="E515" s="80"/>
      <c r="F515" s="80"/>
      <c r="H515" s="290">
        <v>60</v>
      </c>
      <c r="I515" s="80">
        <v>66.7</v>
      </c>
      <c r="J515" s="80">
        <f t="shared" si="38"/>
        <v>4002</v>
      </c>
      <c r="K515" s="264">
        <f t="shared" si="40"/>
        <v>60</v>
      </c>
      <c r="L515" s="290">
        <v>60</v>
      </c>
      <c r="M515" s="80">
        <v>66.7</v>
      </c>
      <c r="N515" s="80">
        <f t="shared" si="41"/>
        <v>4002</v>
      </c>
      <c r="O515" s="276">
        <f t="shared" si="39"/>
        <v>1.0080726983740912E-3</v>
      </c>
    </row>
    <row r="516" spans="1:15" s="74" customFormat="1" ht="17.25" customHeight="1">
      <c r="A516" s="68" t="s">
        <v>977</v>
      </c>
      <c r="B516" s="75" t="s">
        <v>985</v>
      </c>
      <c r="C516" s="76" t="s">
        <v>9</v>
      </c>
      <c r="D516" s="77"/>
      <c r="E516" s="80"/>
      <c r="F516" s="80"/>
      <c r="H516" s="290">
        <v>6</v>
      </c>
      <c r="I516" s="80">
        <v>963.24199999999996</v>
      </c>
      <c r="J516" s="80">
        <f t="shared" si="38"/>
        <v>5779.4519999999993</v>
      </c>
      <c r="K516" s="264">
        <f t="shared" si="40"/>
        <v>6</v>
      </c>
      <c r="L516" s="290">
        <v>6</v>
      </c>
      <c r="M516" s="80">
        <v>963.24199999999996</v>
      </c>
      <c r="N516" s="80">
        <f t="shared" si="41"/>
        <v>5779.4519999999993</v>
      </c>
      <c r="O516" s="276">
        <f t="shared" si="39"/>
        <v>1.4557990436690497E-3</v>
      </c>
    </row>
    <row r="517" spans="1:15" s="74" customFormat="1" ht="17.25" customHeight="1">
      <c r="A517" s="68" t="s">
        <v>979</v>
      </c>
      <c r="B517" s="75" t="s">
        <v>986</v>
      </c>
      <c r="C517" s="76" t="s">
        <v>9</v>
      </c>
      <c r="D517" s="77"/>
      <c r="E517" s="80"/>
      <c r="F517" s="80"/>
      <c r="H517" s="290">
        <v>6</v>
      </c>
      <c r="I517" s="80">
        <v>153.25101179163423</v>
      </c>
      <c r="J517" s="80">
        <f t="shared" si="38"/>
        <v>919.5060707498053</v>
      </c>
      <c r="K517" s="264">
        <f t="shared" si="40"/>
        <v>6</v>
      </c>
      <c r="L517" s="290">
        <v>6</v>
      </c>
      <c r="M517" s="80">
        <v>153.25101179163423</v>
      </c>
      <c r="N517" s="80">
        <f t="shared" si="41"/>
        <v>919.5060707498053</v>
      </c>
      <c r="O517" s="276">
        <f t="shared" si="39"/>
        <v>2.3161643326139784E-4</v>
      </c>
    </row>
    <row r="518" spans="1:15">
      <c r="J518" s="266">
        <f>SUM(J459:J517)</f>
        <v>405337.61834674986</v>
      </c>
      <c r="N518" s="266">
        <f>SUM(N459:N517)</f>
        <v>405337.61834674986</v>
      </c>
      <c r="O518" s="276">
        <f>N518/N520</f>
        <v>0.10210139597184799</v>
      </c>
    </row>
    <row r="520" spans="1:15">
      <c r="J520" s="267">
        <f>J457+J518</f>
        <v>3969951.7767466372</v>
      </c>
      <c r="N520" s="267">
        <f>N457+N518</f>
        <v>3969951.7767466372</v>
      </c>
    </row>
    <row r="521" spans="1:15">
      <c r="N521" s="267">
        <f>N520/B6</f>
        <v>9573.9926126142782</v>
      </c>
    </row>
  </sheetData>
  <sheetProtection formatCells="0" formatColumns="0" formatRows="0" sort="0" autoFilter="0"/>
  <protectedRanges>
    <protectedRange password="DE58" sqref="E474:E475 I474:I475" name="Rango1_8_1_1"/>
    <protectedRange password="DE58" sqref="E476 I476" name="Rango1_8_5_1"/>
    <protectedRange password="DE58" sqref="E477 I477" name="Rango1_8_7_1"/>
  </protectedRanges>
  <conditionalFormatting sqref="O1:O1048576">
    <cfRule type="cellIs" dxfId="0" priority="1" operator="greaterThan">
      <formula>0.01</formula>
    </cfRule>
  </conditionalFormatting>
  <printOptions horizontalCentered="1"/>
  <pageMargins left="0.55118110236220474" right="0.15748031496062992" top="0.39370078740157483" bottom="0.59055118110236227" header="0.39370078740157483" footer="0.39370078740157483"/>
  <pageSetup scale="55" fitToWidth="0" orientation="portrait" r:id="rId1"/>
  <headerFooter>
    <oddHeader>&amp;R&amp;P DE &amp;N</oddHeader>
    <oddFooter xml:space="preserve">&amp;L&amp;"Arial Narrow,Normal"COMPRAS BBVA&amp;C&amp;"Arial Narrow,Normal"COSTOS LL&amp;R&amp;"Arial Narrow,Normal"&amp;8A &amp; R CONSTRUCCIONES , S.A. DE C.V.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5"/>
  <sheetViews>
    <sheetView tabSelected="1" topLeftCell="C1" zoomScale="90" zoomScaleNormal="90" zoomScaleSheetLayoutView="85" workbookViewId="0">
      <selection activeCell="G3" sqref="G3"/>
    </sheetView>
  </sheetViews>
  <sheetFormatPr baseColWidth="10" defaultColWidth="11.42578125" defaultRowHeight="15"/>
  <cols>
    <col min="1" max="1" width="13.85546875" style="259" customWidth="1"/>
    <col min="2" max="2" width="68.5703125" style="260" customWidth="1"/>
    <col min="3" max="3" width="10.5703125" style="259" customWidth="1"/>
    <col min="4" max="4" width="12.5703125" style="261" customWidth="1"/>
    <col min="5" max="5" width="18.7109375" style="138" customWidth="1"/>
    <col min="6" max="6" width="27.140625" style="259" customWidth="1"/>
    <col min="7" max="7" width="18.7109375" style="138" customWidth="1"/>
    <col min="8" max="16384" width="11.42578125" style="138"/>
  </cols>
  <sheetData>
    <row r="1" spans="1:7">
      <c r="A1" s="140" t="s">
        <v>1011</v>
      </c>
      <c r="B1" s="269" t="s">
        <v>1</v>
      </c>
      <c r="C1" s="141" t="s">
        <v>2</v>
      </c>
      <c r="D1" s="142" t="s">
        <v>698</v>
      </c>
      <c r="E1" s="143" t="s">
        <v>1012</v>
      </c>
      <c r="F1" s="141" t="s">
        <v>699</v>
      </c>
      <c r="G1" s="138" t="s">
        <v>1013</v>
      </c>
    </row>
    <row r="2" spans="1:7" s="139" customFormat="1">
      <c r="A2" s="144" t="s">
        <v>3</v>
      </c>
      <c r="B2" s="145" t="s">
        <v>4</v>
      </c>
      <c r="C2" s="146"/>
      <c r="D2" s="147"/>
      <c r="E2" s="148"/>
      <c r="F2" s="146"/>
      <c r="G2" s="139">
        <v>1</v>
      </c>
    </row>
    <row r="3" spans="1:7" s="139" customFormat="1">
      <c r="A3" s="149" t="s">
        <v>5</v>
      </c>
      <c r="B3" s="150" t="s">
        <v>6</v>
      </c>
      <c r="C3" s="151"/>
      <c r="D3" s="152"/>
      <c r="E3" s="153"/>
      <c r="F3" s="151"/>
      <c r="G3" s="139">
        <v>2</v>
      </c>
    </row>
    <row r="4" spans="1:7" s="139" customFormat="1">
      <c r="A4" s="154" t="s">
        <v>7</v>
      </c>
      <c r="B4" s="155" t="s">
        <v>8</v>
      </c>
      <c r="C4" s="156"/>
      <c r="D4" s="157"/>
      <c r="E4" s="158"/>
      <c r="F4" s="156"/>
      <c r="G4" s="139">
        <v>3</v>
      </c>
    </row>
    <row r="5" spans="1:7" s="163" customFormat="1" ht="12.95" customHeight="1">
      <c r="A5" s="159" t="s">
        <v>10</v>
      </c>
      <c r="B5" s="160" t="s">
        <v>765</v>
      </c>
      <c r="C5" s="161" t="s">
        <v>9</v>
      </c>
      <c r="D5" s="47">
        <v>6</v>
      </c>
      <c r="E5" s="162">
        <v>181.42740000000001</v>
      </c>
      <c r="F5" s="161">
        <f>D5*E5</f>
        <v>1088.5644</v>
      </c>
    </row>
    <row r="6" spans="1:7" s="163" customFormat="1" ht="12.95" customHeight="1">
      <c r="A6" s="159" t="s">
        <v>12</v>
      </c>
      <c r="B6" s="160" t="s">
        <v>766</v>
      </c>
      <c r="C6" s="161" t="s">
        <v>9</v>
      </c>
      <c r="D6" s="47">
        <v>3</v>
      </c>
      <c r="E6" s="162">
        <v>166.72739999999999</v>
      </c>
      <c r="F6" s="161">
        <f t="shared" ref="F6:F69" si="0">D6*E6</f>
        <v>500.18219999999997</v>
      </c>
    </row>
    <row r="7" spans="1:7" s="163" customFormat="1" ht="12.95" customHeight="1">
      <c r="A7" s="159" t="s">
        <v>14</v>
      </c>
      <c r="B7" s="160" t="s">
        <v>767</v>
      </c>
      <c r="C7" s="161" t="s">
        <v>9</v>
      </c>
      <c r="D7" s="47">
        <v>8</v>
      </c>
      <c r="E7" s="162">
        <v>47.324199999999998</v>
      </c>
      <c r="F7" s="161">
        <f t="shared" si="0"/>
        <v>378.59359999999998</v>
      </c>
    </row>
    <row r="8" spans="1:7" s="163" customFormat="1" ht="12.95" customHeight="1">
      <c r="A8" s="159" t="s">
        <v>15</v>
      </c>
      <c r="B8" s="160" t="s">
        <v>768</v>
      </c>
      <c r="C8" s="161" t="s">
        <v>9</v>
      </c>
      <c r="D8" s="47">
        <v>1</v>
      </c>
      <c r="E8" s="162">
        <v>197.5729</v>
      </c>
      <c r="F8" s="161">
        <f t="shared" si="0"/>
        <v>197.5729</v>
      </c>
    </row>
    <row r="9" spans="1:7" s="139" customFormat="1" ht="12.95" customHeight="1">
      <c r="A9" s="154" t="s">
        <v>16</v>
      </c>
      <c r="B9" s="155" t="s">
        <v>17</v>
      </c>
      <c r="C9" s="156"/>
      <c r="D9" s="157"/>
      <c r="E9" s="158"/>
      <c r="F9" s="156">
        <f t="shared" si="0"/>
        <v>0</v>
      </c>
      <c r="G9" s="139">
        <v>3</v>
      </c>
    </row>
    <row r="10" spans="1:7" s="163" customFormat="1" ht="12.95" customHeight="1">
      <c r="A10" s="159" t="s">
        <v>18</v>
      </c>
      <c r="B10" s="160" t="s">
        <v>769</v>
      </c>
      <c r="C10" s="119" t="s">
        <v>19</v>
      </c>
      <c r="D10" s="47">
        <v>9</v>
      </c>
      <c r="E10" s="162">
        <v>195.4512</v>
      </c>
      <c r="F10" s="161">
        <f t="shared" si="0"/>
        <v>1759.0608</v>
      </c>
    </row>
    <row r="11" spans="1:7" s="163" customFormat="1" ht="12.95" customHeight="1">
      <c r="A11" s="164" t="s">
        <v>20</v>
      </c>
      <c r="B11" s="160" t="s">
        <v>770</v>
      </c>
      <c r="C11" s="161" t="s">
        <v>9</v>
      </c>
      <c r="D11" s="47">
        <v>1</v>
      </c>
      <c r="E11" s="162">
        <v>206.2508</v>
      </c>
      <c r="F11" s="161">
        <f t="shared" si="0"/>
        <v>206.2508</v>
      </c>
    </row>
    <row r="12" spans="1:7" s="139" customFormat="1" ht="12.95" customHeight="1">
      <c r="A12" s="154" t="s">
        <v>21</v>
      </c>
      <c r="B12" s="155" t="s">
        <v>22</v>
      </c>
      <c r="C12" s="156"/>
      <c r="D12" s="157"/>
      <c r="E12" s="158"/>
      <c r="F12" s="156">
        <f t="shared" si="0"/>
        <v>0</v>
      </c>
      <c r="G12" s="139">
        <v>3</v>
      </c>
    </row>
    <row r="13" spans="1:7" s="163" customFormat="1" ht="12.95" customHeight="1">
      <c r="A13" s="159" t="s">
        <v>26</v>
      </c>
      <c r="B13" s="160" t="s">
        <v>771</v>
      </c>
      <c r="C13" s="161" t="s">
        <v>23</v>
      </c>
      <c r="D13" s="47">
        <v>414.66</v>
      </c>
      <c r="E13" s="162">
        <v>50.866900000000001</v>
      </c>
      <c r="F13" s="161">
        <f t="shared" si="0"/>
        <v>21092.468754000001</v>
      </c>
    </row>
    <row r="14" spans="1:7" s="163" customFormat="1" ht="12.95" customHeight="1">
      <c r="A14" s="159" t="s">
        <v>27</v>
      </c>
      <c r="B14" s="160" t="s">
        <v>772</v>
      </c>
      <c r="C14" s="161" t="s">
        <v>9</v>
      </c>
      <c r="D14" s="47">
        <v>4</v>
      </c>
      <c r="E14" s="162">
        <v>680.01220000000001</v>
      </c>
      <c r="F14" s="161">
        <f t="shared" si="0"/>
        <v>2720.0488</v>
      </c>
    </row>
    <row r="15" spans="1:7" s="139" customFormat="1" ht="12.95" customHeight="1">
      <c r="A15" s="154" t="s">
        <v>28</v>
      </c>
      <c r="B15" s="155" t="s">
        <v>29</v>
      </c>
      <c r="C15" s="156"/>
      <c r="D15" s="157"/>
      <c r="E15" s="158"/>
      <c r="F15" s="156">
        <f t="shared" si="0"/>
        <v>0</v>
      </c>
      <c r="G15" s="139">
        <v>3</v>
      </c>
    </row>
    <row r="16" spans="1:7" s="163" customFormat="1" ht="12.95" customHeight="1">
      <c r="A16" s="159" t="s">
        <v>30</v>
      </c>
      <c r="B16" s="160" t="s">
        <v>773</v>
      </c>
      <c r="C16" s="161" t="s">
        <v>23</v>
      </c>
      <c r="D16" s="47">
        <v>4.49</v>
      </c>
      <c r="E16" s="162">
        <v>127.78219999999999</v>
      </c>
      <c r="F16" s="161">
        <f t="shared" si="0"/>
        <v>573.74207799999999</v>
      </c>
    </row>
    <row r="17" spans="1:7" s="163" customFormat="1" ht="12.95" customHeight="1">
      <c r="A17" s="159" t="s">
        <v>32</v>
      </c>
      <c r="B17" s="160" t="s">
        <v>774</v>
      </c>
      <c r="C17" s="161" t="s">
        <v>9</v>
      </c>
      <c r="D17" s="47">
        <v>1</v>
      </c>
      <c r="E17" s="162">
        <v>492.79300000000001</v>
      </c>
      <c r="F17" s="161">
        <f t="shared" si="0"/>
        <v>492.79300000000001</v>
      </c>
    </row>
    <row r="18" spans="1:7" s="163" customFormat="1" ht="12.95" customHeight="1">
      <c r="A18" s="159" t="s">
        <v>34</v>
      </c>
      <c r="B18" s="160" t="s">
        <v>775</v>
      </c>
      <c r="C18" s="161" t="s">
        <v>35</v>
      </c>
      <c r="D18" s="47">
        <v>2</v>
      </c>
      <c r="E18" s="162">
        <v>120.52040000000001</v>
      </c>
      <c r="F18" s="161">
        <f t="shared" si="0"/>
        <v>241.04080000000002</v>
      </c>
    </row>
    <row r="19" spans="1:7" s="163" customFormat="1" ht="12.95" customHeight="1">
      <c r="A19" s="159" t="s">
        <v>36</v>
      </c>
      <c r="B19" s="160" t="s">
        <v>776</v>
      </c>
      <c r="C19" s="161" t="s">
        <v>9</v>
      </c>
      <c r="D19" s="47">
        <v>1</v>
      </c>
      <c r="E19" s="162">
        <v>383.07220000000001</v>
      </c>
      <c r="F19" s="161">
        <f t="shared" si="0"/>
        <v>383.07220000000001</v>
      </c>
    </row>
    <row r="20" spans="1:7" s="163" customFormat="1" ht="12.95" customHeight="1">
      <c r="A20" s="164" t="s">
        <v>37</v>
      </c>
      <c r="B20" s="160" t="s">
        <v>777</v>
      </c>
      <c r="C20" s="161" t="s">
        <v>9</v>
      </c>
      <c r="D20" s="47">
        <v>2</v>
      </c>
      <c r="E20" s="162">
        <v>115.3068</v>
      </c>
      <c r="F20" s="161">
        <f t="shared" si="0"/>
        <v>230.61359999999999</v>
      </c>
    </row>
    <row r="21" spans="1:7" s="163" customFormat="1" ht="12.95" customHeight="1">
      <c r="A21" s="159" t="s">
        <v>38</v>
      </c>
      <c r="B21" s="160" t="s">
        <v>778</v>
      </c>
      <c r="C21" s="161" t="s">
        <v>9</v>
      </c>
      <c r="D21" s="47">
        <v>2</v>
      </c>
      <c r="E21" s="162">
        <v>250.91920000000002</v>
      </c>
      <c r="F21" s="161">
        <f t="shared" si="0"/>
        <v>501.83840000000004</v>
      </c>
    </row>
    <row r="22" spans="1:7" s="139" customFormat="1" ht="12.95" customHeight="1">
      <c r="A22" s="154" t="s">
        <v>39</v>
      </c>
      <c r="B22" s="155" t="s">
        <v>40</v>
      </c>
      <c r="C22" s="156"/>
      <c r="D22" s="157"/>
      <c r="E22" s="158"/>
      <c r="F22" s="156">
        <f t="shared" si="0"/>
        <v>0</v>
      </c>
      <c r="G22" s="139">
        <v>3</v>
      </c>
    </row>
    <row r="23" spans="1:7" s="163" customFormat="1" ht="12.95" customHeight="1">
      <c r="A23" s="159" t="s">
        <v>41</v>
      </c>
      <c r="B23" s="160" t="s">
        <v>779</v>
      </c>
      <c r="C23" s="161" t="s">
        <v>23</v>
      </c>
      <c r="D23" s="47">
        <v>13.13</v>
      </c>
      <c r="E23" s="162">
        <v>84.902299999999997</v>
      </c>
      <c r="F23" s="161">
        <f t="shared" si="0"/>
        <v>1114.7671990000001</v>
      </c>
    </row>
    <row r="24" spans="1:7" s="163" customFormat="1" ht="12.95" customHeight="1">
      <c r="A24" s="159" t="s">
        <v>42</v>
      </c>
      <c r="B24" s="160" t="s">
        <v>486</v>
      </c>
      <c r="C24" s="161" t="s">
        <v>9</v>
      </c>
      <c r="D24" s="47">
        <v>6</v>
      </c>
      <c r="E24" s="162">
        <v>129.25219999999999</v>
      </c>
      <c r="F24" s="161">
        <f t="shared" si="0"/>
        <v>775.51319999999987</v>
      </c>
    </row>
    <row r="25" spans="1:7" s="139" customFormat="1" ht="12.95" customHeight="1">
      <c r="A25" s="154" t="s">
        <v>43</v>
      </c>
      <c r="B25" s="155" t="s">
        <v>44</v>
      </c>
      <c r="C25" s="156"/>
      <c r="D25" s="157"/>
      <c r="E25" s="158"/>
      <c r="F25" s="156">
        <f t="shared" si="0"/>
        <v>0</v>
      </c>
      <c r="G25" s="139">
        <v>3</v>
      </c>
    </row>
    <row r="26" spans="1:7" s="163" customFormat="1" ht="12.95" customHeight="1">
      <c r="A26" s="164" t="s">
        <v>45</v>
      </c>
      <c r="B26" s="160" t="s">
        <v>780</v>
      </c>
      <c r="C26" s="161" t="s">
        <v>9</v>
      </c>
      <c r="D26" s="47">
        <v>9</v>
      </c>
      <c r="E26" s="162">
        <v>112.8372</v>
      </c>
      <c r="F26" s="161">
        <f t="shared" si="0"/>
        <v>1015.5347999999999</v>
      </c>
    </row>
    <row r="27" spans="1:7" s="163" customFormat="1" ht="12.95" customHeight="1">
      <c r="A27" s="159" t="s">
        <v>47</v>
      </c>
      <c r="B27" s="160" t="s">
        <v>781</v>
      </c>
      <c r="C27" s="161" t="s">
        <v>9</v>
      </c>
      <c r="D27" s="47">
        <v>1</v>
      </c>
      <c r="E27" s="162">
        <v>627.46460000000002</v>
      </c>
      <c r="F27" s="161">
        <f t="shared" si="0"/>
        <v>627.46460000000002</v>
      </c>
    </row>
    <row r="28" spans="1:7" s="163" customFormat="1" ht="12.95" customHeight="1">
      <c r="A28" s="159" t="s">
        <v>31</v>
      </c>
      <c r="B28" s="160" t="s">
        <v>782</v>
      </c>
      <c r="C28" s="161" t="s">
        <v>9</v>
      </c>
      <c r="D28" s="47">
        <v>1</v>
      </c>
      <c r="E28" s="162">
        <v>63.832299999999989</v>
      </c>
      <c r="F28" s="161">
        <f t="shared" si="0"/>
        <v>63.832299999999989</v>
      </c>
    </row>
    <row r="29" spans="1:7" s="163" customFormat="1" ht="12.95" customHeight="1">
      <c r="A29" s="159" t="s">
        <v>49</v>
      </c>
      <c r="B29" s="160" t="s">
        <v>783</v>
      </c>
      <c r="C29" s="161" t="s">
        <v>9</v>
      </c>
      <c r="D29" s="47">
        <v>12</v>
      </c>
      <c r="E29" s="162">
        <v>171.4118</v>
      </c>
      <c r="F29" s="161">
        <f t="shared" si="0"/>
        <v>2056.9416000000001</v>
      </c>
    </row>
    <row r="30" spans="1:7" s="139" customFormat="1" ht="12.95" customHeight="1">
      <c r="A30" s="154" t="s">
        <v>50</v>
      </c>
      <c r="B30" s="155" t="s">
        <v>206</v>
      </c>
      <c r="C30" s="156"/>
      <c r="D30" s="157"/>
      <c r="E30" s="158"/>
      <c r="F30" s="156">
        <f t="shared" si="0"/>
        <v>0</v>
      </c>
      <c r="G30" s="139">
        <v>3</v>
      </c>
    </row>
    <row r="31" spans="1:7" s="163" customFormat="1" ht="12.95" customHeight="1">
      <c r="A31" s="159" t="s">
        <v>51</v>
      </c>
      <c r="B31" s="160" t="s">
        <v>784</v>
      </c>
      <c r="C31" s="161" t="s">
        <v>9</v>
      </c>
      <c r="D31" s="165">
        <v>25</v>
      </c>
      <c r="E31" s="162">
        <v>95.746000000000009</v>
      </c>
      <c r="F31" s="161">
        <f t="shared" si="0"/>
        <v>2393.65</v>
      </c>
    </row>
    <row r="32" spans="1:7" s="139" customFormat="1" ht="12.95" customHeight="1">
      <c r="A32" s="154" t="s">
        <v>54</v>
      </c>
      <c r="B32" s="155" t="s">
        <v>55</v>
      </c>
      <c r="C32" s="156"/>
      <c r="D32" s="157"/>
      <c r="E32" s="158"/>
      <c r="F32" s="156">
        <f t="shared" si="0"/>
        <v>0</v>
      </c>
      <c r="G32" s="139">
        <v>3</v>
      </c>
    </row>
    <row r="33" spans="1:7" s="163" customFormat="1" ht="12.95" customHeight="1">
      <c r="A33" s="159" t="s">
        <v>667</v>
      </c>
      <c r="B33" s="166" t="s">
        <v>668</v>
      </c>
      <c r="C33" s="167" t="s">
        <v>9</v>
      </c>
      <c r="D33" s="165">
        <v>1</v>
      </c>
      <c r="E33" s="168">
        <v>14149.941696000004</v>
      </c>
      <c r="F33" s="161">
        <f t="shared" si="0"/>
        <v>14149.941696000004</v>
      </c>
    </row>
    <row r="34" spans="1:7" s="163" customFormat="1" ht="12.95" customHeight="1">
      <c r="A34" s="164" t="s">
        <v>56</v>
      </c>
      <c r="B34" s="160" t="s">
        <v>785</v>
      </c>
      <c r="C34" s="161" t="s">
        <v>23</v>
      </c>
      <c r="D34" s="47">
        <v>414.66</v>
      </c>
      <c r="E34" s="162">
        <v>33.163200000000003</v>
      </c>
      <c r="F34" s="161">
        <f t="shared" si="0"/>
        <v>13751.452512000002</v>
      </c>
    </row>
    <row r="35" spans="1:7" s="139" customFormat="1" ht="12.95" customHeight="1">
      <c r="A35" s="154" t="s">
        <v>57</v>
      </c>
      <c r="B35" s="155" t="s">
        <v>58</v>
      </c>
      <c r="C35" s="156"/>
      <c r="D35" s="157"/>
      <c r="E35" s="158"/>
      <c r="F35" s="156">
        <f t="shared" si="0"/>
        <v>0</v>
      </c>
      <c r="G35" s="139">
        <v>3</v>
      </c>
    </row>
    <row r="36" spans="1:7" s="163" customFormat="1" ht="12.95" customHeight="1">
      <c r="A36" s="159" t="s">
        <v>59</v>
      </c>
      <c r="B36" s="160" t="s">
        <v>786</v>
      </c>
      <c r="C36" s="161" t="s">
        <v>23</v>
      </c>
      <c r="D36" s="47">
        <v>20</v>
      </c>
      <c r="E36" s="162">
        <v>80.933299999999988</v>
      </c>
      <c r="F36" s="161">
        <f t="shared" si="0"/>
        <v>1618.6659999999997</v>
      </c>
    </row>
    <row r="37" spans="1:7" s="163" customFormat="1" ht="12.95" customHeight="1">
      <c r="A37" s="164" t="s">
        <v>60</v>
      </c>
      <c r="B37" s="160" t="s">
        <v>787</v>
      </c>
      <c r="C37" s="161" t="s">
        <v>23</v>
      </c>
      <c r="D37" s="47">
        <v>14.7</v>
      </c>
      <c r="E37" s="162">
        <v>9.4324999999999992</v>
      </c>
      <c r="F37" s="161">
        <f t="shared" si="0"/>
        <v>138.65774999999999</v>
      </c>
    </row>
    <row r="38" spans="1:7" s="139" customFormat="1" ht="12.95" customHeight="1">
      <c r="A38" s="154" t="s">
        <v>61</v>
      </c>
      <c r="B38" s="155" t="s">
        <v>62</v>
      </c>
      <c r="C38" s="156"/>
      <c r="D38" s="157"/>
      <c r="E38" s="158"/>
      <c r="F38" s="156">
        <f t="shared" si="0"/>
        <v>0</v>
      </c>
      <c r="G38" s="139">
        <v>3</v>
      </c>
    </row>
    <row r="39" spans="1:7" s="163" customFormat="1" ht="12.95" customHeight="1">
      <c r="A39" s="159" t="s">
        <v>63</v>
      </c>
      <c r="B39" s="160" t="s">
        <v>788</v>
      </c>
      <c r="C39" s="161" t="s">
        <v>23</v>
      </c>
      <c r="D39" s="47">
        <v>125</v>
      </c>
      <c r="E39" s="162">
        <v>27.508600000000001</v>
      </c>
      <c r="F39" s="161">
        <f t="shared" si="0"/>
        <v>3438.5750000000003</v>
      </c>
    </row>
    <row r="40" spans="1:7" s="139" customFormat="1" ht="12.95" customHeight="1">
      <c r="A40" s="154" t="s">
        <v>64</v>
      </c>
      <c r="B40" s="155" t="s">
        <v>65</v>
      </c>
      <c r="C40" s="156"/>
      <c r="D40" s="157"/>
      <c r="E40" s="158"/>
      <c r="F40" s="156">
        <f t="shared" si="0"/>
        <v>0</v>
      </c>
      <c r="G40" s="139">
        <v>3</v>
      </c>
    </row>
    <row r="41" spans="1:7" s="163" customFormat="1" ht="12.95" customHeight="1">
      <c r="A41" s="159" t="s">
        <v>66</v>
      </c>
      <c r="B41" s="160" t="s">
        <v>789</v>
      </c>
      <c r="C41" s="119" t="s">
        <v>9</v>
      </c>
      <c r="D41" s="47">
        <v>1</v>
      </c>
      <c r="E41" s="162">
        <v>588.65659999999991</v>
      </c>
      <c r="F41" s="161">
        <f t="shared" si="0"/>
        <v>588.65659999999991</v>
      </c>
    </row>
    <row r="42" spans="1:7" s="163" customFormat="1" ht="12.95" customHeight="1">
      <c r="A42" s="159" t="s">
        <v>67</v>
      </c>
      <c r="B42" s="160" t="s">
        <v>790</v>
      </c>
      <c r="C42" s="161" t="s">
        <v>9</v>
      </c>
      <c r="D42" s="47">
        <v>2</v>
      </c>
      <c r="E42" s="162">
        <v>1014.0452</v>
      </c>
      <c r="F42" s="161">
        <f t="shared" si="0"/>
        <v>2028.0904</v>
      </c>
    </row>
    <row r="43" spans="1:7" s="139" customFormat="1" ht="12.95" customHeight="1">
      <c r="A43" s="154" t="s">
        <v>68</v>
      </c>
      <c r="B43" s="155" t="s">
        <v>69</v>
      </c>
      <c r="C43" s="156"/>
      <c r="D43" s="157"/>
      <c r="E43" s="158"/>
      <c r="F43" s="156">
        <f t="shared" si="0"/>
        <v>0</v>
      </c>
      <c r="G43" s="139">
        <v>3</v>
      </c>
    </row>
    <row r="44" spans="1:7" s="163" customFormat="1" ht="12.95" customHeight="1">
      <c r="A44" s="159" t="s">
        <v>70</v>
      </c>
      <c r="B44" s="160" t="s">
        <v>791</v>
      </c>
      <c r="C44" s="161" t="s">
        <v>9</v>
      </c>
      <c r="D44" s="47">
        <v>1</v>
      </c>
      <c r="E44" s="162">
        <v>571.96719999999993</v>
      </c>
      <c r="F44" s="161">
        <f t="shared" si="0"/>
        <v>571.96719999999993</v>
      </c>
    </row>
    <row r="45" spans="1:7" s="163" customFormat="1" ht="12.95" customHeight="1">
      <c r="A45" s="159" t="s">
        <v>72</v>
      </c>
      <c r="B45" s="160" t="s">
        <v>792</v>
      </c>
      <c r="C45" s="161" t="s">
        <v>9</v>
      </c>
      <c r="D45" s="47">
        <v>2</v>
      </c>
      <c r="E45" s="162">
        <v>464.2946</v>
      </c>
      <c r="F45" s="161">
        <f t="shared" si="0"/>
        <v>928.58920000000001</v>
      </c>
    </row>
    <row r="46" spans="1:7" s="163" customFormat="1" ht="12.95" customHeight="1">
      <c r="A46" s="159" t="s">
        <v>73</v>
      </c>
      <c r="B46" s="160" t="s">
        <v>904</v>
      </c>
      <c r="C46" s="161" t="s">
        <v>9</v>
      </c>
      <c r="D46" s="47">
        <v>2</v>
      </c>
      <c r="E46" s="162">
        <v>573.88800000000003</v>
      </c>
      <c r="F46" s="161">
        <f t="shared" si="0"/>
        <v>1147.7760000000001</v>
      </c>
    </row>
    <row r="47" spans="1:7" s="163" customFormat="1" ht="12.95" customHeight="1">
      <c r="A47" s="164" t="s">
        <v>74</v>
      </c>
      <c r="B47" s="160" t="s">
        <v>620</v>
      </c>
      <c r="C47" s="161" t="s">
        <v>9</v>
      </c>
      <c r="D47" s="47">
        <v>1</v>
      </c>
      <c r="E47" s="162">
        <v>514.89689999999996</v>
      </c>
      <c r="F47" s="161">
        <f t="shared" si="0"/>
        <v>514.89689999999996</v>
      </c>
    </row>
    <row r="48" spans="1:7" s="163" customFormat="1" ht="12.95" customHeight="1">
      <c r="A48" s="159" t="s">
        <v>24</v>
      </c>
      <c r="B48" s="160" t="s">
        <v>793</v>
      </c>
      <c r="C48" s="161" t="s">
        <v>9</v>
      </c>
      <c r="D48" s="47">
        <v>1</v>
      </c>
      <c r="E48" s="162">
        <v>659.86340000000007</v>
      </c>
      <c r="F48" s="161">
        <f t="shared" si="0"/>
        <v>659.86340000000007</v>
      </c>
    </row>
    <row r="49" spans="1:7" s="139" customFormat="1" ht="12.95" customHeight="1">
      <c r="A49" s="154" t="s">
        <v>75</v>
      </c>
      <c r="B49" s="155" t="s">
        <v>76</v>
      </c>
      <c r="C49" s="156"/>
      <c r="D49" s="157"/>
      <c r="E49" s="158"/>
      <c r="F49" s="156">
        <f t="shared" si="0"/>
        <v>0</v>
      </c>
      <c r="G49" s="139">
        <v>3</v>
      </c>
    </row>
    <row r="50" spans="1:7" s="163" customFormat="1" ht="12.95" customHeight="1">
      <c r="A50" s="159" t="s">
        <v>77</v>
      </c>
      <c r="B50" s="160" t="s">
        <v>794</v>
      </c>
      <c r="C50" s="161" t="s">
        <v>621</v>
      </c>
      <c r="D50" s="47">
        <v>6</v>
      </c>
      <c r="E50" s="162">
        <v>359.59140000000002</v>
      </c>
      <c r="F50" s="161">
        <f t="shared" si="0"/>
        <v>2157.5484000000001</v>
      </c>
    </row>
    <row r="51" spans="1:7" s="163" customFormat="1" ht="12.95" customHeight="1">
      <c r="A51" s="159" t="s">
        <v>79</v>
      </c>
      <c r="B51" s="160" t="s">
        <v>795</v>
      </c>
      <c r="C51" s="161" t="s">
        <v>80</v>
      </c>
      <c r="D51" s="47">
        <v>1</v>
      </c>
      <c r="E51" s="162">
        <v>1188.6469000000002</v>
      </c>
      <c r="F51" s="161">
        <f t="shared" si="0"/>
        <v>1188.6469000000002</v>
      </c>
    </row>
    <row r="52" spans="1:7" s="163" customFormat="1" ht="12.95" customHeight="1">
      <c r="A52" s="159" t="s">
        <v>78</v>
      </c>
      <c r="B52" s="160" t="s">
        <v>796</v>
      </c>
      <c r="C52" s="119" t="s">
        <v>9</v>
      </c>
      <c r="D52" s="47">
        <v>6</v>
      </c>
      <c r="E52" s="162">
        <v>288.46790000000004</v>
      </c>
      <c r="F52" s="161">
        <f t="shared" si="0"/>
        <v>1730.8074000000001</v>
      </c>
    </row>
    <row r="53" spans="1:7" s="163" customFormat="1" ht="12.95" customHeight="1">
      <c r="A53" s="159" t="s">
        <v>81</v>
      </c>
      <c r="B53" s="160" t="s">
        <v>797</v>
      </c>
      <c r="C53" s="161" t="s">
        <v>9</v>
      </c>
      <c r="D53" s="47">
        <v>1</v>
      </c>
      <c r="E53" s="162">
        <v>394.68428113556138</v>
      </c>
      <c r="F53" s="161">
        <f t="shared" si="0"/>
        <v>394.68428113556138</v>
      </c>
    </row>
    <row r="54" spans="1:7" s="163" customFormat="1" ht="12.95" customHeight="1">
      <c r="A54" s="159" t="s">
        <v>46</v>
      </c>
      <c r="B54" s="160" t="s">
        <v>798</v>
      </c>
      <c r="C54" s="161" t="s">
        <v>9</v>
      </c>
      <c r="D54" s="47">
        <v>4</v>
      </c>
      <c r="E54" s="162">
        <v>31.796099999999999</v>
      </c>
      <c r="F54" s="161">
        <f t="shared" si="0"/>
        <v>127.1844</v>
      </c>
    </row>
    <row r="55" spans="1:7" s="163" customFormat="1" ht="12.95" customHeight="1">
      <c r="A55" s="159" t="s">
        <v>33</v>
      </c>
      <c r="B55" s="160" t="s">
        <v>799</v>
      </c>
      <c r="C55" s="119" t="s">
        <v>9</v>
      </c>
      <c r="D55" s="47">
        <v>1</v>
      </c>
      <c r="E55" s="162">
        <v>182.77979999999999</v>
      </c>
      <c r="F55" s="161">
        <f t="shared" si="0"/>
        <v>182.77979999999999</v>
      </c>
    </row>
    <row r="56" spans="1:7" s="163" customFormat="1" ht="12.95" customHeight="1">
      <c r="A56" s="159" t="s">
        <v>48</v>
      </c>
      <c r="B56" s="160" t="s">
        <v>800</v>
      </c>
      <c r="C56" s="161" t="s">
        <v>83</v>
      </c>
      <c r="D56" s="47">
        <v>5</v>
      </c>
      <c r="E56" s="162">
        <v>186.35679999999999</v>
      </c>
      <c r="F56" s="161">
        <f t="shared" si="0"/>
        <v>931.78399999999999</v>
      </c>
    </row>
    <row r="57" spans="1:7" s="139" customFormat="1" ht="12.95" customHeight="1">
      <c r="A57" s="154" t="s">
        <v>85</v>
      </c>
      <c r="B57" s="155" t="s">
        <v>86</v>
      </c>
      <c r="C57" s="156"/>
      <c r="D57" s="157"/>
      <c r="E57" s="158"/>
      <c r="F57" s="156">
        <f t="shared" si="0"/>
        <v>0</v>
      </c>
      <c r="G57" s="139">
        <v>3</v>
      </c>
    </row>
    <row r="58" spans="1:7" s="163" customFormat="1" ht="12.95" customHeight="1">
      <c r="A58" s="169" t="s">
        <v>87</v>
      </c>
      <c r="B58" s="170" t="s">
        <v>88</v>
      </c>
      <c r="C58" s="171"/>
      <c r="D58" s="172"/>
      <c r="E58" s="173"/>
      <c r="F58" s="173">
        <f t="shared" si="0"/>
        <v>0</v>
      </c>
      <c r="G58" s="163">
        <v>2</v>
      </c>
    </row>
    <row r="59" spans="1:7" s="139" customFormat="1" ht="12.95" customHeight="1">
      <c r="A59" s="154" t="s">
        <v>89</v>
      </c>
      <c r="B59" s="155" t="s">
        <v>487</v>
      </c>
      <c r="C59" s="156"/>
      <c r="D59" s="157"/>
      <c r="E59" s="158"/>
      <c r="F59" s="156">
        <f t="shared" si="0"/>
        <v>0</v>
      </c>
      <c r="G59" s="139">
        <v>3</v>
      </c>
    </row>
    <row r="60" spans="1:7" s="163" customFormat="1" ht="12.95" customHeight="1">
      <c r="A60" s="159" t="s">
        <v>90</v>
      </c>
      <c r="B60" s="160" t="s">
        <v>801</v>
      </c>
      <c r="C60" s="161" t="s">
        <v>23</v>
      </c>
      <c r="D60" s="47">
        <v>387.96</v>
      </c>
      <c r="E60" s="162">
        <v>39.440100000000001</v>
      </c>
      <c r="F60" s="161">
        <f t="shared" si="0"/>
        <v>15301.181196</v>
      </c>
    </row>
    <row r="61" spans="1:7" s="139" customFormat="1" ht="12.95" customHeight="1">
      <c r="A61" s="154" t="s">
        <v>92</v>
      </c>
      <c r="B61" s="155" t="s">
        <v>488</v>
      </c>
      <c r="C61" s="156"/>
      <c r="D61" s="157"/>
      <c r="E61" s="158"/>
      <c r="F61" s="156">
        <f t="shared" si="0"/>
        <v>0</v>
      </c>
      <c r="G61" s="139">
        <v>3</v>
      </c>
    </row>
    <row r="62" spans="1:7" s="163" customFormat="1" ht="12.95" customHeight="1">
      <c r="A62" s="164" t="s">
        <v>93</v>
      </c>
      <c r="B62" s="160" t="s">
        <v>905</v>
      </c>
      <c r="C62" s="119" t="s">
        <v>94</v>
      </c>
      <c r="D62" s="47">
        <v>7.0000000000000007E-2</v>
      </c>
      <c r="E62" s="162">
        <v>251.15439999999998</v>
      </c>
      <c r="F62" s="161">
        <f t="shared" si="0"/>
        <v>17.580808000000001</v>
      </c>
    </row>
    <row r="63" spans="1:7" s="163" customFormat="1" ht="12.95" customHeight="1">
      <c r="A63" s="159" t="s">
        <v>25</v>
      </c>
      <c r="B63" s="160" t="s">
        <v>802</v>
      </c>
      <c r="C63" s="161" t="s">
        <v>23</v>
      </c>
      <c r="D63" s="47">
        <v>15.45</v>
      </c>
      <c r="E63" s="162">
        <v>56.980590149353944</v>
      </c>
      <c r="F63" s="161">
        <f t="shared" si="0"/>
        <v>880.35011780751836</v>
      </c>
    </row>
    <row r="64" spans="1:7" s="163" customFormat="1" ht="12.95" customHeight="1">
      <c r="A64" s="159" t="s">
        <v>95</v>
      </c>
      <c r="B64" s="160" t="s">
        <v>803</v>
      </c>
      <c r="C64" s="161" t="s">
        <v>23</v>
      </c>
      <c r="D64" s="47">
        <v>9.48</v>
      </c>
      <c r="E64" s="162">
        <v>59.216500000000003</v>
      </c>
      <c r="F64" s="161">
        <f t="shared" si="0"/>
        <v>561.37242000000003</v>
      </c>
    </row>
    <row r="65" spans="1:7" s="163" customFormat="1" ht="12.95" customHeight="1">
      <c r="A65" s="159" t="s">
        <v>84</v>
      </c>
      <c r="B65" s="160" t="s">
        <v>489</v>
      </c>
      <c r="C65" s="161" t="s">
        <v>9</v>
      </c>
      <c r="D65" s="47">
        <v>2</v>
      </c>
      <c r="E65" s="162">
        <v>156.76080000000002</v>
      </c>
      <c r="F65" s="161">
        <f t="shared" si="0"/>
        <v>313.52160000000003</v>
      </c>
    </row>
    <row r="66" spans="1:7" s="163" customFormat="1" ht="12.95" customHeight="1">
      <c r="A66" s="159" t="s">
        <v>11</v>
      </c>
      <c r="B66" s="160" t="s">
        <v>490</v>
      </c>
      <c r="C66" s="161" t="s">
        <v>94</v>
      </c>
      <c r="D66" s="165">
        <v>42</v>
      </c>
      <c r="E66" s="162">
        <v>99.293599999999998</v>
      </c>
      <c r="F66" s="161">
        <f t="shared" si="0"/>
        <v>4170.3311999999996</v>
      </c>
    </row>
    <row r="67" spans="1:7" s="139" customFormat="1" ht="12.95" customHeight="1">
      <c r="A67" s="154"/>
      <c r="B67" s="155" t="s">
        <v>96</v>
      </c>
      <c r="C67" s="156"/>
      <c r="D67" s="157"/>
      <c r="E67" s="158"/>
      <c r="F67" s="156">
        <f t="shared" si="0"/>
        <v>0</v>
      </c>
      <c r="G67" s="139">
        <v>3</v>
      </c>
    </row>
    <row r="68" spans="1:7" s="163" customFormat="1" ht="12.95" customHeight="1">
      <c r="A68" s="159" t="s">
        <v>13</v>
      </c>
      <c r="B68" s="160" t="s">
        <v>804</v>
      </c>
      <c r="C68" s="161" t="s">
        <v>97</v>
      </c>
      <c r="D68" s="47">
        <v>6</v>
      </c>
      <c r="E68" s="162">
        <v>226.0076</v>
      </c>
      <c r="F68" s="161">
        <f t="shared" si="0"/>
        <v>1356.0455999999999</v>
      </c>
    </row>
    <row r="69" spans="1:7" s="163" customFormat="1" ht="12.95" customHeight="1">
      <c r="A69" s="159" t="s">
        <v>98</v>
      </c>
      <c r="B69" s="160" t="s">
        <v>805</v>
      </c>
      <c r="C69" s="161" t="s">
        <v>23</v>
      </c>
      <c r="D69" s="47">
        <v>292</v>
      </c>
      <c r="E69" s="162">
        <v>29.7136</v>
      </c>
      <c r="F69" s="161">
        <f t="shared" si="0"/>
        <v>8676.3711999999996</v>
      </c>
    </row>
    <row r="70" spans="1:7" s="163" customFormat="1" ht="12.95" customHeight="1">
      <c r="A70" s="159" t="s">
        <v>99</v>
      </c>
      <c r="B70" s="160" t="s">
        <v>806</v>
      </c>
      <c r="C70" s="161" t="s">
        <v>23</v>
      </c>
      <c r="D70" s="47">
        <v>153</v>
      </c>
      <c r="E70" s="162">
        <v>25.813199999999998</v>
      </c>
      <c r="F70" s="161">
        <f t="shared" ref="F70:F133" si="1">D70*E70</f>
        <v>3949.4195999999997</v>
      </c>
    </row>
    <row r="71" spans="1:7" s="163" customFormat="1" ht="12.95" customHeight="1">
      <c r="A71" s="159" t="s">
        <v>100</v>
      </c>
      <c r="B71" s="160" t="s">
        <v>807</v>
      </c>
      <c r="C71" s="161" t="s">
        <v>23</v>
      </c>
      <c r="D71" s="47">
        <v>221</v>
      </c>
      <c r="E71" s="162">
        <v>28.861000000000004</v>
      </c>
      <c r="F71" s="161">
        <f t="shared" si="1"/>
        <v>6378.2810000000009</v>
      </c>
    </row>
    <row r="72" spans="1:7" s="163" customFormat="1" ht="12.95" customHeight="1">
      <c r="A72" s="169"/>
      <c r="B72" s="170" t="s">
        <v>101</v>
      </c>
      <c r="C72" s="171"/>
      <c r="D72" s="172"/>
      <c r="E72" s="173"/>
      <c r="F72" s="173">
        <f t="shared" si="1"/>
        <v>0</v>
      </c>
      <c r="G72" s="163">
        <v>2</v>
      </c>
    </row>
    <row r="73" spans="1:7" s="139" customFormat="1" ht="12.95" customHeight="1">
      <c r="A73" s="154"/>
      <c r="B73" s="155" t="s">
        <v>491</v>
      </c>
      <c r="C73" s="156"/>
      <c r="D73" s="157"/>
      <c r="E73" s="158"/>
      <c r="F73" s="156">
        <f t="shared" si="1"/>
        <v>0</v>
      </c>
      <c r="G73" s="139">
        <v>3</v>
      </c>
    </row>
    <row r="74" spans="1:7" s="163" customFormat="1" ht="12.95" customHeight="1">
      <c r="A74" s="164" t="s">
        <v>82</v>
      </c>
      <c r="B74" s="160" t="s">
        <v>492</v>
      </c>
      <c r="C74" s="161" t="s">
        <v>94</v>
      </c>
      <c r="D74" s="47">
        <v>115.67</v>
      </c>
      <c r="E74" s="162">
        <v>92.977500000000006</v>
      </c>
      <c r="F74" s="161">
        <f t="shared" si="1"/>
        <v>10754.707425000001</v>
      </c>
    </row>
    <row r="75" spans="1:7" s="163" customFormat="1" ht="12.95" customHeight="1">
      <c r="A75" s="159" t="s">
        <v>102</v>
      </c>
      <c r="B75" s="160" t="s">
        <v>808</v>
      </c>
      <c r="C75" s="119" t="s">
        <v>94</v>
      </c>
      <c r="D75" s="47">
        <v>115.67</v>
      </c>
      <c r="E75" s="162">
        <v>251.51699999999997</v>
      </c>
      <c r="F75" s="161">
        <f t="shared" si="1"/>
        <v>29092.971389999995</v>
      </c>
    </row>
    <row r="76" spans="1:7" s="163" customFormat="1" ht="12.95" customHeight="1">
      <c r="A76" s="169"/>
      <c r="B76" s="170" t="s">
        <v>103</v>
      </c>
      <c r="C76" s="171"/>
      <c r="D76" s="172"/>
      <c r="E76" s="173"/>
      <c r="F76" s="173">
        <f t="shared" si="1"/>
        <v>0</v>
      </c>
      <c r="G76" s="163">
        <v>2</v>
      </c>
    </row>
    <row r="77" spans="1:7" s="139" customFormat="1" ht="12.95" customHeight="1">
      <c r="A77" s="154"/>
      <c r="B77" s="155" t="s">
        <v>104</v>
      </c>
      <c r="C77" s="156"/>
      <c r="D77" s="157"/>
      <c r="E77" s="158"/>
      <c r="F77" s="156">
        <f t="shared" si="1"/>
        <v>0</v>
      </c>
      <c r="G77" s="139">
        <v>3</v>
      </c>
    </row>
    <row r="78" spans="1:7" s="163" customFormat="1" ht="12.95" customHeight="1">
      <c r="A78" s="159" t="s">
        <v>52</v>
      </c>
      <c r="B78" s="160" t="s">
        <v>906</v>
      </c>
      <c r="C78" s="161" t="s">
        <v>23</v>
      </c>
      <c r="D78" s="47">
        <v>414.66</v>
      </c>
      <c r="E78" s="162">
        <v>6.9971999999999994</v>
      </c>
      <c r="F78" s="161">
        <f t="shared" si="1"/>
        <v>2901.458952</v>
      </c>
    </row>
    <row r="79" spans="1:7" s="139" customFormat="1" ht="12.95" customHeight="1">
      <c r="A79" s="154"/>
      <c r="B79" s="155" t="s">
        <v>105</v>
      </c>
      <c r="C79" s="156"/>
      <c r="D79" s="157"/>
      <c r="E79" s="158"/>
      <c r="F79" s="156">
        <f t="shared" si="1"/>
        <v>0</v>
      </c>
      <c r="G79" s="139">
        <v>3</v>
      </c>
    </row>
    <row r="80" spans="1:7" s="163" customFormat="1" ht="12.95" customHeight="1">
      <c r="A80" s="159" t="s">
        <v>53</v>
      </c>
      <c r="B80" s="160" t="s">
        <v>809</v>
      </c>
      <c r="C80" s="161" t="s">
        <v>9</v>
      </c>
      <c r="D80" s="47">
        <v>3</v>
      </c>
      <c r="E80" s="162">
        <v>202.59539999999998</v>
      </c>
      <c r="F80" s="161">
        <f t="shared" si="1"/>
        <v>607.78620000000001</v>
      </c>
    </row>
    <row r="81" spans="1:7" s="163" customFormat="1" ht="12.95" customHeight="1">
      <c r="A81" s="159" t="s">
        <v>106</v>
      </c>
      <c r="B81" s="160" t="s">
        <v>810</v>
      </c>
      <c r="C81" s="161" t="s">
        <v>23</v>
      </c>
      <c r="D81" s="47">
        <v>414.66</v>
      </c>
      <c r="E81" s="162">
        <v>17.698799999999999</v>
      </c>
      <c r="F81" s="161">
        <f t="shared" si="1"/>
        <v>7338.9844080000003</v>
      </c>
    </row>
    <row r="82" spans="1:7" s="163" customFormat="1" ht="12.95" customHeight="1">
      <c r="A82" s="159" t="s">
        <v>107</v>
      </c>
      <c r="B82" s="160" t="s">
        <v>811</v>
      </c>
      <c r="C82" s="161" t="s">
        <v>23</v>
      </c>
      <c r="D82" s="47">
        <v>85.77</v>
      </c>
      <c r="E82" s="162">
        <v>265.72699999999998</v>
      </c>
      <c r="F82" s="161">
        <f t="shared" si="1"/>
        <v>22791.404789999997</v>
      </c>
    </row>
    <row r="83" spans="1:7" s="139" customFormat="1" ht="12.95" customHeight="1">
      <c r="A83" s="154"/>
      <c r="B83" s="155" t="s">
        <v>108</v>
      </c>
      <c r="C83" s="156"/>
      <c r="D83" s="157"/>
      <c r="E83" s="158"/>
      <c r="F83" s="156">
        <f t="shared" si="1"/>
        <v>0</v>
      </c>
      <c r="G83" s="139">
        <v>3</v>
      </c>
    </row>
    <row r="84" spans="1:7" s="163" customFormat="1" ht="12.95" customHeight="1">
      <c r="A84" s="159" t="s">
        <v>109</v>
      </c>
      <c r="B84" s="160" t="s">
        <v>812</v>
      </c>
      <c r="C84" s="161" t="s">
        <v>110</v>
      </c>
      <c r="D84" s="47">
        <v>1</v>
      </c>
      <c r="E84" s="162">
        <v>3071.4326999999998</v>
      </c>
      <c r="F84" s="161">
        <f t="shared" si="1"/>
        <v>3071.4326999999998</v>
      </c>
    </row>
    <row r="85" spans="1:7" s="163" customFormat="1" ht="12.95" customHeight="1">
      <c r="A85" s="159" t="s">
        <v>71</v>
      </c>
      <c r="B85" s="160" t="s">
        <v>813</v>
      </c>
      <c r="C85" s="161" t="s">
        <v>110</v>
      </c>
      <c r="D85" s="47">
        <v>1</v>
      </c>
      <c r="E85" s="162">
        <v>4690.5690999999997</v>
      </c>
      <c r="F85" s="161">
        <f t="shared" si="1"/>
        <v>4690.5690999999997</v>
      </c>
    </row>
    <row r="86" spans="1:7" s="163" customFormat="1" ht="12.95" customHeight="1">
      <c r="A86" s="159" t="s">
        <v>111</v>
      </c>
      <c r="B86" s="160" t="s">
        <v>814</v>
      </c>
      <c r="C86" s="161" t="s">
        <v>110</v>
      </c>
      <c r="D86" s="47">
        <v>1</v>
      </c>
      <c r="E86" s="162">
        <v>3308.0536999999995</v>
      </c>
      <c r="F86" s="161">
        <f t="shared" si="1"/>
        <v>3308.0536999999995</v>
      </c>
    </row>
    <row r="87" spans="1:7" s="139" customFormat="1" ht="12.95" customHeight="1">
      <c r="A87" s="144" t="s">
        <v>112</v>
      </c>
      <c r="B87" s="145" t="s">
        <v>493</v>
      </c>
      <c r="C87" s="146"/>
      <c r="D87" s="147"/>
      <c r="E87" s="148"/>
      <c r="F87" s="146">
        <f t="shared" si="1"/>
        <v>0</v>
      </c>
      <c r="G87" s="139">
        <v>1</v>
      </c>
    </row>
    <row r="88" spans="1:7" s="139" customFormat="1" ht="12.95" customHeight="1">
      <c r="A88" s="149" t="s">
        <v>113</v>
      </c>
      <c r="B88" s="150" t="s">
        <v>114</v>
      </c>
      <c r="C88" s="151"/>
      <c r="D88" s="152"/>
      <c r="E88" s="153"/>
      <c r="F88" s="151">
        <f t="shared" si="1"/>
        <v>0</v>
      </c>
      <c r="G88" s="139">
        <v>2</v>
      </c>
    </row>
    <row r="89" spans="1:7" s="163" customFormat="1" ht="12.95" customHeight="1">
      <c r="A89" s="159" t="s">
        <v>115</v>
      </c>
      <c r="B89" s="160" t="s">
        <v>815</v>
      </c>
      <c r="C89" s="119" t="s">
        <v>91</v>
      </c>
      <c r="D89" s="47">
        <v>1</v>
      </c>
      <c r="E89" s="162">
        <v>637.44980076400088</v>
      </c>
      <c r="F89" s="161">
        <f t="shared" si="1"/>
        <v>637.44980076400088</v>
      </c>
    </row>
    <row r="90" spans="1:7" s="163" customFormat="1" ht="12.95" customHeight="1">
      <c r="A90" s="159" t="s">
        <v>116</v>
      </c>
      <c r="B90" s="160" t="s">
        <v>816</v>
      </c>
      <c r="C90" s="161" t="s">
        <v>23</v>
      </c>
      <c r="D90" s="47">
        <v>1.8</v>
      </c>
      <c r="E90" s="162">
        <v>302.69749999999999</v>
      </c>
      <c r="F90" s="161">
        <f t="shared" si="1"/>
        <v>544.85550000000001</v>
      </c>
    </row>
    <row r="91" spans="1:7" ht="12.95" customHeight="1">
      <c r="A91" s="174" t="s">
        <v>950</v>
      </c>
      <c r="B91" s="160" t="s">
        <v>951</v>
      </c>
      <c r="C91" s="119" t="s">
        <v>23</v>
      </c>
      <c r="D91" s="47">
        <v>0.4</v>
      </c>
      <c r="E91" s="162">
        <v>501.27</v>
      </c>
      <c r="F91" s="161">
        <f t="shared" si="1"/>
        <v>200.50800000000001</v>
      </c>
    </row>
    <row r="92" spans="1:7" s="163" customFormat="1" ht="12.95" customHeight="1">
      <c r="A92" s="159" t="s">
        <v>117</v>
      </c>
      <c r="B92" s="160" t="s">
        <v>817</v>
      </c>
      <c r="C92" s="161" t="s">
        <v>23</v>
      </c>
      <c r="D92" s="47">
        <f>86.07+2.16</f>
        <v>88.22999999999999</v>
      </c>
      <c r="E92" s="162">
        <v>222.08760000000001</v>
      </c>
      <c r="F92" s="161">
        <f t="shared" si="1"/>
        <v>19594.788947999998</v>
      </c>
    </row>
    <row r="93" spans="1:7" s="163" customFormat="1" ht="12.95" customHeight="1">
      <c r="A93" s="159" t="s">
        <v>118</v>
      </c>
      <c r="B93" s="160" t="s">
        <v>494</v>
      </c>
      <c r="C93" s="161" t="s">
        <v>9</v>
      </c>
      <c r="D93" s="47">
        <v>2</v>
      </c>
      <c r="E93" s="162">
        <v>1603.0937999999999</v>
      </c>
      <c r="F93" s="161">
        <f t="shared" si="1"/>
        <v>3206.1875999999997</v>
      </c>
    </row>
    <row r="94" spans="1:7" s="139" customFormat="1" ht="12.95" customHeight="1">
      <c r="A94" s="175"/>
      <c r="B94" s="150" t="s">
        <v>119</v>
      </c>
      <c r="C94" s="151"/>
      <c r="D94" s="152"/>
      <c r="E94" s="153"/>
      <c r="F94" s="153">
        <f t="shared" si="1"/>
        <v>0</v>
      </c>
      <c r="G94" s="139">
        <v>2</v>
      </c>
    </row>
    <row r="95" spans="1:7" s="139" customFormat="1" ht="12.95" customHeight="1">
      <c r="A95" s="175"/>
      <c r="B95" s="150" t="s">
        <v>120</v>
      </c>
      <c r="C95" s="151"/>
      <c r="D95" s="152"/>
      <c r="E95" s="153"/>
      <c r="F95" s="153">
        <f t="shared" si="1"/>
        <v>0</v>
      </c>
      <c r="G95" s="139">
        <v>2</v>
      </c>
    </row>
    <row r="96" spans="1:7" s="163" customFormat="1" ht="12.95" customHeight="1">
      <c r="A96" s="159" t="s">
        <v>121</v>
      </c>
      <c r="B96" s="160" t="s">
        <v>818</v>
      </c>
      <c r="C96" s="119" t="s">
        <v>23</v>
      </c>
      <c r="D96" s="47">
        <v>259.66000000000003</v>
      </c>
      <c r="E96" s="162">
        <v>231.37800000000001</v>
      </c>
      <c r="F96" s="161">
        <f t="shared" si="1"/>
        <v>60079.611480000007</v>
      </c>
    </row>
    <row r="97" spans="1:7" s="139" customFormat="1" ht="12.95" customHeight="1">
      <c r="A97" s="144"/>
      <c r="B97" s="145" t="s">
        <v>122</v>
      </c>
      <c r="C97" s="146"/>
      <c r="D97" s="147"/>
      <c r="E97" s="148"/>
      <c r="F97" s="146">
        <f t="shared" si="1"/>
        <v>0</v>
      </c>
      <c r="G97" s="139">
        <v>1</v>
      </c>
    </row>
    <row r="98" spans="1:7" s="139" customFormat="1" ht="12.95" customHeight="1">
      <c r="A98" s="149"/>
      <c r="B98" s="150" t="s">
        <v>114</v>
      </c>
      <c r="C98" s="151"/>
      <c r="D98" s="152"/>
      <c r="E98" s="153"/>
      <c r="F98" s="151">
        <f t="shared" si="1"/>
        <v>0</v>
      </c>
      <c r="G98" s="139">
        <v>2</v>
      </c>
    </row>
    <row r="99" spans="1:7" s="163" customFormat="1" ht="12.95" customHeight="1">
      <c r="A99" s="159" t="s">
        <v>123</v>
      </c>
      <c r="B99" s="160" t="s">
        <v>819</v>
      </c>
      <c r="C99" s="161" t="s">
        <v>23</v>
      </c>
      <c r="D99" s="47">
        <v>86.07</v>
      </c>
      <c r="E99" s="162">
        <v>613.05859999999996</v>
      </c>
      <c r="F99" s="161">
        <f t="shared" si="1"/>
        <v>52765.953701999992</v>
      </c>
    </row>
    <row r="100" spans="1:7" s="163" customFormat="1" ht="12.95" customHeight="1">
      <c r="A100" s="159" t="s">
        <v>124</v>
      </c>
      <c r="B100" s="160" t="s">
        <v>820</v>
      </c>
      <c r="C100" s="161" t="s">
        <v>23</v>
      </c>
      <c r="D100" s="47">
        <f>11.3+1.8</f>
        <v>13.100000000000001</v>
      </c>
      <c r="E100" s="162">
        <v>93.531199999999998</v>
      </c>
      <c r="F100" s="161">
        <f t="shared" si="1"/>
        <v>1225.25872</v>
      </c>
    </row>
    <row r="101" spans="1:7" s="163" customFormat="1" ht="12.95" customHeight="1">
      <c r="A101" s="159" t="s">
        <v>127</v>
      </c>
      <c r="B101" s="166" t="s">
        <v>821</v>
      </c>
      <c r="C101" s="167" t="s">
        <v>23</v>
      </c>
      <c r="D101" s="165">
        <v>120.64</v>
      </c>
      <c r="E101" s="168">
        <v>755.5086</v>
      </c>
      <c r="F101" s="161">
        <f t="shared" si="1"/>
        <v>91144.557503999997</v>
      </c>
    </row>
    <row r="102" spans="1:7" s="163" customFormat="1" ht="12.95" customHeight="1">
      <c r="A102" s="159" t="s">
        <v>128</v>
      </c>
      <c r="B102" s="166" t="s">
        <v>822</v>
      </c>
      <c r="C102" s="120" t="s">
        <v>23</v>
      </c>
      <c r="D102" s="165">
        <v>11.3</v>
      </c>
      <c r="E102" s="176">
        <v>1646.8312000000001</v>
      </c>
      <c r="F102" s="161">
        <f t="shared" si="1"/>
        <v>18609.192560000003</v>
      </c>
    </row>
    <row r="103" spans="1:7" s="163" customFormat="1" ht="12.95" customHeight="1">
      <c r="A103" s="159" t="s">
        <v>129</v>
      </c>
      <c r="B103" s="166" t="s">
        <v>823</v>
      </c>
      <c r="C103" s="167" t="s">
        <v>91</v>
      </c>
      <c r="D103" s="177">
        <v>3.52</v>
      </c>
      <c r="E103" s="176">
        <v>119.59920000000001</v>
      </c>
      <c r="F103" s="161">
        <f t="shared" si="1"/>
        <v>420.98918400000002</v>
      </c>
    </row>
    <row r="104" spans="1:7" s="163" customFormat="1" ht="12.95" customHeight="1">
      <c r="A104" s="159" t="s">
        <v>125</v>
      </c>
      <c r="B104" s="166" t="s">
        <v>824</v>
      </c>
      <c r="C104" s="167" t="s">
        <v>91</v>
      </c>
      <c r="D104" s="165">
        <v>215</v>
      </c>
      <c r="E104" s="176">
        <v>100.3177</v>
      </c>
      <c r="F104" s="161">
        <f t="shared" si="1"/>
        <v>21568.305500000002</v>
      </c>
    </row>
    <row r="105" spans="1:7" s="163" customFormat="1" ht="12.95" customHeight="1">
      <c r="A105" s="159" t="s">
        <v>130</v>
      </c>
      <c r="B105" s="166" t="s">
        <v>825</v>
      </c>
      <c r="C105" s="167" t="s">
        <v>91</v>
      </c>
      <c r="D105" s="165">
        <v>283</v>
      </c>
      <c r="E105" s="176">
        <v>142.7174</v>
      </c>
      <c r="F105" s="161">
        <f t="shared" si="1"/>
        <v>40389.0242</v>
      </c>
    </row>
    <row r="106" spans="1:7" s="163" customFormat="1" ht="12.95" customHeight="1">
      <c r="A106" s="159" t="s">
        <v>131</v>
      </c>
      <c r="B106" s="166" t="s">
        <v>826</v>
      </c>
      <c r="C106" s="120" t="s">
        <v>91</v>
      </c>
      <c r="D106" s="165">
        <v>12.51</v>
      </c>
      <c r="E106" s="176">
        <v>66.179400000000001</v>
      </c>
      <c r="F106" s="161">
        <f t="shared" si="1"/>
        <v>827.90429400000005</v>
      </c>
    </row>
    <row r="107" spans="1:7" s="163" customFormat="1" ht="12.95" customHeight="1">
      <c r="A107" s="159" t="s">
        <v>126</v>
      </c>
      <c r="B107" s="166" t="s">
        <v>827</v>
      </c>
      <c r="C107" s="120" t="s">
        <v>23</v>
      </c>
      <c r="D107" s="165">
        <v>144.78</v>
      </c>
      <c r="E107" s="168">
        <v>382.88304153000001</v>
      </c>
      <c r="F107" s="161">
        <f t="shared" si="1"/>
        <v>55433.806752713404</v>
      </c>
    </row>
    <row r="108" spans="1:7" s="139" customFormat="1" ht="12.95" customHeight="1">
      <c r="A108" s="149" t="s">
        <v>132</v>
      </c>
      <c r="B108" s="150" t="s">
        <v>119</v>
      </c>
      <c r="C108" s="151"/>
      <c r="D108" s="152"/>
      <c r="E108" s="153"/>
      <c r="F108" s="153">
        <f t="shared" si="1"/>
        <v>0</v>
      </c>
      <c r="G108" s="139">
        <v>2</v>
      </c>
    </row>
    <row r="109" spans="1:7" s="163" customFormat="1" ht="12.95" customHeight="1">
      <c r="A109" s="159" t="s">
        <v>133</v>
      </c>
      <c r="B109" s="160" t="s">
        <v>828</v>
      </c>
      <c r="C109" s="161" t="s">
        <v>9</v>
      </c>
      <c r="D109" s="47">
        <v>1</v>
      </c>
      <c r="E109" s="162">
        <v>266.97160000000002</v>
      </c>
      <c r="F109" s="161">
        <f t="shared" si="1"/>
        <v>266.97160000000002</v>
      </c>
    </row>
    <row r="110" spans="1:7" s="163" customFormat="1" ht="12.95" customHeight="1">
      <c r="A110" s="159" t="s">
        <v>134</v>
      </c>
      <c r="B110" s="160" t="s">
        <v>829</v>
      </c>
      <c r="C110" s="161" t="s">
        <v>9</v>
      </c>
      <c r="D110" s="47">
        <v>3</v>
      </c>
      <c r="E110" s="162">
        <v>339.85419999999999</v>
      </c>
      <c r="F110" s="161">
        <f t="shared" si="1"/>
        <v>1019.5626</v>
      </c>
    </row>
    <row r="111" spans="1:7" s="163" customFormat="1" ht="12.95" customHeight="1">
      <c r="A111" s="159" t="s">
        <v>135</v>
      </c>
      <c r="B111" s="160" t="s">
        <v>830</v>
      </c>
      <c r="C111" s="161" t="s">
        <v>9</v>
      </c>
      <c r="D111" s="47">
        <v>2</v>
      </c>
      <c r="E111" s="162">
        <v>382.2</v>
      </c>
      <c r="F111" s="161">
        <f t="shared" si="1"/>
        <v>764.4</v>
      </c>
    </row>
    <row r="112" spans="1:7" s="163" customFormat="1" ht="12.95" customHeight="1">
      <c r="A112" s="164" t="s">
        <v>136</v>
      </c>
      <c r="B112" s="160" t="s">
        <v>495</v>
      </c>
      <c r="C112" s="119" t="s">
        <v>23</v>
      </c>
      <c r="D112" s="177">
        <v>47</v>
      </c>
      <c r="E112" s="162">
        <v>202.0368</v>
      </c>
      <c r="F112" s="161">
        <f t="shared" si="1"/>
        <v>9495.7296000000006</v>
      </c>
    </row>
    <row r="113" spans="1:7" s="163" customFormat="1" ht="12.95" customHeight="1">
      <c r="A113" s="159" t="s">
        <v>137</v>
      </c>
      <c r="B113" s="160" t="s">
        <v>831</v>
      </c>
      <c r="C113" s="119" t="s">
        <v>23</v>
      </c>
      <c r="D113" s="47">
        <f>194+368</f>
        <v>562</v>
      </c>
      <c r="E113" s="162">
        <v>230.63320000000002</v>
      </c>
      <c r="F113" s="161">
        <f t="shared" si="1"/>
        <v>129615.85840000001</v>
      </c>
    </row>
    <row r="114" spans="1:7" s="163" customFormat="1" ht="12.95" customHeight="1">
      <c r="A114" s="159" t="s">
        <v>138</v>
      </c>
      <c r="B114" s="160" t="s">
        <v>907</v>
      </c>
      <c r="C114" s="119" t="s">
        <v>23</v>
      </c>
      <c r="D114" s="47">
        <f>37+24.41</f>
        <v>61.41</v>
      </c>
      <c r="E114" s="162">
        <v>262.77719999999999</v>
      </c>
      <c r="F114" s="161">
        <f t="shared" si="1"/>
        <v>16137.147851999998</v>
      </c>
    </row>
    <row r="115" spans="1:7" s="163" customFormat="1" ht="12.95" customHeight="1">
      <c r="A115" s="159" t="s">
        <v>139</v>
      </c>
      <c r="B115" s="160" t="s">
        <v>908</v>
      </c>
      <c r="C115" s="161" t="s">
        <v>23</v>
      </c>
      <c r="D115" s="47">
        <v>44.52</v>
      </c>
      <c r="E115" s="162">
        <v>437.7072</v>
      </c>
      <c r="F115" s="161">
        <f t="shared" si="1"/>
        <v>19486.724544000001</v>
      </c>
    </row>
    <row r="116" spans="1:7" s="163" customFormat="1" ht="12.95" customHeight="1">
      <c r="A116" s="159" t="s">
        <v>140</v>
      </c>
      <c r="B116" s="160" t="s">
        <v>909</v>
      </c>
      <c r="C116" s="161" t="s">
        <v>23</v>
      </c>
      <c r="D116" s="47">
        <v>11.21</v>
      </c>
      <c r="E116" s="162">
        <v>560.74129999999991</v>
      </c>
      <c r="F116" s="161">
        <f t="shared" si="1"/>
        <v>6285.9099729999998</v>
      </c>
    </row>
    <row r="117" spans="1:7" s="163" customFormat="1" ht="12.95" customHeight="1">
      <c r="A117" s="159" t="s">
        <v>141</v>
      </c>
      <c r="B117" s="160" t="s">
        <v>496</v>
      </c>
      <c r="C117" s="161" t="s">
        <v>23</v>
      </c>
      <c r="D117" s="177">
        <v>7.2</v>
      </c>
      <c r="E117" s="162">
        <v>502.72040000000004</v>
      </c>
      <c r="F117" s="161">
        <f t="shared" si="1"/>
        <v>3619.5868800000003</v>
      </c>
    </row>
    <row r="118" spans="1:7" s="163" customFormat="1" ht="12.95" customHeight="1">
      <c r="A118" s="159" t="s">
        <v>142</v>
      </c>
      <c r="B118" s="160" t="s">
        <v>832</v>
      </c>
      <c r="C118" s="161" t="s">
        <v>9</v>
      </c>
      <c r="D118" s="47">
        <v>4</v>
      </c>
      <c r="E118" s="162">
        <v>347.57660000000004</v>
      </c>
      <c r="F118" s="161">
        <f t="shared" si="1"/>
        <v>1390.3064000000002</v>
      </c>
    </row>
    <row r="119" spans="1:7" s="163" customFormat="1" ht="12.95" customHeight="1">
      <c r="A119" s="159" t="s">
        <v>143</v>
      </c>
      <c r="B119" s="160" t="s">
        <v>833</v>
      </c>
      <c r="C119" s="161" t="s">
        <v>23</v>
      </c>
      <c r="D119" s="47">
        <v>5.74</v>
      </c>
      <c r="E119" s="162">
        <v>1924.4946</v>
      </c>
      <c r="F119" s="161">
        <f t="shared" si="1"/>
        <v>11046.599004</v>
      </c>
    </row>
    <row r="120" spans="1:7" s="163" customFormat="1" ht="12.95" customHeight="1">
      <c r="A120" s="159" t="s">
        <v>144</v>
      </c>
      <c r="B120" s="160" t="s">
        <v>834</v>
      </c>
      <c r="C120" s="161" t="s">
        <v>23</v>
      </c>
      <c r="D120" s="47">
        <v>468</v>
      </c>
      <c r="E120" s="162">
        <v>66.414599999999993</v>
      </c>
      <c r="F120" s="161">
        <f t="shared" si="1"/>
        <v>31082.032799999997</v>
      </c>
    </row>
    <row r="121" spans="1:7" s="163" customFormat="1" ht="12.95" customHeight="1">
      <c r="A121" s="159" t="s">
        <v>145</v>
      </c>
      <c r="B121" s="160" t="s">
        <v>835</v>
      </c>
      <c r="C121" s="161" t="s">
        <v>23</v>
      </c>
      <c r="D121" s="47">
        <v>183</v>
      </c>
      <c r="E121" s="162">
        <v>58.898000000000003</v>
      </c>
      <c r="F121" s="161">
        <f t="shared" si="1"/>
        <v>10778.334000000001</v>
      </c>
    </row>
    <row r="122" spans="1:7" s="163" customFormat="1" ht="12.95" customHeight="1">
      <c r="A122" s="159" t="s">
        <v>146</v>
      </c>
      <c r="B122" s="166" t="s">
        <v>836</v>
      </c>
      <c r="C122" s="120" t="s">
        <v>23</v>
      </c>
      <c r="D122" s="165">
        <v>21</v>
      </c>
      <c r="E122" s="168">
        <v>554.31901800000003</v>
      </c>
      <c r="F122" s="161">
        <f t="shared" si="1"/>
        <v>11640.699378000001</v>
      </c>
    </row>
    <row r="123" spans="1:7" s="163" customFormat="1" ht="12.95" customHeight="1">
      <c r="A123" s="159" t="s">
        <v>147</v>
      </c>
      <c r="B123" s="160" t="s">
        <v>910</v>
      </c>
      <c r="C123" s="161" t="s">
        <v>23</v>
      </c>
      <c r="D123" s="47">
        <v>24.38</v>
      </c>
      <c r="E123" s="162">
        <v>382.25880000000001</v>
      </c>
      <c r="F123" s="161">
        <f t="shared" si="1"/>
        <v>9319.4695439999996</v>
      </c>
    </row>
    <row r="124" spans="1:7" s="139" customFormat="1" ht="12.95" customHeight="1">
      <c r="A124" s="149"/>
      <c r="B124" s="150" t="s">
        <v>148</v>
      </c>
      <c r="C124" s="151"/>
      <c r="D124" s="152"/>
      <c r="E124" s="153"/>
      <c r="F124" s="151">
        <f t="shared" si="1"/>
        <v>0</v>
      </c>
      <c r="G124" s="139">
        <v>2</v>
      </c>
    </row>
    <row r="125" spans="1:7" s="163" customFormat="1" ht="12.95" customHeight="1">
      <c r="A125" s="159" t="s">
        <v>149</v>
      </c>
      <c r="B125" s="160" t="s">
        <v>497</v>
      </c>
      <c r="C125" s="161" t="s">
        <v>9</v>
      </c>
      <c r="D125" s="177">
        <v>57</v>
      </c>
      <c r="E125" s="162">
        <v>81.568711459452203</v>
      </c>
      <c r="F125" s="161">
        <f t="shared" si="1"/>
        <v>4649.4165531887757</v>
      </c>
    </row>
    <row r="126" spans="1:7" s="163" customFormat="1" ht="12.95" customHeight="1">
      <c r="A126" s="159" t="s">
        <v>150</v>
      </c>
      <c r="B126" s="160" t="s">
        <v>498</v>
      </c>
      <c r="C126" s="161" t="s">
        <v>9</v>
      </c>
      <c r="D126" s="177">
        <v>49</v>
      </c>
      <c r="E126" s="162">
        <v>50.038800000000002</v>
      </c>
      <c r="F126" s="161">
        <f t="shared" si="1"/>
        <v>2451.9012000000002</v>
      </c>
    </row>
    <row r="127" spans="1:7" s="163" customFormat="1" ht="12.95" customHeight="1">
      <c r="A127" s="159" t="s">
        <v>151</v>
      </c>
      <c r="B127" s="160" t="s">
        <v>837</v>
      </c>
      <c r="C127" s="161" t="s">
        <v>9</v>
      </c>
      <c r="D127" s="177">
        <v>10</v>
      </c>
      <c r="E127" s="162">
        <v>71.909222918904376</v>
      </c>
      <c r="F127" s="161">
        <f t="shared" si="1"/>
        <v>719.09222918904379</v>
      </c>
    </row>
    <row r="128" spans="1:7" s="163" customFormat="1" ht="12.95" customHeight="1">
      <c r="A128" s="159" t="s">
        <v>152</v>
      </c>
      <c r="B128" s="160" t="s">
        <v>499</v>
      </c>
      <c r="C128" s="161" t="s">
        <v>9</v>
      </c>
      <c r="D128" s="177">
        <v>5</v>
      </c>
      <c r="E128" s="162">
        <v>50.336456043233071</v>
      </c>
      <c r="F128" s="161">
        <f t="shared" si="1"/>
        <v>251.68228021616534</v>
      </c>
    </row>
    <row r="129" spans="1:7" s="163" customFormat="1" ht="12.95" customHeight="1">
      <c r="A129" s="159" t="s">
        <v>153</v>
      </c>
      <c r="B129" s="160" t="s">
        <v>911</v>
      </c>
      <c r="C129" s="167" t="s">
        <v>91</v>
      </c>
      <c r="D129" s="165">
        <v>4.62</v>
      </c>
      <c r="E129" s="162">
        <v>295.4504</v>
      </c>
      <c r="F129" s="161">
        <f t="shared" si="1"/>
        <v>1364.9808480000002</v>
      </c>
    </row>
    <row r="130" spans="1:7" s="163" customFormat="1" ht="12.95" customHeight="1">
      <c r="A130" s="159" t="s">
        <v>154</v>
      </c>
      <c r="B130" s="160" t="s">
        <v>838</v>
      </c>
      <c r="C130" s="161" t="s">
        <v>23</v>
      </c>
      <c r="D130" s="47">
        <v>183</v>
      </c>
      <c r="E130" s="162">
        <v>60.867800000000003</v>
      </c>
      <c r="F130" s="161">
        <f t="shared" si="1"/>
        <v>11138.8074</v>
      </c>
    </row>
    <row r="131" spans="1:7" s="163" customFormat="1" ht="12.95" customHeight="1">
      <c r="A131" s="159" t="s">
        <v>155</v>
      </c>
      <c r="B131" s="160" t="s">
        <v>839</v>
      </c>
      <c r="C131" s="161" t="s">
        <v>23</v>
      </c>
      <c r="D131" s="47">
        <v>140.13</v>
      </c>
      <c r="E131" s="162">
        <v>215.32560000000001</v>
      </c>
      <c r="F131" s="161">
        <f t="shared" si="1"/>
        <v>30173.576327999999</v>
      </c>
    </row>
    <row r="132" spans="1:7" s="163" customFormat="1" ht="12.95" customHeight="1">
      <c r="A132" s="159" t="s">
        <v>156</v>
      </c>
      <c r="B132" s="160" t="s">
        <v>840</v>
      </c>
      <c r="C132" s="119" t="s">
        <v>91</v>
      </c>
      <c r="D132" s="47">
        <v>104</v>
      </c>
      <c r="E132" s="162">
        <v>209.64159999999998</v>
      </c>
      <c r="F132" s="161">
        <f t="shared" si="1"/>
        <v>21802.7264</v>
      </c>
    </row>
    <row r="133" spans="1:7" s="163" customFormat="1" ht="12.95" customHeight="1">
      <c r="A133" s="159" t="s">
        <v>157</v>
      </c>
      <c r="B133" s="160" t="s">
        <v>841</v>
      </c>
      <c r="C133" s="119" t="s">
        <v>23</v>
      </c>
      <c r="D133" s="47">
        <v>96.68</v>
      </c>
      <c r="E133" s="162">
        <v>549.55949999999996</v>
      </c>
      <c r="F133" s="161">
        <f t="shared" si="1"/>
        <v>53131.41246</v>
      </c>
    </row>
    <row r="134" spans="1:7" s="163" customFormat="1" ht="12.95" customHeight="1">
      <c r="A134" s="159" t="s">
        <v>158</v>
      </c>
      <c r="B134" s="160" t="s">
        <v>842</v>
      </c>
      <c r="C134" s="119" t="s">
        <v>23</v>
      </c>
      <c r="D134" s="47">
        <v>56.96</v>
      </c>
      <c r="E134" s="162">
        <v>427.7749</v>
      </c>
      <c r="F134" s="161">
        <f t="shared" ref="F134:F197" si="2">D134*E134</f>
        <v>24366.058304000002</v>
      </c>
    </row>
    <row r="135" spans="1:7" s="163" customFormat="1" ht="12.95" customHeight="1">
      <c r="A135" s="159" t="s">
        <v>159</v>
      </c>
      <c r="B135" s="160" t="s">
        <v>843</v>
      </c>
      <c r="C135" s="167" t="s">
        <v>23</v>
      </c>
      <c r="D135" s="165">
        <v>21.6</v>
      </c>
      <c r="E135" s="162">
        <v>468.28320000000002</v>
      </c>
      <c r="F135" s="161">
        <f t="shared" si="2"/>
        <v>10114.917120000002</v>
      </c>
    </row>
    <row r="136" spans="1:7" s="163" customFormat="1" ht="12.95" customHeight="1">
      <c r="A136" s="159" t="s">
        <v>160</v>
      </c>
      <c r="B136" s="166" t="s">
        <v>844</v>
      </c>
      <c r="C136" s="120" t="s">
        <v>23</v>
      </c>
      <c r="D136" s="165">
        <v>5.58</v>
      </c>
      <c r="E136" s="168">
        <v>934.64909999999998</v>
      </c>
      <c r="F136" s="161">
        <f t="shared" si="2"/>
        <v>5215.3419780000004</v>
      </c>
    </row>
    <row r="137" spans="1:7" s="139" customFormat="1" ht="12.95" customHeight="1">
      <c r="A137" s="149"/>
      <c r="B137" s="150" t="s">
        <v>161</v>
      </c>
      <c r="C137" s="151"/>
      <c r="D137" s="152"/>
      <c r="E137" s="153"/>
      <c r="F137" s="151">
        <f t="shared" si="2"/>
        <v>0</v>
      </c>
      <c r="G137" s="139">
        <v>2</v>
      </c>
    </row>
    <row r="138" spans="1:7" s="139" customFormat="1" ht="12.95" customHeight="1">
      <c r="A138" s="144"/>
      <c r="B138" s="145" t="s">
        <v>162</v>
      </c>
      <c r="C138" s="146"/>
      <c r="D138" s="147"/>
      <c r="E138" s="148"/>
      <c r="F138" s="146">
        <f t="shared" si="2"/>
        <v>0</v>
      </c>
      <c r="G138" s="139">
        <v>1</v>
      </c>
    </row>
    <row r="139" spans="1:7" s="163" customFormat="1" ht="12.95" customHeight="1">
      <c r="A139" s="178"/>
      <c r="B139" s="170" t="s">
        <v>163</v>
      </c>
      <c r="C139" s="171"/>
      <c r="D139" s="172"/>
      <c r="E139" s="173"/>
      <c r="F139" s="171">
        <f t="shared" si="2"/>
        <v>0</v>
      </c>
    </row>
    <row r="140" spans="1:7" s="163" customFormat="1" ht="12.95" customHeight="1">
      <c r="A140" s="159" t="s">
        <v>164</v>
      </c>
      <c r="B140" s="166" t="s">
        <v>845</v>
      </c>
      <c r="C140" s="120" t="s">
        <v>23</v>
      </c>
      <c r="D140" s="165">
        <v>34.86</v>
      </c>
      <c r="E140" s="168">
        <v>1813.7294999999999</v>
      </c>
      <c r="F140" s="161">
        <f t="shared" si="2"/>
        <v>63226.610369999995</v>
      </c>
    </row>
    <row r="141" spans="1:7" s="139" customFormat="1" ht="12.95" customHeight="1">
      <c r="A141" s="149" t="s">
        <v>165</v>
      </c>
      <c r="B141" s="150" t="s">
        <v>166</v>
      </c>
      <c r="C141" s="151"/>
      <c r="D141" s="152"/>
      <c r="E141" s="153"/>
      <c r="F141" s="151">
        <f t="shared" si="2"/>
        <v>0</v>
      </c>
      <c r="G141" s="139">
        <v>2</v>
      </c>
    </row>
    <row r="142" spans="1:7" s="163" customFormat="1" ht="12.95" customHeight="1">
      <c r="A142" s="159" t="s">
        <v>167</v>
      </c>
      <c r="B142" s="160" t="s">
        <v>846</v>
      </c>
      <c r="C142" s="119" t="s">
        <v>9</v>
      </c>
      <c r="D142" s="47">
        <v>3</v>
      </c>
      <c r="E142" s="162">
        <v>810.02879999999993</v>
      </c>
      <c r="F142" s="161">
        <f t="shared" si="2"/>
        <v>2430.0863999999997</v>
      </c>
    </row>
    <row r="143" spans="1:7" s="139" customFormat="1" ht="12.95" customHeight="1">
      <c r="A143" s="149"/>
      <c r="B143" s="150" t="s">
        <v>168</v>
      </c>
      <c r="C143" s="151"/>
      <c r="D143" s="152"/>
      <c r="E143" s="153"/>
      <c r="F143" s="151">
        <f t="shared" si="2"/>
        <v>0</v>
      </c>
      <c r="G143" s="139">
        <v>2</v>
      </c>
    </row>
    <row r="144" spans="1:7" s="163" customFormat="1" ht="12.95" customHeight="1">
      <c r="A144" s="159" t="s">
        <v>169</v>
      </c>
      <c r="B144" s="160" t="s">
        <v>912</v>
      </c>
      <c r="C144" s="119" t="s">
        <v>23</v>
      </c>
      <c r="D144" s="47">
        <v>8.44</v>
      </c>
      <c r="E144" s="162">
        <v>517.49879999999996</v>
      </c>
      <c r="F144" s="161">
        <f t="shared" si="2"/>
        <v>4367.689871999999</v>
      </c>
    </row>
    <row r="145" spans="1:7" s="139" customFormat="1" ht="12.95" customHeight="1">
      <c r="A145" s="149"/>
      <c r="B145" s="150" t="s">
        <v>170</v>
      </c>
      <c r="C145" s="151"/>
      <c r="D145" s="152"/>
      <c r="E145" s="153"/>
      <c r="F145" s="151">
        <f t="shared" si="2"/>
        <v>0</v>
      </c>
      <c r="G145" s="139">
        <v>2</v>
      </c>
    </row>
    <row r="146" spans="1:7" s="163" customFormat="1" ht="12.95" customHeight="1">
      <c r="A146" s="159" t="s">
        <v>171</v>
      </c>
      <c r="B146" s="160" t="s">
        <v>847</v>
      </c>
      <c r="C146" s="46" t="s">
        <v>9</v>
      </c>
      <c r="D146" s="177">
        <v>1</v>
      </c>
      <c r="E146" s="176">
        <v>99566.921999999991</v>
      </c>
      <c r="F146" s="161">
        <f t="shared" si="2"/>
        <v>99566.921999999991</v>
      </c>
    </row>
    <row r="147" spans="1:7" s="163" customFormat="1" ht="12.95" customHeight="1">
      <c r="A147" s="159" t="s">
        <v>172</v>
      </c>
      <c r="B147" s="160" t="s">
        <v>848</v>
      </c>
      <c r="C147" s="46" t="s">
        <v>9</v>
      </c>
      <c r="D147" s="177">
        <v>1</v>
      </c>
      <c r="E147" s="176">
        <v>64916.518100000001</v>
      </c>
      <c r="F147" s="161">
        <f t="shared" si="2"/>
        <v>64916.518100000001</v>
      </c>
    </row>
    <row r="148" spans="1:7" s="139" customFormat="1" ht="12.95" customHeight="1">
      <c r="A148" s="144" t="s">
        <v>173</v>
      </c>
      <c r="B148" s="145" t="s">
        <v>44</v>
      </c>
      <c r="C148" s="146"/>
      <c r="D148" s="147"/>
      <c r="E148" s="148"/>
      <c r="F148" s="146">
        <f t="shared" si="2"/>
        <v>0</v>
      </c>
      <c r="G148" s="139">
        <v>1</v>
      </c>
    </row>
    <row r="149" spans="1:7" s="139" customFormat="1" ht="12.95" customHeight="1">
      <c r="A149" s="149"/>
      <c r="B149" s="150" t="s">
        <v>170</v>
      </c>
      <c r="C149" s="151"/>
      <c r="D149" s="152"/>
      <c r="E149" s="153"/>
      <c r="F149" s="151">
        <f t="shared" si="2"/>
        <v>0</v>
      </c>
      <c r="G149" s="139">
        <v>2</v>
      </c>
    </row>
    <row r="150" spans="1:7" s="163" customFormat="1" ht="12.95" customHeight="1">
      <c r="A150" s="159" t="s">
        <v>174</v>
      </c>
      <c r="B150" s="160" t="s">
        <v>849</v>
      </c>
      <c r="C150" s="119" t="s">
        <v>9</v>
      </c>
      <c r="D150" s="47">
        <v>4</v>
      </c>
      <c r="E150" s="162">
        <v>5105.2708000000002</v>
      </c>
      <c r="F150" s="161">
        <f t="shared" si="2"/>
        <v>20421.083200000001</v>
      </c>
    </row>
    <row r="151" spans="1:7" s="163" customFormat="1" ht="12.95" customHeight="1">
      <c r="A151" s="159" t="s">
        <v>175</v>
      </c>
      <c r="B151" s="160" t="s">
        <v>500</v>
      </c>
      <c r="C151" s="119" t="s">
        <v>9</v>
      </c>
      <c r="D151" s="47">
        <v>4</v>
      </c>
      <c r="E151" s="162">
        <v>785.21519999999998</v>
      </c>
      <c r="F151" s="161">
        <f t="shared" si="2"/>
        <v>3140.8607999999999</v>
      </c>
    </row>
    <row r="152" spans="1:7" s="163" customFormat="1" ht="12.95" customHeight="1">
      <c r="A152" s="159" t="s">
        <v>176</v>
      </c>
      <c r="B152" s="160" t="s">
        <v>850</v>
      </c>
      <c r="C152" s="119" t="s">
        <v>9</v>
      </c>
      <c r="D152" s="177">
        <v>2</v>
      </c>
      <c r="E152" s="162">
        <v>990.74080000000004</v>
      </c>
      <c r="F152" s="161">
        <f t="shared" si="2"/>
        <v>1981.4816000000001</v>
      </c>
    </row>
    <row r="153" spans="1:7" s="163" customFormat="1" ht="12.95" customHeight="1">
      <c r="A153" s="159" t="s">
        <v>177</v>
      </c>
      <c r="B153" s="160" t="s">
        <v>851</v>
      </c>
      <c r="C153" s="119" t="s">
        <v>9</v>
      </c>
      <c r="D153" s="47">
        <v>15</v>
      </c>
      <c r="E153" s="162">
        <v>5195.6365999999998</v>
      </c>
      <c r="F153" s="161">
        <f t="shared" si="2"/>
        <v>77934.548999999999</v>
      </c>
    </row>
    <row r="154" spans="1:7" s="163" customFormat="1" ht="12.95" customHeight="1">
      <c r="A154" s="159" t="s">
        <v>178</v>
      </c>
      <c r="B154" s="160" t="s">
        <v>852</v>
      </c>
      <c r="C154" s="119" t="s">
        <v>9</v>
      </c>
      <c r="D154" s="47">
        <v>1</v>
      </c>
      <c r="E154" s="162">
        <v>1227.1118999999999</v>
      </c>
      <c r="F154" s="161">
        <f t="shared" si="2"/>
        <v>1227.1118999999999</v>
      </c>
    </row>
    <row r="155" spans="1:7" s="139" customFormat="1" ht="12.95" customHeight="1">
      <c r="A155" s="149" t="s">
        <v>179</v>
      </c>
      <c r="B155" s="150" t="s">
        <v>180</v>
      </c>
      <c r="C155" s="151"/>
      <c r="D155" s="152"/>
      <c r="E155" s="153"/>
      <c r="F155" s="151">
        <f t="shared" si="2"/>
        <v>0</v>
      </c>
      <c r="G155" s="139">
        <v>2</v>
      </c>
    </row>
    <row r="156" spans="1:7" s="163" customFormat="1" ht="12.95" customHeight="1">
      <c r="A156" s="159" t="s">
        <v>181</v>
      </c>
      <c r="B156" s="160" t="s">
        <v>853</v>
      </c>
      <c r="C156" s="120" t="s">
        <v>9</v>
      </c>
      <c r="D156" s="165">
        <v>1</v>
      </c>
      <c r="E156" s="162">
        <v>4376.4153999999999</v>
      </c>
      <c r="F156" s="161">
        <f t="shared" si="2"/>
        <v>4376.4153999999999</v>
      </c>
    </row>
    <row r="157" spans="1:7" s="163" customFormat="1" ht="12.95" customHeight="1">
      <c r="A157" s="159" t="s">
        <v>926</v>
      </c>
      <c r="B157" s="166" t="s">
        <v>854</v>
      </c>
      <c r="C157" s="120" t="s">
        <v>9</v>
      </c>
      <c r="D157" s="165">
        <v>1</v>
      </c>
      <c r="E157" s="168">
        <v>9146.2932000000001</v>
      </c>
      <c r="F157" s="161">
        <f t="shared" si="2"/>
        <v>9146.2932000000001</v>
      </c>
    </row>
    <row r="158" spans="1:7" s="163" customFormat="1" ht="12.95" customHeight="1">
      <c r="A158" s="159" t="s">
        <v>182</v>
      </c>
      <c r="B158" s="166" t="s">
        <v>855</v>
      </c>
      <c r="C158" s="120" t="s">
        <v>9</v>
      </c>
      <c r="D158" s="165">
        <v>3</v>
      </c>
      <c r="E158" s="176">
        <v>14089.9696</v>
      </c>
      <c r="F158" s="161">
        <f t="shared" si="2"/>
        <v>42269.908800000005</v>
      </c>
    </row>
    <row r="159" spans="1:7" s="163" customFormat="1" ht="12.95" customHeight="1">
      <c r="A159" s="159" t="s">
        <v>183</v>
      </c>
      <c r="B159" s="166" t="s">
        <v>856</v>
      </c>
      <c r="C159" s="120" t="s">
        <v>9</v>
      </c>
      <c r="D159" s="177">
        <v>1</v>
      </c>
      <c r="E159" s="168">
        <v>7020.2286000000004</v>
      </c>
      <c r="F159" s="161">
        <f t="shared" si="2"/>
        <v>7020.2286000000004</v>
      </c>
    </row>
    <row r="160" spans="1:7" s="139" customFormat="1" ht="12.95" customHeight="1">
      <c r="A160" s="149" t="s">
        <v>184</v>
      </c>
      <c r="B160" s="150" t="s">
        <v>185</v>
      </c>
      <c r="C160" s="151"/>
      <c r="D160" s="152"/>
      <c r="E160" s="153"/>
      <c r="F160" s="151">
        <f t="shared" si="2"/>
        <v>0</v>
      </c>
      <c r="G160" s="139">
        <v>2</v>
      </c>
    </row>
    <row r="161" spans="1:7" s="163" customFormat="1" ht="12.95" customHeight="1">
      <c r="A161" s="164" t="s">
        <v>186</v>
      </c>
      <c r="B161" s="160" t="s">
        <v>501</v>
      </c>
      <c r="C161" s="119" t="s">
        <v>9</v>
      </c>
      <c r="D161" s="177">
        <v>1</v>
      </c>
      <c r="E161" s="162">
        <v>2151.6487999999999</v>
      </c>
      <c r="F161" s="161">
        <f t="shared" si="2"/>
        <v>2151.6487999999999</v>
      </c>
    </row>
    <row r="162" spans="1:7" s="139" customFormat="1" ht="12.95" customHeight="1">
      <c r="A162" s="144" t="s">
        <v>187</v>
      </c>
      <c r="B162" s="145" t="s">
        <v>502</v>
      </c>
      <c r="C162" s="146"/>
      <c r="D162" s="147"/>
      <c r="E162" s="148"/>
      <c r="F162" s="146">
        <f t="shared" si="2"/>
        <v>0</v>
      </c>
      <c r="G162" s="139">
        <v>1</v>
      </c>
    </row>
    <row r="163" spans="1:7" s="139" customFormat="1" ht="12.95" customHeight="1">
      <c r="A163" s="149" t="s">
        <v>188</v>
      </c>
      <c r="B163" s="150" t="s">
        <v>503</v>
      </c>
      <c r="C163" s="151"/>
      <c r="D163" s="152"/>
      <c r="E163" s="153"/>
      <c r="F163" s="151">
        <f t="shared" si="2"/>
        <v>0</v>
      </c>
      <c r="G163" s="139">
        <v>2</v>
      </c>
    </row>
    <row r="164" spans="1:7" s="163" customFormat="1" ht="12.95" customHeight="1">
      <c r="A164" s="159" t="s">
        <v>189</v>
      </c>
      <c r="B164" s="160" t="s">
        <v>857</v>
      </c>
      <c r="C164" s="119" t="s">
        <v>190</v>
      </c>
      <c r="D164" s="47">
        <v>100.8</v>
      </c>
      <c r="E164" s="162">
        <v>44.009966423487136</v>
      </c>
      <c r="F164" s="161">
        <f t="shared" si="2"/>
        <v>4436.2046154875034</v>
      </c>
    </row>
    <row r="165" spans="1:7" s="163" customFormat="1" ht="12.95" customHeight="1">
      <c r="A165" s="159" t="s">
        <v>189</v>
      </c>
      <c r="B165" s="160" t="s">
        <v>858</v>
      </c>
      <c r="C165" s="119" t="s">
        <v>190</v>
      </c>
      <c r="D165" s="47">
        <v>235.85</v>
      </c>
      <c r="E165" s="162">
        <v>44.009966423487136</v>
      </c>
      <c r="F165" s="161">
        <f t="shared" si="2"/>
        <v>10379.75058097944</v>
      </c>
    </row>
    <row r="166" spans="1:7" s="163" customFormat="1" ht="12.95" customHeight="1">
      <c r="A166" s="159" t="s">
        <v>189</v>
      </c>
      <c r="B166" s="160" t="s">
        <v>859</v>
      </c>
      <c r="C166" s="119" t="s">
        <v>190</v>
      </c>
      <c r="D166" s="47">
        <v>42.68</v>
      </c>
      <c r="E166" s="162">
        <v>44.009966423487136</v>
      </c>
      <c r="F166" s="161">
        <f t="shared" si="2"/>
        <v>1878.345366954431</v>
      </c>
    </row>
    <row r="167" spans="1:7" s="163" customFormat="1" ht="12.95" customHeight="1">
      <c r="A167" s="159" t="s">
        <v>189</v>
      </c>
      <c r="B167" s="160" t="s">
        <v>860</v>
      </c>
      <c r="C167" s="119" t="s">
        <v>190</v>
      </c>
      <c r="D167" s="47">
        <v>79.540000000000006</v>
      </c>
      <c r="E167" s="162">
        <v>44.009966423487136</v>
      </c>
      <c r="F167" s="161">
        <f t="shared" si="2"/>
        <v>3500.5527293241671</v>
      </c>
    </row>
    <row r="168" spans="1:7" s="163" customFormat="1" ht="12.95" customHeight="1">
      <c r="A168" s="159" t="s">
        <v>189</v>
      </c>
      <c r="B168" s="160" t="s">
        <v>861</v>
      </c>
      <c r="C168" s="119" t="s">
        <v>190</v>
      </c>
      <c r="D168" s="47">
        <v>85.03</v>
      </c>
      <c r="E168" s="162">
        <v>44.009966423487136</v>
      </c>
      <c r="F168" s="161">
        <f t="shared" si="2"/>
        <v>3742.1674449891111</v>
      </c>
    </row>
    <row r="169" spans="1:7" s="163" customFormat="1" ht="12.95" customHeight="1">
      <c r="A169" s="159" t="s">
        <v>189</v>
      </c>
      <c r="B169" s="160" t="s">
        <v>862</v>
      </c>
      <c r="C169" s="119" t="s">
        <v>190</v>
      </c>
      <c r="D169" s="47">
        <v>75.06</v>
      </c>
      <c r="E169" s="162">
        <v>44.009966423487136</v>
      </c>
      <c r="F169" s="161">
        <f t="shared" si="2"/>
        <v>3303.3880797469446</v>
      </c>
    </row>
    <row r="170" spans="1:7" s="163" customFormat="1" ht="12.95" customHeight="1">
      <c r="A170" s="159" t="s">
        <v>189</v>
      </c>
      <c r="B170" s="160" t="s">
        <v>863</v>
      </c>
      <c r="C170" s="119" t="s">
        <v>190</v>
      </c>
      <c r="D170" s="47">
        <v>70.930000000000007</v>
      </c>
      <c r="E170" s="162">
        <v>44.009966423487136</v>
      </c>
      <c r="F170" s="161">
        <f t="shared" si="2"/>
        <v>3121.6269184179428</v>
      </c>
    </row>
    <row r="171" spans="1:7" s="163" customFormat="1" ht="12.95" customHeight="1">
      <c r="A171" s="159" t="s">
        <v>189</v>
      </c>
      <c r="B171" s="160" t="s">
        <v>864</v>
      </c>
      <c r="C171" s="119" t="s">
        <v>190</v>
      </c>
      <c r="D171" s="47">
        <v>996.1</v>
      </c>
      <c r="E171" s="162">
        <v>44.009966423487136</v>
      </c>
      <c r="F171" s="161">
        <f t="shared" si="2"/>
        <v>43838.327554435535</v>
      </c>
    </row>
    <row r="172" spans="1:7" s="139" customFormat="1" ht="12.95" customHeight="1">
      <c r="A172" s="149" t="s">
        <v>191</v>
      </c>
      <c r="B172" s="150" t="s">
        <v>192</v>
      </c>
      <c r="C172" s="151"/>
      <c r="D172" s="152"/>
      <c r="E172" s="153"/>
      <c r="F172" s="151">
        <f t="shared" si="2"/>
        <v>0</v>
      </c>
      <c r="G172" s="139">
        <v>2</v>
      </c>
    </row>
    <row r="173" spans="1:7" s="163" customFormat="1" ht="12.95" customHeight="1">
      <c r="A173" s="159" t="s">
        <v>193</v>
      </c>
      <c r="B173" s="166" t="s">
        <v>865</v>
      </c>
      <c r="C173" s="120" t="s">
        <v>23</v>
      </c>
      <c r="D173" s="165">
        <v>58.44</v>
      </c>
      <c r="E173" s="168">
        <v>1709.3537999999999</v>
      </c>
      <c r="F173" s="161">
        <f t="shared" si="2"/>
        <v>99894.636071999994</v>
      </c>
    </row>
    <row r="174" spans="1:7" s="163" customFormat="1" ht="12.95" customHeight="1">
      <c r="A174" s="159" t="s">
        <v>194</v>
      </c>
      <c r="B174" s="166" t="s">
        <v>866</v>
      </c>
      <c r="C174" s="120" t="s">
        <v>23</v>
      </c>
      <c r="D174" s="165">
        <v>28.66</v>
      </c>
      <c r="E174" s="168">
        <v>1709.3537999999999</v>
      </c>
      <c r="F174" s="161">
        <f t="shared" si="2"/>
        <v>48990.079908</v>
      </c>
    </row>
    <row r="175" spans="1:7" s="139" customFormat="1" ht="12.95" customHeight="1">
      <c r="A175" s="149" t="s">
        <v>195</v>
      </c>
      <c r="B175" s="150" t="s">
        <v>622</v>
      </c>
      <c r="C175" s="151"/>
      <c r="D175" s="152"/>
      <c r="E175" s="153"/>
      <c r="F175" s="151">
        <f t="shared" si="2"/>
        <v>0</v>
      </c>
      <c r="G175" s="139">
        <v>2</v>
      </c>
    </row>
    <row r="176" spans="1:7" s="163" customFormat="1" ht="12.95" customHeight="1">
      <c r="A176" s="159" t="s">
        <v>196</v>
      </c>
      <c r="B176" s="160" t="s">
        <v>867</v>
      </c>
      <c r="C176" s="119" t="s">
        <v>9</v>
      </c>
      <c r="D176" s="47">
        <v>1</v>
      </c>
      <c r="E176" s="162">
        <v>621.72179999999992</v>
      </c>
      <c r="F176" s="161">
        <f t="shared" si="2"/>
        <v>621.72179999999992</v>
      </c>
    </row>
    <row r="177" spans="1:7" s="163" customFormat="1" ht="12.95" customHeight="1">
      <c r="A177" s="159" t="s">
        <v>198</v>
      </c>
      <c r="B177" s="160" t="s">
        <v>913</v>
      </c>
      <c r="C177" s="119" t="s">
        <v>9</v>
      </c>
      <c r="D177" s="47">
        <v>3</v>
      </c>
      <c r="E177" s="162">
        <v>1313.4155999999998</v>
      </c>
      <c r="F177" s="161">
        <f t="shared" si="2"/>
        <v>3940.2467999999994</v>
      </c>
    </row>
    <row r="178" spans="1:7" s="163" customFormat="1" ht="12.95" customHeight="1">
      <c r="A178" s="159" t="s">
        <v>199</v>
      </c>
      <c r="B178" s="160" t="s">
        <v>868</v>
      </c>
      <c r="C178" s="119" t="s">
        <v>9</v>
      </c>
      <c r="D178" s="47">
        <v>1</v>
      </c>
      <c r="E178" s="162">
        <v>1149.1872000000001</v>
      </c>
      <c r="F178" s="161">
        <f t="shared" si="2"/>
        <v>1149.1872000000001</v>
      </c>
    </row>
    <row r="179" spans="1:7" s="163" customFormat="1" ht="12.95" customHeight="1">
      <c r="A179" s="159" t="s">
        <v>200</v>
      </c>
      <c r="B179" s="160" t="s">
        <v>504</v>
      </c>
      <c r="C179" s="119" t="s">
        <v>9</v>
      </c>
      <c r="D179" s="47">
        <v>2</v>
      </c>
      <c r="E179" s="162">
        <v>782.66719999999998</v>
      </c>
      <c r="F179" s="161">
        <f t="shared" si="2"/>
        <v>1565.3344</v>
      </c>
    </row>
    <row r="180" spans="1:7" s="139" customFormat="1" ht="12.95" customHeight="1">
      <c r="A180" s="144" t="s">
        <v>201</v>
      </c>
      <c r="B180" s="145" t="s">
        <v>202</v>
      </c>
      <c r="C180" s="146"/>
      <c r="D180" s="147"/>
      <c r="E180" s="148"/>
      <c r="F180" s="146">
        <f t="shared" si="2"/>
        <v>0</v>
      </c>
      <c r="G180" s="139">
        <v>1</v>
      </c>
    </row>
    <row r="181" spans="1:7" s="139" customFormat="1" ht="12.95" customHeight="1">
      <c r="A181" s="149" t="s">
        <v>203</v>
      </c>
      <c r="B181" s="150" t="s">
        <v>505</v>
      </c>
      <c r="C181" s="151"/>
      <c r="D181" s="152"/>
      <c r="E181" s="153"/>
      <c r="F181" s="151">
        <f t="shared" si="2"/>
        <v>0</v>
      </c>
      <c r="G181" s="139">
        <v>2</v>
      </c>
    </row>
    <row r="182" spans="1:7" s="163" customFormat="1" ht="12.95" customHeight="1">
      <c r="A182" s="159" t="s">
        <v>204</v>
      </c>
      <c r="B182" s="160" t="s">
        <v>869</v>
      </c>
      <c r="C182" s="119" t="s">
        <v>9</v>
      </c>
      <c r="D182" s="47">
        <v>5</v>
      </c>
      <c r="E182" s="162">
        <v>299.1891</v>
      </c>
      <c r="F182" s="161">
        <f t="shared" si="2"/>
        <v>1495.9455</v>
      </c>
    </row>
    <row r="183" spans="1:7" s="139" customFormat="1" ht="12.95" customHeight="1">
      <c r="A183" s="149" t="s">
        <v>205</v>
      </c>
      <c r="B183" s="150" t="s">
        <v>206</v>
      </c>
      <c r="C183" s="151"/>
      <c r="D183" s="152"/>
      <c r="E183" s="153"/>
      <c r="F183" s="151">
        <f t="shared" si="2"/>
        <v>0</v>
      </c>
      <c r="G183" s="139">
        <v>2</v>
      </c>
    </row>
    <row r="184" spans="1:7" s="163" customFormat="1" ht="12.95" customHeight="1">
      <c r="A184" s="159" t="s">
        <v>207</v>
      </c>
      <c r="B184" s="160" t="s">
        <v>870</v>
      </c>
      <c r="C184" s="119" t="s">
        <v>208</v>
      </c>
      <c r="D184" s="47">
        <v>2</v>
      </c>
      <c r="E184" s="162">
        <v>54.409600000000005</v>
      </c>
      <c r="F184" s="161">
        <f t="shared" si="2"/>
        <v>108.81920000000001</v>
      </c>
    </row>
    <row r="185" spans="1:7" s="139" customFormat="1" ht="12.95" customHeight="1">
      <c r="A185" s="149" t="s">
        <v>209</v>
      </c>
      <c r="B185" s="150" t="s">
        <v>210</v>
      </c>
      <c r="C185" s="151"/>
      <c r="D185" s="152"/>
      <c r="E185" s="153"/>
      <c r="F185" s="151">
        <f t="shared" si="2"/>
        <v>0</v>
      </c>
      <c r="G185" s="139">
        <v>2</v>
      </c>
    </row>
    <row r="186" spans="1:7" s="163" customFormat="1" ht="12.95" customHeight="1">
      <c r="A186" s="159" t="s">
        <v>211</v>
      </c>
      <c r="B186" s="160" t="s">
        <v>871</v>
      </c>
      <c r="C186" s="119" t="s">
        <v>9</v>
      </c>
      <c r="D186" s="47">
        <v>1</v>
      </c>
      <c r="E186" s="162">
        <v>1322.3679</v>
      </c>
      <c r="F186" s="161">
        <f t="shared" si="2"/>
        <v>1322.3679</v>
      </c>
    </row>
    <row r="187" spans="1:7" s="163" customFormat="1" ht="12.95" customHeight="1">
      <c r="A187" s="159" t="s">
        <v>212</v>
      </c>
      <c r="B187" s="160" t="s">
        <v>872</v>
      </c>
      <c r="C187" s="119" t="s">
        <v>9</v>
      </c>
      <c r="D187" s="47">
        <v>1</v>
      </c>
      <c r="E187" s="162">
        <v>1633.5522000000001</v>
      </c>
      <c r="F187" s="161">
        <f t="shared" si="2"/>
        <v>1633.5522000000001</v>
      </c>
    </row>
    <row r="188" spans="1:7" s="163" customFormat="1" ht="12.95" customHeight="1">
      <c r="A188" s="164" t="s">
        <v>213</v>
      </c>
      <c r="B188" s="160" t="s">
        <v>506</v>
      </c>
      <c r="C188" s="119" t="s">
        <v>9</v>
      </c>
      <c r="D188" s="47">
        <v>2</v>
      </c>
      <c r="E188" s="162">
        <v>1509.8566000000001</v>
      </c>
      <c r="F188" s="161">
        <f t="shared" si="2"/>
        <v>3019.7132000000001</v>
      </c>
    </row>
    <row r="189" spans="1:7" s="139" customFormat="1" ht="12.95" customHeight="1">
      <c r="A189" s="149" t="s">
        <v>214</v>
      </c>
      <c r="B189" s="150" t="s">
        <v>215</v>
      </c>
      <c r="C189" s="151"/>
      <c r="D189" s="152"/>
      <c r="E189" s="153"/>
      <c r="F189" s="151">
        <f t="shared" si="2"/>
        <v>0</v>
      </c>
      <c r="G189" s="139">
        <v>2</v>
      </c>
    </row>
    <row r="190" spans="1:7" s="163" customFormat="1" ht="12.95" customHeight="1">
      <c r="A190" s="159" t="s">
        <v>216</v>
      </c>
      <c r="B190" s="160" t="s">
        <v>873</v>
      </c>
      <c r="C190" s="119" t="s">
        <v>9</v>
      </c>
      <c r="D190" s="47">
        <v>2</v>
      </c>
      <c r="E190" s="162">
        <v>245</v>
      </c>
      <c r="F190" s="161">
        <f t="shared" si="2"/>
        <v>490</v>
      </c>
    </row>
    <row r="191" spans="1:7" s="163" customFormat="1" ht="12.95" customHeight="1">
      <c r="A191" s="159" t="s">
        <v>197</v>
      </c>
      <c r="B191" s="160" t="s">
        <v>874</v>
      </c>
      <c r="C191" s="119" t="s">
        <v>9</v>
      </c>
      <c r="D191" s="47">
        <v>4</v>
      </c>
      <c r="E191" s="162">
        <v>147</v>
      </c>
      <c r="F191" s="161">
        <f t="shared" si="2"/>
        <v>588</v>
      </c>
    </row>
    <row r="192" spans="1:7" s="139" customFormat="1" ht="12.95" customHeight="1">
      <c r="A192" s="149" t="s">
        <v>217</v>
      </c>
      <c r="B192" s="150" t="s">
        <v>218</v>
      </c>
      <c r="C192" s="151"/>
      <c r="D192" s="152"/>
      <c r="E192" s="153"/>
      <c r="F192" s="151">
        <f t="shared" si="2"/>
        <v>0</v>
      </c>
      <c r="G192" s="139">
        <v>2</v>
      </c>
    </row>
    <row r="193" spans="1:7" s="139" customFormat="1" ht="12.95" customHeight="1">
      <c r="A193" s="144" t="s">
        <v>219</v>
      </c>
      <c r="B193" s="145" t="s">
        <v>220</v>
      </c>
      <c r="C193" s="146"/>
      <c r="D193" s="147"/>
      <c r="E193" s="148"/>
      <c r="F193" s="146">
        <f t="shared" si="2"/>
        <v>0</v>
      </c>
      <c r="G193" s="139">
        <v>1</v>
      </c>
    </row>
    <row r="194" spans="1:7" s="139" customFormat="1" ht="12.95" customHeight="1">
      <c r="A194" s="149" t="s">
        <v>221</v>
      </c>
      <c r="B194" s="150" t="s">
        <v>222</v>
      </c>
      <c r="C194" s="151"/>
      <c r="D194" s="152"/>
      <c r="E194" s="153"/>
      <c r="F194" s="151">
        <f t="shared" si="2"/>
        <v>0</v>
      </c>
      <c r="G194" s="139">
        <v>2</v>
      </c>
    </row>
    <row r="195" spans="1:7" s="163" customFormat="1" ht="12.95" customHeight="1">
      <c r="A195" s="159" t="s">
        <v>223</v>
      </c>
      <c r="B195" s="160" t="s">
        <v>875</v>
      </c>
      <c r="C195" s="119" t="s">
        <v>23</v>
      </c>
      <c r="D195" s="47">
        <v>414.64</v>
      </c>
      <c r="E195" s="162">
        <v>17.860500000000002</v>
      </c>
      <c r="F195" s="161">
        <f t="shared" si="2"/>
        <v>7405.6777200000006</v>
      </c>
    </row>
    <row r="196" spans="1:7" s="163" customFormat="1" ht="12.95" customHeight="1">
      <c r="A196" s="159" t="s">
        <v>224</v>
      </c>
      <c r="B196" s="160" t="s">
        <v>507</v>
      </c>
      <c r="C196" s="119" t="s">
        <v>23</v>
      </c>
      <c r="D196" s="47">
        <v>259.66000000000003</v>
      </c>
      <c r="E196" s="162">
        <v>22.2803</v>
      </c>
      <c r="F196" s="161">
        <f t="shared" si="2"/>
        <v>5785.3026980000004</v>
      </c>
    </row>
    <row r="197" spans="1:7" s="139" customFormat="1" ht="12.95" customHeight="1">
      <c r="A197" s="149" t="s">
        <v>225</v>
      </c>
      <c r="B197" s="150" t="s">
        <v>226</v>
      </c>
      <c r="C197" s="151"/>
      <c r="D197" s="152"/>
      <c r="E197" s="153"/>
      <c r="F197" s="151">
        <f t="shared" si="2"/>
        <v>0</v>
      </c>
      <c r="G197" s="139">
        <v>2</v>
      </c>
    </row>
    <row r="198" spans="1:7" s="163" customFormat="1" ht="12.95" customHeight="1">
      <c r="A198" s="159" t="s">
        <v>227</v>
      </c>
      <c r="B198" s="160" t="s">
        <v>876</v>
      </c>
      <c r="C198" s="119" t="s">
        <v>23</v>
      </c>
      <c r="D198" s="165">
        <v>86.07</v>
      </c>
      <c r="E198" s="162">
        <v>23.353399999999997</v>
      </c>
      <c r="F198" s="161">
        <f t="shared" ref="F198:F261" si="3">D198*E198</f>
        <v>2010.0271379999997</v>
      </c>
    </row>
    <row r="199" spans="1:7" s="139" customFormat="1" ht="12.95" customHeight="1">
      <c r="A199" s="144" t="s">
        <v>228</v>
      </c>
      <c r="B199" s="145" t="s">
        <v>508</v>
      </c>
      <c r="C199" s="146"/>
      <c r="D199" s="147"/>
      <c r="E199" s="148"/>
      <c r="F199" s="146">
        <f t="shared" si="3"/>
        <v>0</v>
      </c>
      <c r="G199" s="139">
        <v>1</v>
      </c>
    </row>
    <row r="200" spans="1:7" s="183" customFormat="1" ht="12.95" customHeight="1">
      <c r="A200" s="179" t="s">
        <v>229</v>
      </c>
      <c r="B200" s="150" t="s">
        <v>8</v>
      </c>
      <c r="C200" s="180"/>
      <c r="D200" s="181"/>
      <c r="E200" s="182"/>
      <c r="F200" s="180">
        <f t="shared" si="3"/>
        <v>0</v>
      </c>
      <c r="G200" s="183">
        <v>2</v>
      </c>
    </row>
    <row r="201" spans="1:7" s="188" customFormat="1" ht="12.95" customHeight="1">
      <c r="A201" s="184" t="s">
        <v>230</v>
      </c>
      <c r="B201" s="185" t="s">
        <v>877</v>
      </c>
      <c r="C201" s="73" t="s">
        <v>9</v>
      </c>
      <c r="D201" s="186">
        <v>0</v>
      </c>
      <c r="E201" s="187">
        <v>2003.5512000000001</v>
      </c>
      <c r="F201" s="45">
        <f t="shared" si="3"/>
        <v>0</v>
      </c>
    </row>
    <row r="202" spans="1:7" s="188" customFormat="1" ht="12.95" customHeight="1">
      <c r="A202" s="184" t="s">
        <v>232</v>
      </c>
      <c r="B202" s="166" t="s">
        <v>878</v>
      </c>
      <c r="C202" s="189" t="s">
        <v>9</v>
      </c>
      <c r="D202" s="190">
        <v>2</v>
      </c>
      <c r="E202" s="191">
        <v>7970.8086471667502</v>
      </c>
      <c r="F202" s="161">
        <f t="shared" si="3"/>
        <v>15941.6172943335</v>
      </c>
    </row>
    <row r="203" spans="1:7" s="188" customFormat="1" ht="12.95" customHeight="1">
      <c r="A203" s="184" t="s">
        <v>233</v>
      </c>
      <c r="B203" s="166" t="s">
        <v>879</v>
      </c>
      <c r="C203" s="189" t="s">
        <v>9</v>
      </c>
      <c r="D203" s="186">
        <v>5</v>
      </c>
      <c r="E203" s="192">
        <v>3385.3806</v>
      </c>
      <c r="F203" s="161">
        <f t="shared" si="3"/>
        <v>16926.902999999998</v>
      </c>
    </row>
    <row r="204" spans="1:7" s="188" customFormat="1" ht="12.95" customHeight="1">
      <c r="A204" s="184" t="s">
        <v>234</v>
      </c>
      <c r="B204" s="166" t="s">
        <v>880</v>
      </c>
      <c r="C204" s="189" t="s">
        <v>9</v>
      </c>
      <c r="D204" s="190">
        <v>2</v>
      </c>
      <c r="E204" s="191">
        <v>3336.1440481006944</v>
      </c>
      <c r="F204" s="161">
        <f t="shared" si="3"/>
        <v>6672.2880962013887</v>
      </c>
    </row>
    <row r="205" spans="1:7" s="188" customFormat="1" ht="12.95" customHeight="1">
      <c r="A205" s="184" t="s">
        <v>235</v>
      </c>
      <c r="B205" s="166" t="s">
        <v>881</v>
      </c>
      <c r="C205" s="189" t="s">
        <v>9</v>
      </c>
      <c r="D205" s="190">
        <v>3</v>
      </c>
      <c r="E205" s="192">
        <v>4827.7004999999999</v>
      </c>
      <c r="F205" s="161">
        <f t="shared" si="3"/>
        <v>14483.101500000001</v>
      </c>
    </row>
    <row r="206" spans="1:7" s="188" customFormat="1" ht="12.95" customHeight="1">
      <c r="A206" s="184" t="s">
        <v>236</v>
      </c>
      <c r="B206" s="166" t="s">
        <v>882</v>
      </c>
      <c r="C206" s="189" t="s">
        <v>9</v>
      </c>
      <c r="D206" s="190">
        <v>2</v>
      </c>
      <c r="E206" s="191">
        <v>5810.2156629000001</v>
      </c>
      <c r="F206" s="161">
        <f t="shared" si="3"/>
        <v>11620.4313258</v>
      </c>
    </row>
    <row r="207" spans="1:7" s="188" customFormat="1" ht="12.95" customHeight="1">
      <c r="A207" s="184" t="s">
        <v>231</v>
      </c>
      <c r="B207" s="160" t="s">
        <v>883</v>
      </c>
      <c r="C207" s="193" t="s">
        <v>9</v>
      </c>
      <c r="D207" s="194">
        <v>1</v>
      </c>
      <c r="E207" s="195">
        <v>2703.8690000000001</v>
      </c>
      <c r="F207" s="161">
        <f t="shared" si="3"/>
        <v>2703.8690000000001</v>
      </c>
    </row>
    <row r="208" spans="1:7" s="188" customFormat="1" ht="12.95" customHeight="1">
      <c r="A208" s="184" t="s">
        <v>237</v>
      </c>
      <c r="B208" s="160" t="s">
        <v>669</v>
      </c>
      <c r="C208" s="193" t="s">
        <v>9</v>
      </c>
      <c r="D208" s="194">
        <v>1</v>
      </c>
      <c r="E208" s="195">
        <v>2582.0942</v>
      </c>
      <c r="F208" s="161">
        <f t="shared" si="3"/>
        <v>2582.0942</v>
      </c>
    </row>
    <row r="209" spans="1:7" s="183" customFormat="1" ht="12.95" customHeight="1">
      <c r="A209" s="179" t="s">
        <v>238</v>
      </c>
      <c r="B209" s="150" t="s">
        <v>239</v>
      </c>
      <c r="C209" s="180"/>
      <c r="D209" s="181"/>
      <c r="E209" s="182"/>
      <c r="F209" s="180">
        <f t="shared" si="3"/>
        <v>0</v>
      </c>
      <c r="G209" s="183">
        <v>2</v>
      </c>
    </row>
    <row r="210" spans="1:7" s="188" customFormat="1" ht="12.95" customHeight="1">
      <c r="A210" s="184" t="s">
        <v>240</v>
      </c>
      <c r="B210" s="160" t="s">
        <v>884</v>
      </c>
      <c r="C210" s="193" t="s">
        <v>9</v>
      </c>
      <c r="D210" s="194">
        <v>7</v>
      </c>
      <c r="E210" s="195">
        <v>356.8229</v>
      </c>
      <c r="F210" s="161">
        <f t="shared" si="3"/>
        <v>2497.7602999999999</v>
      </c>
    </row>
    <row r="211" spans="1:7" s="188" customFormat="1" ht="12.95" customHeight="1">
      <c r="A211" s="184" t="s">
        <v>241</v>
      </c>
      <c r="B211" s="160" t="s">
        <v>885</v>
      </c>
      <c r="C211" s="193" t="s">
        <v>9</v>
      </c>
      <c r="D211" s="194">
        <v>3</v>
      </c>
      <c r="E211" s="195">
        <v>1345.4811999999999</v>
      </c>
      <c r="F211" s="161">
        <f t="shared" si="3"/>
        <v>4036.4435999999996</v>
      </c>
    </row>
    <row r="212" spans="1:7" s="188" customFormat="1" ht="12.95" customHeight="1">
      <c r="A212" s="184" t="s">
        <v>242</v>
      </c>
      <c r="B212" s="166" t="s">
        <v>886</v>
      </c>
      <c r="C212" s="189" t="s">
        <v>9</v>
      </c>
      <c r="D212" s="190">
        <v>4</v>
      </c>
      <c r="E212" s="192">
        <v>555.05023432739995</v>
      </c>
      <c r="F212" s="161">
        <f t="shared" si="3"/>
        <v>2220.2009373095998</v>
      </c>
    </row>
    <row r="213" spans="1:7" s="188" customFormat="1" ht="12.95" customHeight="1">
      <c r="A213" s="184" t="s">
        <v>243</v>
      </c>
      <c r="B213" s="166" t="s">
        <v>887</v>
      </c>
      <c r="C213" s="189" t="s">
        <v>9</v>
      </c>
      <c r="D213" s="186">
        <v>7</v>
      </c>
      <c r="E213" s="192">
        <v>672.66219999999998</v>
      </c>
      <c r="F213" s="161">
        <f t="shared" si="3"/>
        <v>4708.6354000000001</v>
      </c>
    </row>
    <row r="214" spans="1:7" s="188" customFormat="1" ht="12.95" customHeight="1">
      <c r="A214" s="184" t="s">
        <v>244</v>
      </c>
      <c r="B214" s="166" t="s">
        <v>888</v>
      </c>
      <c r="C214" s="189" t="s">
        <v>9</v>
      </c>
      <c r="D214" s="190">
        <v>4</v>
      </c>
      <c r="E214" s="192">
        <v>647.00580000000002</v>
      </c>
      <c r="F214" s="161">
        <f t="shared" si="3"/>
        <v>2588.0232000000001</v>
      </c>
    </row>
    <row r="215" spans="1:7" s="188" customFormat="1" ht="12.95" customHeight="1">
      <c r="A215" s="184" t="s">
        <v>245</v>
      </c>
      <c r="B215" s="166" t="s">
        <v>889</v>
      </c>
      <c r="C215" s="189" t="s">
        <v>9</v>
      </c>
      <c r="D215" s="190">
        <v>1</v>
      </c>
      <c r="E215" s="192">
        <v>175.86099999999999</v>
      </c>
      <c r="F215" s="161">
        <f t="shared" si="3"/>
        <v>175.86099999999999</v>
      </c>
    </row>
    <row r="216" spans="1:7" s="188" customFormat="1" ht="12.95" customHeight="1">
      <c r="A216" s="184" t="s">
        <v>246</v>
      </c>
      <c r="B216" s="166" t="s">
        <v>890</v>
      </c>
      <c r="C216" s="189" t="s">
        <v>9</v>
      </c>
      <c r="D216" s="190">
        <v>1</v>
      </c>
      <c r="E216" s="192">
        <v>1432.9952000000001</v>
      </c>
      <c r="F216" s="161">
        <f t="shared" si="3"/>
        <v>1432.9952000000001</v>
      </c>
    </row>
    <row r="217" spans="1:7" s="188" customFormat="1" ht="12.95" customHeight="1">
      <c r="A217" s="184" t="s">
        <v>247</v>
      </c>
      <c r="B217" s="166" t="s">
        <v>509</v>
      </c>
      <c r="C217" s="189" t="s">
        <v>9</v>
      </c>
      <c r="D217" s="190">
        <v>3</v>
      </c>
      <c r="E217" s="191">
        <v>445.28219999999999</v>
      </c>
      <c r="F217" s="161">
        <f t="shared" si="3"/>
        <v>1335.8465999999999</v>
      </c>
    </row>
    <row r="218" spans="1:7" s="183" customFormat="1" ht="12.95" customHeight="1">
      <c r="A218" s="179" t="s">
        <v>248</v>
      </c>
      <c r="B218" s="150" t="s">
        <v>249</v>
      </c>
      <c r="C218" s="180"/>
      <c r="D218" s="181"/>
      <c r="E218" s="182"/>
      <c r="F218" s="180">
        <f t="shared" si="3"/>
        <v>0</v>
      </c>
      <c r="G218" s="183">
        <v>2</v>
      </c>
    </row>
    <row r="219" spans="1:7" s="188" customFormat="1" ht="12.95" customHeight="1">
      <c r="A219" s="184" t="s">
        <v>250</v>
      </c>
      <c r="B219" s="160" t="s">
        <v>891</v>
      </c>
      <c r="C219" s="193" t="s">
        <v>23</v>
      </c>
      <c r="D219" s="186">
        <v>11.92</v>
      </c>
      <c r="E219" s="195">
        <v>4645.3176000000003</v>
      </c>
      <c r="F219" s="161">
        <f t="shared" si="3"/>
        <v>55372.185792000004</v>
      </c>
    </row>
    <row r="220" spans="1:7" s="183" customFormat="1" ht="12.95" customHeight="1">
      <c r="A220" s="179" t="s">
        <v>251</v>
      </c>
      <c r="B220" s="150" t="s">
        <v>252</v>
      </c>
      <c r="C220" s="180"/>
      <c r="D220" s="181"/>
      <c r="E220" s="182"/>
      <c r="F220" s="180">
        <f t="shared" si="3"/>
        <v>0</v>
      </c>
      <c r="G220" s="183">
        <v>2</v>
      </c>
    </row>
    <row r="221" spans="1:7" s="188" customFormat="1" ht="12.95" customHeight="1">
      <c r="A221" s="184" t="s">
        <v>253</v>
      </c>
      <c r="B221" s="160" t="s">
        <v>510</v>
      </c>
      <c r="C221" s="193" t="s">
        <v>9</v>
      </c>
      <c r="D221" s="194">
        <v>2</v>
      </c>
      <c r="E221" s="195">
        <v>314.40359999999998</v>
      </c>
      <c r="F221" s="161">
        <f t="shared" si="3"/>
        <v>628.80719999999997</v>
      </c>
    </row>
    <row r="222" spans="1:7" s="188" customFormat="1" ht="12.95" customHeight="1">
      <c r="A222" s="184" t="s">
        <v>254</v>
      </c>
      <c r="B222" s="160" t="s">
        <v>892</v>
      </c>
      <c r="C222" s="193" t="s">
        <v>623</v>
      </c>
      <c r="D222" s="194">
        <v>1</v>
      </c>
      <c r="E222" s="195">
        <v>1245.1438999999998</v>
      </c>
      <c r="F222" s="161">
        <f t="shared" si="3"/>
        <v>1245.1438999999998</v>
      </c>
    </row>
    <row r="223" spans="1:7" s="188" customFormat="1" ht="12.95" customHeight="1">
      <c r="A223" s="184" t="s">
        <v>255</v>
      </c>
      <c r="B223" s="160" t="s">
        <v>893</v>
      </c>
      <c r="C223" s="193" t="s">
        <v>623</v>
      </c>
      <c r="D223" s="194">
        <v>1</v>
      </c>
      <c r="E223" s="195">
        <v>1189.0829999999999</v>
      </c>
      <c r="F223" s="161">
        <f t="shared" si="3"/>
        <v>1189.0829999999999</v>
      </c>
    </row>
    <row r="224" spans="1:7" s="183" customFormat="1" ht="12.95" customHeight="1">
      <c r="A224" s="179" t="s">
        <v>256</v>
      </c>
      <c r="B224" s="150" t="s">
        <v>257</v>
      </c>
      <c r="C224" s="180"/>
      <c r="D224" s="181"/>
      <c r="E224" s="182"/>
      <c r="F224" s="182">
        <f t="shared" si="3"/>
        <v>0</v>
      </c>
      <c r="G224" s="183">
        <v>2</v>
      </c>
    </row>
    <row r="225" spans="1:7" s="188" customFormat="1" ht="12.95" customHeight="1">
      <c r="A225" s="184" t="s">
        <v>258</v>
      </c>
      <c r="B225" s="160" t="s">
        <v>894</v>
      </c>
      <c r="C225" s="193" t="s">
        <v>19</v>
      </c>
      <c r="D225" s="194">
        <v>7</v>
      </c>
      <c r="E225" s="195">
        <v>957.95</v>
      </c>
      <c r="F225" s="161">
        <f t="shared" si="3"/>
        <v>6705.6500000000005</v>
      </c>
    </row>
    <row r="226" spans="1:7" s="188" customFormat="1" ht="12.95" customHeight="1">
      <c r="A226" s="184" t="s">
        <v>259</v>
      </c>
      <c r="B226" s="160" t="s">
        <v>895</v>
      </c>
      <c r="C226" s="193" t="s">
        <v>19</v>
      </c>
      <c r="D226" s="194">
        <v>5</v>
      </c>
      <c r="E226" s="195">
        <v>993.09280000000001</v>
      </c>
      <c r="F226" s="161">
        <f t="shared" si="3"/>
        <v>4965.4639999999999</v>
      </c>
    </row>
    <row r="227" spans="1:7" s="188" customFormat="1" ht="12.95" customHeight="1">
      <c r="A227" s="184" t="s">
        <v>260</v>
      </c>
      <c r="B227" s="160" t="s">
        <v>896</v>
      </c>
      <c r="C227" s="193" t="s">
        <v>19</v>
      </c>
      <c r="D227" s="194">
        <v>1</v>
      </c>
      <c r="E227" s="195">
        <v>830.92240000000004</v>
      </c>
      <c r="F227" s="161">
        <f t="shared" si="3"/>
        <v>830.92240000000004</v>
      </c>
    </row>
    <row r="228" spans="1:7" s="188" customFormat="1" ht="12.95" customHeight="1">
      <c r="A228" s="184" t="s">
        <v>261</v>
      </c>
      <c r="B228" s="160" t="s">
        <v>897</v>
      </c>
      <c r="C228" s="193" t="s">
        <v>19</v>
      </c>
      <c r="D228" s="194">
        <v>2</v>
      </c>
      <c r="E228" s="195">
        <v>1125.1183999999998</v>
      </c>
      <c r="F228" s="161">
        <f t="shared" si="3"/>
        <v>2250.2367999999997</v>
      </c>
    </row>
    <row r="229" spans="1:7" s="188" customFormat="1" ht="12.95" customHeight="1">
      <c r="A229" s="184" t="s">
        <v>262</v>
      </c>
      <c r="B229" s="160" t="s">
        <v>898</v>
      </c>
      <c r="C229" s="193" t="s">
        <v>19</v>
      </c>
      <c r="D229" s="194">
        <v>1</v>
      </c>
      <c r="E229" s="195">
        <v>492.62639999999999</v>
      </c>
      <c r="F229" s="161">
        <f t="shared" si="3"/>
        <v>492.62639999999999</v>
      </c>
    </row>
    <row r="230" spans="1:7" s="188" customFormat="1" ht="12.95" customHeight="1">
      <c r="A230" s="184" t="s">
        <v>263</v>
      </c>
      <c r="B230" s="160" t="s">
        <v>899</v>
      </c>
      <c r="C230" s="193" t="s">
        <v>19</v>
      </c>
      <c r="D230" s="194">
        <v>7</v>
      </c>
      <c r="E230" s="195">
        <v>857.71559999999999</v>
      </c>
      <c r="F230" s="161">
        <f t="shared" si="3"/>
        <v>6004.0092000000004</v>
      </c>
    </row>
    <row r="231" spans="1:7" s="188" customFormat="1" ht="12.95" customHeight="1">
      <c r="A231" s="184" t="s">
        <v>264</v>
      </c>
      <c r="B231" s="160" t="s">
        <v>900</v>
      </c>
      <c r="C231" s="193" t="s">
        <v>19</v>
      </c>
      <c r="D231" s="194">
        <v>5</v>
      </c>
      <c r="E231" s="195">
        <v>786.8175</v>
      </c>
      <c r="F231" s="161">
        <f t="shared" si="3"/>
        <v>3934.0875000000001</v>
      </c>
    </row>
    <row r="232" spans="1:7" s="188" customFormat="1" ht="12.95" customHeight="1">
      <c r="A232" s="184" t="s">
        <v>265</v>
      </c>
      <c r="B232" s="160" t="s">
        <v>901</v>
      </c>
      <c r="C232" s="193" t="s">
        <v>19</v>
      </c>
      <c r="D232" s="194">
        <v>2</v>
      </c>
      <c r="E232" s="195">
        <v>813.61559999999997</v>
      </c>
      <c r="F232" s="161">
        <f t="shared" si="3"/>
        <v>1627.2311999999999</v>
      </c>
    </row>
    <row r="233" spans="1:7" s="188" customFormat="1" ht="12.95" customHeight="1">
      <c r="A233" s="184" t="s">
        <v>266</v>
      </c>
      <c r="B233" s="160" t="s">
        <v>902</v>
      </c>
      <c r="C233" s="193" t="s">
        <v>9</v>
      </c>
      <c r="D233" s="194">
        <v>4</v>
      </c>
      <c r="E233" s="195">
        <v>1421.8721999999998</v>
      </c>
      <c r="F233" s="161">
        <f t="shared" si="3"/>
        <v>5687.4887999999992</v>
      </c>
    </row>
    <row r="234" spans="1:7" s="188" customFormat="1" ht="12.95" customHeight="1">
      <c r="A234" s="184" t="s">
        <v>267</v>
      </c>
      <c r="B234" s="160" t="s">
        <v>511</v>
      </c>
      <c r="C234" s="193" t="s">
        <v>9</v>
      </c>
      <c r="D234" s="194">
        <v>1</v>
      </c>
      <c r="E234" s="195">
        <v>433.24329999999998</v>
      </c>
      <c r="F234" s="161">
        <f t="shared" si="3"/>
        <v>433.24329999999998</v>
      </c>
    </row>
    <row r="235" spans="1:7" s="183" customFormat="1" ht="12.95" customHeight="1">
      <c r="A235" s="179" t="s">
        <v>268</v>
      </c>
      <c r="B235" s="150" t="s">
        <v>269</v>
      </c>
      <c r="C235" s="180"/>
      <c r="D235" s="181"/>
      <c r="E235" s="182"/>
      <c r="F235" s="180">
        <f t="shared" si="3"/>
        <v>0</v>
      </c>
      <c r="G235" s="183">
        <v>2</v>
      </c>
    </row>
    <row r="236" spans="1:7" s="188" customFormat="1" ht="12.95" customHeight="1">
      <c r="A236" s="184" t="s">
        <v>270</v>
      </c>
      <c r="B236" s="160" t="s">
        <v>697</v>
      </c>
      <c r="C236" s="193" t="s">
        <v>19</v>
      </c>
      <c r="D236" s="194">
        <v>1</v>
      </c>
      <c r="E236" s="195">
        <v>5402.5243999999993</v>
      </c>
      <c r="F236" s="161">
        <f t="shared" si="3"/>
        <v>5402.5243999999993</v>
      </c>
    </row>
    <row r="237" spans="1:7" s="188" customFormat="1" ht="12.95" customHeight="1">
      <c r="A237" s="184" t="s">
        <v>271</v>
      </c>
      <c r="B237" s="160" t="s">
        <v>903</v>
      </c>
      <c r="C237" s="193" t="s">
        <v>9</v>
      </c>
      <c r="D237" s="186">
        <v>6</v>
      </c>
      <c r="E237" s="195">
        <v>207.42189999999999</v>
      </c>
      <c r="F237" s="161">
        <f t="shared" si="3"/>
        <v>1244.5313999999998</v>
      </c>
    </row>
    <row r="238" spans="1:7" s="196" customFormat="1" ht="12.95" customHeight="1">
      <c r="A238" s="184" t="s">
        <v>272</v>
      </c>
      <c r="B238" s="160" t="s">
        <v>670</v>
      </c>
      <c r="C238" s="193" t="s">
        <v>9</v>
      </c>
      <c r="D238" s="194">
        <v>1</v>
      </c>
      <c r="E238" s="195">
        <v>339.40339999999998</v>
      </c>
      <c r="F238" s="161">
        <f t="shared" si="3"/>
        <v>339.40339999999998</v>
      </c>
    </row>
    <row r="239" spans="1:7" s="196" customFormat="1" ht="12.95" customHeight="1">
      <c r="A239" s="184" t="s">
        <v>273</v>
      </c>
      <c r="B239" s="160" t="s">
        <v>671</v>
      </c>
      <c r="C239" s="193" t="s">
        <v>9</v>
      </c>
      <c r="D239" s="194">
        <v>2</v>
      </c>
      <c r="E239" s="195">
        <v>309.31740000000002</v>
      </c>
      <c r="F239" s="161">
        <f t="shared" si="3"/>
        <v>618.63480000000004</v>
      </c>
    </row>
    <row r="240" spans="1:7" s="196" customFormat="1" ht="12.95" customHeight="1">
      <c r="A240" s="184" t="s">
        <v>274</v>
      </c>
      <c r="B240" s="160" t="s">
        <v>512</v>
      </c>
      <c r="C240" s="193" t="s">
        <v>9</v>
      </c>
      <c r="D240" s="194">
        <v>1</v>
      </c>
      <c r="E240" s="195">
        <v>309.31740000000002</v>
      </c>
      <c r="F240" s="161">
        <f t="shared" si="3"/>
        <v>309.31740000000002</v>
      </c>
    </row>
    <row r="241" spans="1:7" s="196" customFormat="1" ht="12.95" customHeight="1">
      <c r="A241" s="184" t="s">
        <v>275</v>
      </c>
      <c r="B241" s="160" t="s">
        <v>672</v>
      </c>
      <c r="C241" s="193" t="s">
        <v>9</v>
      </c>
      <c r="D241" s="194">
        <v>1</v>
      </c>
      <c r="E241" s="195">
        <v>171.50749012931803</v>
      </c>
      <c r="F241" s="161">
        <f t="shared" si="3"/>
        <v>171.50749012931803</v>
      </c>
    </row>
    <row r="242" spans="1:7" s="183" customFormat="1" ht="12.95" customHeight="1">
      <c r="A242" s="179" t="s">
        <v>276</v>
      </c>
      <c r="B242" s="150" t="s">
        <v>277</v>
      </c>
      <c r="C242" s="180"/>
      <c r="D242" s="181"/>
      <c r="E242" s="182"/>
      <c r="F242" s="180">
        <f t="shared" si="3"/>
        <v>0</v>
      </c>
      <c r="G242" s="183">
        <v>2</v>
      </c>
    </row>
    <row r="243" spans="1:7" s="183" customFormat="1" ht="12.95" customHeight="1">
      <c r="A243" s="179" t="s">
        <v>278</v>
      </c>
      <c r="B243" s="150" t="s">
        <v>279</v>
      </c>
      <c r="C243" s="180"/>
      <c r="D243" s="181"/>
      <c r="E243" s="182"/>
      <c r="F243" s="180">
        <f t="shared" si="3"/>
        <v>0</v>
      </c>
      <c r="G243" s="183">
        <v>2</v>
      </c>
    </row>
    <row r="244" spans="1:7" s="196" customFormat="1" ht="12.95" customHeight="1">
      <c r="A244" s="197" t="s">
        <v>280</v>
      </c>
      <c r="B244" s="160" t="s">
        <v>673</v>
      </c>
      <c r="C244" s="193" t="s">
        <v>9</v>
      </c>
      <c r="D244" s="194">
        <v>1</v>
      </c>
      <c r="E244" s="195">
        <v>1986.5972000000002</v>
      </c>
      <c r="F244" s="161">
        <f t="shared" si="3"/>
        <v>1986.5972000000002</v>
      </c>
    </row>
    <row r="245" spans="1:7" s="196" customFormat="1" ht="12.95" customHeight="1">
      <c r="A245" s="184" t="s">
        <v>281</v>
      </c>
      <c r="B245" s="160" t="s">
        <v>674</v>
      </c>
      <c r="C245" s="193" t="s">
        <v>91</v>
      </c>
      <c r="D245" s="194">
        <v>46</v>
      </c>
      <c r="E245" s="195">
        <v>11.564</v>
      </c>
      <c r="F245" s="161">
        <f t="shared" si="3"/>
        <v>531.94399999999996</v>
      </c>
    </row>
    <row r="246" spans="1:7" s="196" customFormat="1" ht="12.95" customHeight="1">
      <c r="A246" s="197" t="s">
        <v>282</v>
      </c>
      <c r="B246" s="160" t="s">
        <v>675</v>
      </c>
      <c r="C246" s="193" t="s">
        <v>91</v>
      </c>
      <c r="D246" s="194">
        <v>22</v>
      </c>
      <c r="E246" s="195">
        <v>15.5036</v>
      </c>
      <c r="F246" s="161">
        <f t="shared" si="3"/>
        <v>341.07920000000001</v>
      </c>
    </row>
    <row r="247" spans="1:7" s="196" customFormat="1" ht="12.95" customHeight="1">
      <c r="A247" s="184" t="s">
        <v>283</v>
      </c>
      <c r="B247" s="160" t="s">
        <v>676</v>
      </c>
      <c r="C247" s="193" t="s">
        <v>91</v>
      </c>
      <c r="D247" s="194">
        <v>45</v>
      </c>
      <c r="E247" s="195">
        <v>19.943000000000001</v>
      </c>
      <c r="F247" s="161">
        <f t="shared" si="3"/>
        <v>897.43500000000006</v>
      </c>
    </row>
    <row r="248" spans="1:7" s="196" customFormat="1" ht="12.95" customHeight="1">
      <c r="A248" s="184" t="s">
        <v>284</v>
      </c>
      <c r="B248" s="160" t="s">
        <v>677</v>
      </c>
      <c r="C248" s="193" t="s">
        <v>91</v>
      </c>
      <c r="D248" s="194">
        <v>140</v>
      </c>
      <c r="E248" s="195">
        <v>9.5451999999999995</v>
      </c>
      <c r="F248" s="161">
        <f t="shared" si="3"/>
        <v>1336.328</v>
      </c>
    </row>
    <row r="249" spans="1:7" s="196" customFormat="1" ht="12.95" customHeight="1">
      <c r="A249" s="184" t="s">
        <v>285</v>
      </c>
      <c r="B249" s="160" t="s">
        <v>513</v>
      </c>
      <c r="C249" s="193" t="s">
        <v>9</v>
      </c>
      <c r="D249" s="194">
        <v>3</v>
      </c>
      <c r="E249" s="195">
        <v>134.71080000000001</v>
      </c>
      <c r="F249" s="161">
        <f t="shared" si="3"/>
        <v>404.13240000000002</v>
      </c>
    </row>
    <row r="250" spans="1:7" s="196" customFormat="1" ht="12.95" customHeight="1">
      <c r="A250" s="184" t="s">
        <v>286</v>
      </c>
      <c r="B250" s="160" t="s">
        <v>624</v>
      </c>
      <c r="C250" s="73" t="s">
        <v>91</v>
      </c>
      <c r="D250" s="186">
        <v>30</v>
      </c>
      <c r="E250" s="192">
        <v>57.810200000000002</v>
      </c>
      <c r="F250" s="161">
        <f t="shared" si="3"/>
        <v>1734.306</v>
      </c>
    </row>
    <row r="251" spans="1:7" s="196" customFormat="1" ht="12.95" customHeight="1">
      <c r="A251" s="184" t="s">
        <v>287</v>
      </c>
      <c r="B251" s="160" t="s">
        <v>625</v>
      </c>
      <c r="C251" s="73" t="s">
        <v>91</v>
      </c>
      <c r="D251" s="186">
        <v>35</v>
      </c>
      <c r="E251" s="192">
        <v>53.125799999999998</v>
      </c>
      <c r="F251" s="161">
        <f t="shared" si="3"/>
        <v>1859.403</v>
      </c>
    </row>
    <row r="252" spans="1:7" s="196" customFormat="1" ht="12.95" customHeight="1">
      <c r="A252" s="184" t="s">
        <v>288</v>
      </c>
      <c r="B252" s="160" t="s">
        <v>514</v>
      </c>
      <c r="C252" s="73" t="s">
        <v>91</v>
      </c>
      <c r="D252" s="186">
        <v>3</v>
      </c>
      <c r="E252" s="192">
        <v>33.202400000000004</v>
      </c>
      <c r="F252" s="161">
        <f t="shared" si="3"/>
        <v>99.607200000000006</v>
      </c>
    </row>
    <row r="253" spans="1:7" s="183" customFormat="1" ht="12.95" customHeight="1">
      <c r="A253" s="198" t="s">
        <v>289</v>
      </c>
      <c r="B253" s="145" t="s">
        <v>22</v>
      </c>
      <c r="C253" s="199"/>
      <c r="D253" s="200"/>
      <c r="E253" s="201"/>
      <c r="F253" s="199">
        <f t="shared" si="3"/>
        <v>0</v>
      </c>
      <c r="G253" s="183">
        <v>1</v>
      </c>
    </row>
    <row r="254" spans="1:7" s="183" customFormat="1" ht="12.95" customHeight="1">
      <c r="A254" s="179" t="s">
        <v>290</v>
      </c>
      <c r="B254" s="150">
        <v>22</v>
      </c>
      <c r="C254" s="180"/>
      <c r="D254" s="181"/>
      <c r="E254" s="182"/>
      <c r="F254" s="180">
        <f t="shared" si="3"/>
        <v>0</v>
      </c>
      <c r="G254" s="183">
        <v>2</v>
      </c>
    </row>
    <row r="255" spans="1:7" s="196" customFormat="1" ht="12.95" customHeight="1">
      <c r="A255" s="184" t="s">
        <v>291</v>
      </c>
      <c r="B255" s="166" t="s">
        <v>626</v>
      </c>
      <c r="C255" s="189" t="s">
        <v>19</v>
      </c>
      <c r="D255" s="190">
        <v>76</v>
      </c>
      <c r="E255" s="191">
        <v>619.09649999999999</v>
      </c>
      <c r="F255" s="161">
        <f t="shared" si="3"/>
        <v>47051.334000000003</v>
      </c>
    </row>
    <row r="256" spans="1:7" s="196" customFormat="1" ht="12.95" customHeight="1">
      <c r="A256" s="202" t="s">
        <v>292</v>
      </c>
      <c r="B256" s="166" t="s">
        <v>515</v>
      </c>
      <c r="C256" s="189" t="s">
        <v>9</v>
      </c>
      <c r="D256" s="190">
        <v>1</v>
      </c>
      <c r="E256" s="192">
        <v>55.036799999999999</v>
      </c>
      <c r="F256" s="161">
        <f t="shared" si="3"/>
        <v>55.036799999999999</v>
      </c>
    </row>
    <row r="257" spans="1:7" s="196" customFormat="1" ht="12.95" customHeight="1">
      <c r="A257" s="202" t="s">
        <v>293</v>
      </c>
      <c r="B257" s="166" t="s">
        <v>516</v>
      </c>
      <c r="C257" s="189" t="s">
        <v>9</v>
      </c>
      <c r="D257" s="190">
        <v>1</v>
      </c>
      <c r="E257" s="192">
        <v>103.6448</v>
      </c>
      <c r="F257" s="161">
        <f t="shared" si="3"/>
        <v>103.6448</v>
      </c>
    </row>
    <row r="258" spans="1:7" s="196" customFormat="1" ht="12.95" customHeight="1">
      <c r="A258" s="203" t="s">
        <v>294</v>
      </c>
      <c r="B258" s="166" t="s">
        <v>517</v>
      </c>
      <c r="C258" s="204" t="s">
        <v>9</v>
      </c>
      <c r="D258" s="205">
        <v>3</v>
      </c>
      <c r="E258" s="192">
        <v>406.95479999999998</v>
      </c>
      <c r="F258" s="161">
        <f t="shared" si="3"/>
        <v>1220.8643999999999</v>
      </c>
    </row>
    <row r="259" spans="1:7" s="196" customFormat="1" ht="12.95" customHeight="1">
      <c r="A259" s="203" t="s">
        <v>295</v>
      </c>
      <c r="B259" s="166" t="s">
        <v>518</v>
      </c>
      <c r="C259" s="204" t="s">
        <v>9</v>
      </c>
      <c r="D259" s="205">
        <v>49</v>
      </c>
      <c r="E259" s="192">
        <v>904.22640000000001</v>
      </c>
      <c r="F259" s="161">
        <f t="shared" si="3"/>
        <v>44307.0936</v>
      </c>
    </row>
    <row r="260" spans="1:7" s="196" customFormat="1" ht="12.95" customHeight="1">
      <c r="A260" s="203" t="s">
        <v>296</v>
      </c>
      <c r="B260" s="166" t="s">
        <v>519</v>
      </c>
      <c r="C260" s="204" t="s">
        <v>9</v>
      </c>
      <c r="D260" s="205">
        <v>57</v>
      </c>
      <c r="E260" s="192">
        <v>1511.1851631473801</v>
      </c>
      <c r="F260" s="161">
        <f t="shared" si="3"/>
        <v>86137.554299400668</v>
      </c>
    </row>
    <row r="261" spans="1:7" s="196" customFormat="1" ht="12.95" customHeight="1">
      <c r="A261" s="203" t="s">
        <v>297</v>
      </c>
      <c r="B261" s="166" t="s">
        <v>520</v>
      </c>
      <c r="C261" s="204" t="s">
        <v>9</v>
      </c>
      <c r="D261" s="205">
        <v>10</v>
      </c>
      <c r="E261" s="192">
        <v>2082.8136</v>
      </c>
      <c r="F261" s="161">
        <f t="shared" si="3"/>
        <v>20828.135999999999</v>
      </c>
    </row>
    <row r="262" spans="1:7" s="196" customFormat="1" ht="12.95" customHeight="1">
      <c r="A262" s="202" t="s">
        <v>298</v>
      </c>
      <c r="B262" s="166" t="s">
        <v>521</v>
      </c>
      <c r="C262" s="189" t="s">
        <v>9</v>
      </c>
      <c r="D262" s="190">
        <v>1</v>
      </c>
      <c r="E262" s="192">
        <v>6120.982</v>
      </c>
      <c r="F262" s="161">
        <f t="shared" ref="F262:F325" si="4">D262*E262</f>
        <v>6120.982</v>
      </c>
    </row>
    <row r="263" spans="1:7" s="196" customFormat="1" ht="12.95" customHeight="1">
      <c r="A263" s="203" t="s">
        <v>299</v>
      </c>
      <c r="B263" s="166" t="s">
        <v>522</v>
      </c>
      <c r="C263" s="204" t="s">
        <v>9</v>
      </c>
      <c r="D263" s="205">
        <v>24</v>
      </c>
      <c r="E263" s="192">
        <v>3550.4321999999997</v>
      </c>
      <c r="F263" s="161">
        <f t="shared" si="4"/>
        <v>85210.372799999997</v>
      </c>
    </row>
    <row r="264" spans="1:7" s="183" customFormat="1" ht="12.95" customHeight="1">
      <c r="A264" s="179" t="s">
        <v>300</v>
      </c>
      <c r="B264" s="150" t="s">
        <v>301</v>
      </c>
      <c r="C264" s="180"/>
      <c r="D264" s="181"/>
      <c r="E264" s="182"/>
      <c r="F264" s="180">
        <f t="shared" si="4"/>
        <v>0</v>
      </c>
      <c r="G264" s="183">
        <v>2</v>
      </c>
    </row>
    <row r="265" spans="1:7" s="196" customFormat="1" ht="12.95" customHeight="1">
      <c r="A265" s="202" t="s">
        <v>302</v>
      </c>
      <c r="B265" s="166" t="s">
        <v>626</v>
      </c>
      <c r="C265" s="189" t="s">
        <v>19</v>
      </c>
      <c r="D265" s="190">
        <f>8+29+4+12+4</f>
        <v>57</v>
      </c>
      <c r="E265" s="191">
        <v>695.05920000000003</v>
      </c>
      <c r="F265" s="161">
        <f t="shared" si="4"/>
        <v>39618.374400000001</v>
      </c>
    </row>
    <row r="266" spans="1:7" s="183" customFormat="1" ht="12.95" customHeight="1">
      <c r="A266" s="179" t="s">
        <v>303</v>
      </c>
      <c r="B266" s="150" t="s">
        <v>304</v>
      </c>
      <c r="C266" s="180"/>
      <c r="D266" s="181"/>
      <c r="E266" s="182"/>
      <c r="F266" s="180">
        <f t="shared" si="4"/>
        <v>0</v>
      </c>
      <c r="G266" s="183">
        <v>2</v>
      </c>
    </row>
    <row r="267" spans="1:7" s="196" customFormat="1" ht="12.95" customHeight="1">
      <c r="A267" s="202" t="s">
        <v>305</v>
      </c>
      <c r="B267" s="166" t="s">
        <v>627</v>
      </c>
      <c r="C267" s="189" t="s">
        <v>19</v>
      </c>
      <c r="D267" s="190">
        <v>50</v>
      </c>
      <c r="E267" s="191">
        <v>1160.4582</v>
      </c>
      <c r="F267" s="161">
        <f t="shared" si="4"/>
        <v>58022.91</v>
      </c>
    </row>
    <row r="268" spans="1:7" s="196" customFormat="1" ht="12.95" customHeight="1">
      <c r="A268" s="202" t="s">
        <v>306</v>
      </c>
      <c r="B268" s="166" t="s">
        <v>523</v>
      </c>
      <c r="C268" s="189" t="s">
        <v>9</v>
      </c>
      <c r="D268" s="190">
        <v>22</v>
      </c>
      <c r="E268" s="192">
        <v>239.8991</v>
      </c>
      <c r="F268" s="161">
        <f t="shared" si="4"/>
        <v>5277.7802000000001</v>
      </c>
    </row>
    <row r="269" spans="1:7" s="196" customFormat="1" ht="12.95" customHeight="1">
      <c r="A269" s="202" t="s">
        <v>307</v>
      </c>
      <c r="B269" s="166" t="s">
        <v>524</v>
      </c>
      <c r="C269" s="189" t="s">
        <v>9</v>
      </c>
      <c r="D269" s="190">
        <v>23</v>
      </c>
      <c r="E269" s="192">
        <v>150.822</v>
      </c>
      <c r="F269" s="161">
        <f t="shared" si="4"/>
        <v>3468.9059999999999</v>
      </c>
    </row>
    <row r="270" spans="1:7" s="196" customFormat="1" ht="12.95" customHeight="1">
      <c r="A270" s="202" t="s">
        <v>308</v>
      </c>
      <c r="B270" s="166" t="s">
        <v>525</v>
      </c>
      <c r="C270" s="189" t="s">
        <v>9</v>
      </c>
      <c r="D270" s="190">
        <v>1</v>
      </c>
      <c r="E270" s="192">
        <v>1058.1696999999999</v>
      </c>
      <c r="F270" s="161">
        <f t="shared" si="4"/>
        <v>1058.1696999999999</v>
      </c>
    </row>
    <row r="271" spans="1:7" s="196" customFormat="1" ht="12.95" customHeight="1">
      <c r="A271" s="202" t="s">
        <v>309</v>
      </c>
      <c r="B271" s="166" t="s">
        <v>526</v>
      </c>
      <c r="C271" s="189" t="s">
        <v>9</v>
      </c>
      <c r="D271" s="190">
        <v>4</v>
      </c>
      <c r="E271" s="192">
        <v>272.3175</v>
      </c>
      <c r="F271" s="161">
        <f t="shared" si="4"/>
        <v>1089.27</v>
      </c>
    </row>
    <row r="272" spans="1:7" s="183" customFormat="1" ht="12.95" customHeight="1">
      <c r="A272" s="179" t="s">
        <v>310</v>
      </c>
      <c r="B272" s="150" t="s">
        <v>311</v>
      </c>
      <c r="C272" s="180"/>
      <c r="D272" s="181"/>
      <c r="E272" s="182"/>
      <c r="F272" s="180">
        <f t="shared" si="4"/>
        <v>0</v>
      </c>
      <c r="G272" s="183">
        <v>2</v>
      </c>
    </row>
    <row r="273" spans="1:7" s="196" customFormat="1" ht="12.95" customHeight="1">
      <c r="A273" s="202" t="s">
        <v>312</v>
      </c>
      <c r="B273" s="166" t="s">
        <v>628</v>
      </c>
      <c r="C273" s="189" t="s">
        <v>19</v>
      </c>
      <c r="D273" s="190">
        <v>41</v>
      </c>
      <c r="E273" s="191">
        <v>1105.335</v>
      </c>
      <c r="F273" s="161">
        <f t="shared" si="4"/>
        <v>45318.735000000001</v>
      </c>
    </row>
    <row r="274" spans="1:7" s="196" customFormat="1" ht="12.95" customHeight="1">
      <c r="A274" s="202" t="s">
        <v>313</v>
      </c>
      <c r="B274" s="166" t="s">
        <v>527</v>
      </c>
      <c r="C274" s="189" t="s">
        <v>9</v>
      </c>
      <c r="D274" s="190">
        <v>29</v>
      </c>
      <c r="E274" s="192">
        <v>169.47615263053515</v>
      </c>
      <c r="F274" s="161">
        <f t="shared" si="4"/>
        <v>4914.8084262855191</v>
      </c>
    </row>
    <row r="275" spans="1:7" s="183" customFormat="1" ht="12.95" customHeight="1">
      <c r="A275" s="179" t="s">
        <v>314</v>
      </c>
      <c r="B275" s="150" t="s">
        <v>528</v>
      </c>
      <c r="C275" s="180"/>
      <c r="D275" s="181"/>
      <c r="E275" s="182"/>
      <c r="F275" s="180">
        <f t="shared" si="4"/>
        <v>0</v>
      </c>
      <c r="G275" s="183">
        <v>2</v>
      </c>
    </row>
    <row r="276" spans="1:7" s="183" customFormat="1" ht="12.95" customHeight="1">
      <c r="A276" s="206" t="s">
        <v>315</v>
      </c>
      <c r="B276" s="155" t="s">
        <v>316</v>
      </c>
      <c r="C276" s="207"/>
      <c r="D276" s="208"/>
      <c r="E276" s="209"/>
      <c r="F276" s="207">
        <f t="shared" si="4"/>
        <v>0</v>
      </c>
      <c r="G276" s="183">
        <v>3</v>
      </c>
    </row>
    <row r="277" spans="1:7" s="196" customFormat="1" ht="12.95" customHeight="1">
      <c r="A277" s="202" t="s">
        <v>317</v>
      </c>
      <c r="B277" s="160" t="s">
        <v>678</v>
      </c>
      <c r="C277" s="189" t="s">
        <v>91</v>
      </c>
      <c r="D277" s="190">
        <v>24</v>
      </c>
      <c r="E277" s="192">
        <v>108.878</v>
      </c>
      <c r="F277" s="161">
        <f t="shared" si="4"/>
        <v>2613.0720000000001</v>
      </c>
    </row>
    <row r="278" spans="1:7" s="196" customFormat="1" ht="12.95" customHeight="1">
      <c r="A278" s="202" t="s">
        <v>319</v>
      </c>
      <c r="B278" s="160" t="s">
        <v>680</v>
      </c>
      <c r="C278" s="189" t="s">
        <v>91</v>
      </c>
      <c r="D278" s="190">
        <v>28</v>
      </c>
      <c r="E278" s="195">
        <v>11.446400000000001</v>
      </c>
      <c r="F278" s="161">
        <f t="shared" si="4"/>
        <v>320.49920000000003</v>
      </c>
    </row>
    <row r="279" spans="1:7" s="196" customFormat="1" ht="12.95" customHeight="1">
      <c r="A279" s="202" t="s">
        <v>320</v>
      </c>
      <c r="B279" s="160" t="s">
        <v>681</v>
      </c>
      <c r="C279" s="189" t="s">
        <v>91</v>
      </c>
      <c r="D279" s="190">
        <v>35</v>
      </c>
      <c r="E279" s="195">
        <v>81.388999999999996</v>
      </c>
      <c r="F279" s="161">
        <f t="shared" si="4"/>
        <v>2848.6149999999998</v>
      </c>
    </row>
    <row r="280" spans="1:7" s="196" customFormat="1" ht="12.95" customHeight="1">
      <c r="A280" s="202" t="s">
        <v>321</v>
      </c>
      <c r="B280" s="160" t="s">
        <v>682</v>
      </c>
      <c r="C280" s="189" t="s">
        <v>91</v>
      </c>
      <c r="D280" s="190">
        <v>20</v>
      </c>
      <c r="E280" s="195">
        <v>205.68729999999999</v>
      </c>
      <c r="F280" s="161">
        <f t="shared" si="4"/>
        <v>4113.7460000000001</v>
      </c>
    </row>
    <row r="281" spans="1:7" s="196" customFormat="1" ht="12.95" customHeight="1">
      <c r="A281" s="202" t="s">
        <v>322</v>
      </c>
      <c r="B281" s="160" t="s">
        <v>683</v>
      </c>
      <c r="C281" s="189" t="s">
        <v>91</v>
      </c>
      <c r="D281" s="190">
        <v>47</v>
      </c>
      <c r="E281" s="195">
        <v>32.810399999999994</v>
      </c>
      <c r="F281" s="161">
        <f t="shared" si="4"/>
        <v>1542.0887999999998</v>
      </c>
    </row>
    <row r="282" spans="1:7" s="196" customFormat="1" ht="12.95" customHeight="1">
      <c r="A282" s="202" t="s">
        <v>323</v>
      </c>
      <c r="B282" s="160" t="s">
        <v>684</v>
      </c>
      <c r="C282" s="189" t="s">
        <v>91</v>
      </c>
      <c r="D282" s="190">
        <v>44</v>
      </c>
      <c r="E282" s="195">
        <v>21.265999999999998</v>
      </c>
      <c r="F282" s="161">
        <f t="shared" si="4"/>
        <v>935.70399999999995</v>
      </c>
    </row>
    <row r="283" spans="1:7" s="196" customFormat="1" ht="12.95" customHeight="1">
      <c r="A283" s="202" t="s">
        <v>324</v>
      </c>
      <c r="B283" s="160" t="s">
        <v>685</v>
      </c>
      <c r="C283" s="189" t="s">
        <v>91</v>
      </c>
      <c r="D283" s="190">
        <v>148</v>
      </c>
      <c r="E283" s="195">
        <v>141.46299999999999</v>
      </c>
      <c r="F283" s="161">
        <f t="shared" si="4"/>
        <v>20936.523999999998</v>
      </c>
    </row>
    <row r="284" spans="1:7" s="196" customFormat="1" ht="12.95" customHeight="1">
      <c r="A284" s="202" t="s">
        <v>325</v>
      </c>
      <c r="B284" s="160" t="s">
        <v>686</v>
      </c>
      <c r="C284" s="189" t="s">
        <v>91</v>
      </c>
      <c r="D284" s="190">
        <v>34</v>
      </c>
      <c r="E284" s="195">
        <v>19.943000000000001</v>
      </c>
      <c r="F284" s="161">
        <f t="shared" si="4"/>
        <v>678.06200000000001</v>
      </c>
    </row>
    <row r="285" spans="1:7" s="196" customFormat="1" ht="12.95" customHeight="1">
      <c r="A285" s="202" t="s">
        <v>327</v>
      </c>
      <c r="B285" s="166" t="s">
        <v>688</v>
      </c>
      <c r="C285" s="189" t="s">
        <v>91</v>
      </c>
      <c r="D285" s="190">
        <v>96</v>
      </c>
      <c r="E285" s="192">
        <v>38.141600000000004</v>
      </c>
      <c r="F285" s="161">
        <f t="shared" si="4"/>
        <v>3661.5936000000002</v>
      </c>
    </row>
    <row r="286" spans="1:7" s="196" customFormat="1" ht="12.95" customHeight="1">
      <c r="A286" s="202" t="s">
        <v>328</v>
      </c>
      <c r="B286" s="166" t="s">
        <v>689</v>
      </c>
      <c r="C286" s="189" t="s">
        <v>91</v>
      </c>
      <c r="D286" s="190">
        <f>24+(3*14)</f>
        <v>66</v>
      </c>
      <c r="E286" s="192">
        <v>26.8324</v>
      </c>
      <c r="F286" s="161">
        <f t="shared" si="4"/>
        <v>1770.9384</v>
      </c>
    </row>
    <row r="287" spans="1:7" s="196" customFormat="1" ht="12.95" customHeight="1">
      <c r="A287" s="202" t="s">
        <v>329</v>
      </c>
      <c r="B287" s="166" t="s">
        <v>690</v>
      </c>
      <c r="C287" s="189" t="s">
        <v>91</v>
      </c>
      <c r="D287" s="190">
        <v>4</v>
      </c>
      <c r="E287" s="192">
        <v>177.01740000000001</v>
      </c>
      <c r="F287" s="161">
        <f t="shared" si="4"/>
        <v>708.06960000000004</v>
      </c>
    </row>
    <row r="288" spans="1:7" s="196" customFormat="1" ht="12.95" customHeight="1">
      <c r="A288" s="202" t="s">
        <v>330</v>
      </c>
      <c r="B288" s="166" t="s">
        <v>691</v>
      </c>
      <c r="C288" s="189" t="s">
        <v>91</v>
      </c>
      <c r="D288" s="190">
        <v>140</v>
      </c>
      <c r="E288" s="191">
        <v>389.81764570319996</v>
      </c>
      <c r="F288" s="161">
        <f t="shared" si="4"/>
        <v>54574.470398447993</v>
      </c>
    </row>
    <row r="289" spans="1:7" s="183" customFormat="1" ht="12.95" customHeight="1">
      <c r="A289" s="206" t="s">
        <v>331</v>
      </c>
      <c r="B289" s="155" t="s">
        <v>529</v>
      </c>
      <c r="C289" s="207"/>
      <c r="D289" s="208"/>
      <c r="E289" s="209"/>
      <c r="F289" s="207">
        <f t="shared" si="4"/>
        <v>0</v>
      </c>
      <c r="G289" s="183">
        <v>3</v>
      </c>
    </row>
    <row r="290" spans="1:7" s="196" customFormat="1" ht="12.95" customHeight="1">
      <c r="A290" s="202" t="s">
        <v>332</v>
      </c>
      <c r="B290" s="166" t="s">
        <v>629</v>
      </c>
      <c r="C290" s="189" t="s">
        <v>9</v>
      </c>
      <c r="D290" s="190">
        <v>2</v>
      </c>
      <c r="E290" s="192">
        <v>796.15199999999993</v>
      </c>
      <c r="F290" s="161">
        <f t="shared" si="4"/>
        <v>1592.3039999999999</v>
      </c>
    </row>
    <row r="291" spans="1:7" s="196" customFormat="1" ht="12.95" customHeight="1">
      <c r="A291" s="202" t="s">
        <v>333</v>
      </c>
      <c r="B291" s="166" t="s">
        <v>530</v>
      </c>
      <c r="C291" s="189" t="s">
        <v>9</v>
      </c>
      <c r="D291" s="190">
        <v>3</v>
      </c>
      <c r="E291" s="191">
        <v>3001.5710999999997</v>
      </c>
      <c r="F291" s="161">
        <f t="shared" si="4"/>
        <v>9004.7132999999994</v>
      </c>
    </row>
    <row r="292" spans="1:7" s="196" customFormat="1" ht="12.95" customHeight="1">
      <c r="A292" s="202" t="s">
        <v>334</v>
      </c>
      <c r="B292" s="166" t="s">
        <v>630</v>
      </c>
      <c r="C292" s="189" t="s">
        <v>9</v>
      </c>
      <c r="D292" s="190">
        <v>1.5</v>
      </c>
      <c r="E292" s="192">
        <v>750.2047</v>
      </c>
      <c r="F292" s="161">
        <f t="shared" si="4"/>
        <v>1125.3070499999999</v>
      </c>
    </row>
    <row r="293" spans="1:7" s="196" customFormat="1" ht="12.95" customHeight="1">
      <c r="A293" s="202" t="s">
        <v>335</v>
      </c>
      <c r="B293" s="166" t="s">
        <v>531</v>
      </c>
      <c r="C293" s="189" t="s">
        <v>9</v>
      </c>
      <c r="D293" s="190">
        <v>1</v>
      </c>
      <c r="E293" s="192">
        <v>869.0444</v>
      </c>
      <c r="F293" s="161">
        <f t="shared" si="4"/>
        <v>869.0444</v>
      </c>
    </row>
    <row r="294" spans="1:7" s="196" customFormat="1" ht="12.95" customHeight="1">
      <c r="A294" s="202" t="s">
        <v>336</v>
      </c>
      <c r="B294" s="166" t="s">
        <v>532</v>
      </c>
      <c r="C294" s="189" t="s">
        <v>9</v>
      </c>
      <c r="D294" s="190">
        <v>40</v>
      </c>
      <c r="E294" s="192">
        <v>395.14580000000001</v>
      </c>
      <c r="F294" s="161">
        <f t="shared" si="4"/>
        <v>15805.832</v>
      </c>
    </row>
    <row r="295" spans="1:7" s="196" customFormat="1" ht="12.95" customHeight="1">
      <c r="A295" s="202" t="s">
        <v>337</v>
      </c>
      <c r="B295" s="166" t="s">
        <v>533</v>
      </c>
      <c r="C295" s="189" t="s">
        <v>9</v>
      </c>
      <c r="D295" s="190">
        <v>8</v>
      </c>
      <c r="E295" s="192">
        <v>165.88460000000001</v>
      </c>
      <c r="F295" s="161">
        <f t="shared" si="4"/>
        <v>1327.0768</v>
      </c>
    </row>
    <row r="296" spans="1:7" s="196" customFormat="1" ht="12.95" customHeight="1">
      <c r="A296" s="202" t="s">
        <v>338</v>
      </c>
      <c r="B296" s="166" t="s">
        <v>534</v>
      </c>
      <c r="C296" s="189" t="s">
        <v>9</v>
      </c>
      <c r="D296" s="190">
        <v>2</v>
      </c>
      <c r="E296" s="192">
        <v>219.50530000000001</v>
      </c>
      <c r="F296" s="161">
        <f t="shared" si="4"/>
        <v>439.01060000000001</v>
      </c>
    </row>
    <row r="297" spans="1:7" s="196" customFormat="1" ht="12.95" customHeight="1">
      <c r="A297" s="202" t="s">
        <v>339</v>
      </c>
      <c r="B297" s="166" t="s">
        <v>535</v>
      </c>
      <c r="C297" s="189" t="s">
        <v>9</v>
      </c>
      <c r="D297" s="190">
        <v>2</v>
      </c>
      <c r="E297" s="192">
        <v>992.54399999999998</v>
      </c>
      <c r="F297" s="161">
        <f t="shared" si="4"/>
        <v>1985.088</v>
      </c>
    </row>
    <row r="298" spans="1:7" s="196" customFormat="1" ht="12.95" customHeight="1">
      <c r="A298" s="202" t="s">
        <v>340</v>
      </c>
      <c r="B298" s="166" t="s">
        <v>631</v>
      </c>
      <c r="C298" s="189" t="s">
        <v>91</v>
      </c>
      <c r="D298" s="190">
        <v>35</v>
      </c>
      <c r="E298" s="192">
        <v>365.67719999999997</v>
      </c>
      <c r="F298" s="161">
        <f t="shared" si="4"/>
        <v>12798.701999999999</v>
      </c>
    </row>
    <row r="299" spans="1:7" s="196" customFormat="1" ht="12.95" customHeight="1">
      <c r="A299" s="202" t="s">
        <v>341</v>
      </c>
      <c r="B299" s="166" t="s">
        <v>625</v>
      </c>
      <c r="C299" s="189" t="s">
        <v>91</v>
      </c>
      <c r="D299" s="190">
        <v>17</v>
      </c>
      <c r="E299" s="192">
        <v>53.125799999999998</v>
      </c>
      <c r="F299" s="161">
        <f t="shared" si="4"/>
        <v>903.1386</v>
      </c>
    </row>
    <row r="300" spans="1:7" s="196" customFormat="1" ht="12.95" customHeight="1">
      <c r="A300" s="202" t="s">
        <v>342</v>
      </c>
      <c r="B300" s="166" t="s">
        <v>632</v>
      </c>
      <c r="C300" s="189" t="s">
        <v>91</v>
      </c>
      <c r="D300" s="190">
        <v>20</v>
      </c>
      <c r="E300" s="192">
        <v>86.5732</v>
      </c>
      <c r="F300" s="161">
        <f t="shared" si="4"/>
        <v>1731.4639999999999</v>
      </c>
    </row>
    <row r="301" spans="1:7" s="196" customFormat="1" ht="12.95" customHeight="1">
      <c r="A301" s="202" t="s">
        <v>343</v>
      </c>
      <c r="B301" s="166" t="s">
        <v>633</v>
      </c>
      <c r="C301" s="189" t="s">
        <v>91</v>
      </c>
      <c r="D301" s="190">
        <v>24</v>
      </c>
      <c r="E301" s="192">
        <v>112.5432</v>
      </c>
      <c r="F301" s="161">
        <f t="shared" si="4"/>
        <v>2701.0367999999999</v>
      </c>
    </row>
    <row r="302" spans="1:7" s="196" customFormat="1" ht="12.95" customHeight="1">
      <c r="A302" s="202" t="s">
        <v>344</v>
      </c>
      <c r="B302" s="166" t="s">
        <v>634</v>
      </c>
      <c r="C302" s="189" t="s">
        <v>9</v>
      </c>
      <c r="D302" s="190">
        <v>1.5</v>
      </c>
      <c r="E302" s="192">
        <v>261.24349999999998</v>
      </c>
      <c r="F302" s="161">
        <f t="shared" si="4"/>
        <v>391.86524999999995</v>
      </c>
    </row>
    <row r="303" spans="1:7" s="183" customFormat="1" ht="12.95" customHeight="1">
      <c r="A303" s="179" t="s">
        <v>345</v>
      </c>
      <c r="B303" s="150" t="s">
        <v>346</v>
      </c>
      <c r="C303" s="180"/>
      <c r="D303" s="181"/>
      <c r="E303" s="182"/>
      <c r="F303" s="180">
        <f t="shared" si="4"/>
        <v>0</v>
      </c>
      <c r="G303" s="183">
        <v>2</v>
      </c>
    </row>
    <row r="304" spans="1:7" s="196" customFormat="1" ht="12.95" customHeight="1">
      <c r="A304" s="202" t="s">
        <v>347</v>
      </c>
      <c r="B304" s="166" t="s">
        <v>536</v>
      </c>
      <c r="C304" s="189" t="s">
        <v>9</v>
      </c>
      <c r="D304" s="190">
        <v>3</v>
      </c>
      <c r="E304" s="192">
        <v>1169.6789999999999</v>
      </c>
      <c r="F304" s="161">
        <f t="shared" si="4"/>
        <v>3509.0369999999994</v>
      </c>
    </row>
    <row r="305" spans="1:6" s="196" customFormat="1" ht="12.95" customHeight="1">
      <c r="A305" s="202" t="s">
        <v>348</v>
      </c>
      <c r="B305" s="166" t="s">
        <v>537</v>
      </c>
      <c r="C305" s="189" t="s">
        <v>9</v>
      </c>
      <c r="D305" s="190">
        <v>3</v>
      </c>
      <c r="E305" s="192">
        <v>1030.0975999999998</v>
      </c>
      <c r="F305" s="161">
        <f t="shared" si="4"/>
        <v>3090.2927999999993</v>
      </c>
    </row>
    <row r="306" spans="1:6" s="196" customFormat="1" ht="12.95" customHeight="1">
      <c r="A306" s="202" t="s">
        <v>349</v>
      </c>
      <c r="B306" s="166" t="s">
        <v>538</v>
      </c>
      <c r="C306" s="189" t="s">
        <v>9</v>
      </c>
      <c r="D306" s="190">
        <v>3</v>
      </c>
      <c r="E306" s="192">
        <v>7608.8424999999997</v>
      </c>
      <c r="F306" s="161">
        <f t="shared" si="4"/>
        <v>22826.5275</v>
      </c>
    </row>
    <row r="307" spans="1:6" s="196" customFormat="1" ht="12.95" customHeight="1">
      <c r="A307" s="202" t="s">
        <v>350</v>
      </c>
      <c r="B307" s="166" t="s">
        <v>539</v>
      </c>
      <c r="C307" s="189" t="s">
        <v>9</v>
      </c>
      <c r="D307" s="190">
        <v>3</v>
      </c>
      <c r="E307" s="192">
        <v>331.20570000000004</v>
      </c>
      <c r="F307" s="161">
        <f t="shared" si="4"/>
        <v>993.61710000000016</v>
      </c>
    </row>
    <row r="308" spans="1:6" s="196" customFormat="1" ht="12.95" customHeight="1">
      <c r="A308" s="202" t="s">
        <v>351</v>
      </c>
      <c r="B308" s="166" t="s">
        <v>540</v>
      </c>
      <c r="C308" s="189" t="s">
        <v>9</v>
      </c>
      <c r="D308" s="190">
        <v>1</v>
      </c>
      <c r="E308" s="192">
        <v>128.68379999999999</v>
      </c>
      <c r="F308" s="161">
        <f t="shared" si="4"/>
        <v>128.68379999999999</v>
      </c>
    </row>
    <row r="309" spans="1:6" s="196" customFormat="1" ht="12.95" customHeight="1">
      <c r="A309" s="202" t="s">
        <v>352</v>
      </c>
      <c r="B309" s="166" t="s">
        <v>541</v>
      </c>
      <c r="C309" s="189" t="s">
        <v>9</v>
      </c>
      <c r="D309" s="190">
        <v>3</v>
      </c>
      <c r="E309" s="192">
        <v>211.4546</v>
      </c>
      <c r="F309" s="161">
        <f t="shared" si="4"/>
        <v>634.36379999999997</v>
      </c>
    </row>
    <row r="310" spans="1:6" s="196" customFormat="1" ht="12.95" customHeight="1">
      <c r="A310" s="202" t="s">
        <v>353</v>
      </c>
      <c r="B310" s="166" t="s">
        <v>542</v>
      </c>
      <c r="C310" s="189" t="s">
        <v>9</v>
      </c>
      <c r="D310" s="190">
        <v>3</v>
      </c>
      <c r="E310" s="192">
        <v>4262.8676999999998</v>
      </c>
      <c r="F310" s="161">
        <f t="shared" si="4"/>
        <v>12788.6031</v>
      </c>
    </row>
    <row r="311" spans="1:6" s="196" customFormat="1" ht="12.95" customHeight="1">
      <c r="A311" s="202" t="s">
        <v>354</v>
      </c>
      <c r="B311" s="166" t="s">
        <v>543</v>
      </c>
      <c r="C311" s="189" t="s">
        <v>9</v>
      </c>
      <c r="D311" s="190">
        <v>2</v>
      </c>
      <c r="E311" s="192">
        <v>864.55600000000004</v>
      </c>
      <c r="F311" s="161">
        <f t="shared" si="4"/>
        <v>1729.1120000000001</v>
      </c>
    </row>
    <row r="312" spans="1:6" s="196" customFormat="1" ht="12.95" customHeight="1">
      <c r="A312" s="202" t="s">
        <v>355</v>
      </c>
      <c r="B312" s="166" t="s">
        <v>544</v>
      </c>
      <c r="C312" s="189" t="s">
        <v>9</v>
      </c>
      <c r="D312" s="190">
        <v>1</v>
      </c>
      <c r="E312" s="192">
        <v>1891.2529999999999</v>
      </c>
      <c r="F312" s="161">
        <f t="shared" si="4"/>
        <v>1891.2529999999999</v>
      </c>
    </row>
    <row r="313" spans="1:6" s="196" customFormat="1" ht="12.95" customHeight="1">
      <c r="A313" s="202" t="s">
        <v>356</v>
      </c>
      <c r="B313" s="166" t="s">
        <v>545</v>
      </c>
      <c r="C313" s="189" t="s">
        <v>91</v>
      </c>
      <c r="D313" s="190">
        <v>1</v>
      </c>
      <c r="E313" s="192">
        <v>4907.4382000000005</v>
      </c>
      <c r="F313" s="161">
        <f t="shared" si="4"/>
        <v>4907.4382000000005</v>
      </c>
    </row>
    <row r="314" spans="1:6" s="196" customFormat="1" ht="12.95" customHeight="1">
      <c r="A314" s="202" t="s">
        <v>357</v>
      </c>
      <c r="B314" s="166" t="s">
        <v>546</v>
      </c>
      <c r="C314" s="189" t="s">
        <v>91</v>
      </c>
      <c r="D314" s="190">
        <v>4</v>
      </c>
      <c r="E314" s="192">
        <v>140.76229999999998</v>
      </c>
      <c r="F314" s="161">
        <f t="shared" si="4"/>
        <v>563.04919999999993</v>
      </c>
    </row>
    <row r="315" spans="1:6" s="196" customFormat="1" ht="12.95" customHeight="1">
      <c r="A315" s="202" t="s">
        <v>358</v>
      </c>
      <c r="B315" s="166" t="s">
        <v>547</v>
      </c>
      <c r="C315" s="189" t="s">
        <v>9</v>
      </c>
      <c r="D315" s="190">
        <v>1</v>
      </c>
      <c r="E315" s="192">
        <v>13144.0491</v>
      </c>
      <c r="F315" s="161">
        <f t="shared" si="4"/>
        <v>13144.0491</v>
      </c>
    </row>
    <row r="316" spans="1:6" s="196" customFormat="1" ht="12.95" customHeight="1">
      <c r="A316" s="202" t="s">
        <v>359</v>
      </c>
      <c r="B316" s="166" t="s">
        <v>548</v>
      </c>
      <c r="C316" s="189" t="s">
        <v>9</v>
      </c>
      <c r="D316" s="190">
        <v>1</v>
      </c>
      <c r="E316" s="192">
        <v>1976.1504</v>
      </c>
      <c r="F316" s="161">
        <f t="shared" si="4"/>
        <v>1976.1504</v>
      </c>
    </row>
    <row r="317" spans="1:6" s="196" customFormat="1" ht="12.95" customHeight="1">
      <c r="A317" s="202" t="s">
        <v>360</v>
      </c>
      <c r="B317" s="166" t="s">
        <v>549</v>
      </c>
      <c r="C317" s="189" t="s">
        <v>91</v>
      </c>
      <c r="D317" s="190">
        <v>1</v>
      </c>
      <c r="E317" s="192">
        <v>1462.6107999999999</v>
      </c>
      <c r="F317" s="161">
        <f t="shared" si="4"/>
        <v>1462.6107999999999</v>
      </c>
    </row>
    <row r="318" spans="1:6" s="196" customFormat="1" ht="12.95" customHeight="1">
      <c r="A318" s="202" t="s">
        <v>361</v>
      </c>
      <c r="B318" s="166" t="s">
        <v>550</v>
      </c>
      <c r="C318" s="189" t="s">
        <v>9</v>
      </c>
      <c r="D318" s="190">
        <v>1</v>
      </c>
      <c r="E318" s="192">
        <v>9065.0931</v>
      </c>
      <c r="F318" s="161">
        <f t="shared" si="4"/>
        <v>9065.0931</v>
      </c>
    </row>
    <row r="319" spans="1:6" s="196" customFormat="1" ht="12.95" customHeight="1">
      <c r="A319" s="202" t="s">
        <v>363</v>
      </c>
      <c r="B319" s="166" t="s">
        <v>551</v>
      </c>
      <c r="C319" s="189" t="s">
        <v>9</v>
      </c>
      <c r="D319" s="190">
        <v>3</v>
      </c>
      <c r="E319" s="192">
        <v>1137.4762000000001</v>
      </c>
      <c r="F319" s="161">
        <f t="shared" si="4"/>
        <v>3412.4286000000002</v>
      </c>
    </row>
    <row r="320" spans="1:6" s="196" customFormat="1" ht="12.95" customHeight="1">
      <c r="A320" s="202" t="s">
        <v>364</v>
      </c>
      <c r="B320" s="166" t="s">
        <v>552</v>
      </c>
      <c r="C320" s="189" t="s">
        <v>91</v>
      </c>
      <c r="D320" s="190">
        <v>15</v>
      </c>
      <c r="E320" s="192">
        <v>88.680199999999999</v>
      </c>
      <c r="F320" s="161">
        <f t="shared" si="4"/>
        <v>1330.203</v>
      </c>
    </row>
    <row r="321" spans="1:7" s="196" customFormat="1" ht="12.95" customHeight="1">
      <c r="A321" s="202" t="s">
        <v>365</v>
      </c>
      <c r="B321" s="166" t="s">
        <v>553</v>
      </c>
      <c r="C321" s="189" t="s">
        <v>9</v>
      </c>
      <c r="D321" s="190">
        <v>3</v>
      </c>
      <c r="E321" s="192">
        <v>1447.8912</v>
      </c>
      <c r="F321" s="161">
        <f t="shared" si="4"/>
        <v>4343.6736000000001</v>
      </c>
    </row>
    <row r="322" spans="1:7" s="196" customFormat="1" ht="12.95" customHeight="1">
      <c r="A322" s="203" t="s">
        <v>366</v>
      </c>
      <c r="B322" s="166" t="s">
        <v>554</v>
      </c>
      <c r="C322" s="189" t="s">
        <v>362</v>
      </c>
      <c r="D322" s="190">
        <v>3</v>
      </c>
      <c r="E322" s="191">
        <v>234.9171</v>
      </c>
      <c r="F322" s="161">
        <f t="shared" si="4"/>
        <v>704.75130000000001</v>
      </c>
    </row>
    <row r="323" spans="1:7" s="196" customFormat="1" ht="12.95" customHeight="1">
      <c r="A323" s="202" t="s">
        <v>367</v>
      </c>
      <c r="B323" s="166" t="s">
        <v>692</v>
      </c>
      <c r="C323" s="189" t="s">
        <v>9</v>
      </c>
      <c r="D323" s="190">
        <v>1</v>
      </c>
      <c r="E323" s="192">
        <v>225250</v>
      </c>
      <c r="F323" s="161">
        <f t="shared" si="4"/>
        <v>225250</v>
      </c>
    </row>
    <row r="324" spans="1:7" s="196" customFormat="1" ht="12.95" customHeight="1">
      <c r="A324" s="202" t="s">
        <v>368</v>
      </c>
      <c r="B324" s="166" t="s">
        <v>555</v>
      </c>
      <c r="C324" s="189" t="s">
        <v>9</v>
      </c>
      <c r="D324" s="190">
        <v>3</v>
      </c>
      <c r="E324" s="192">
        <v>1452.3354999999999</v>
      </c>
      <c r="F324" s="161">
        <f t="shared" si="4"/>
        <v>4357.0064999999995</v>
      </c>
    </row>
    <row r="325" spans="1:7" s="196" customFormat="1" ht="12.95" customHeight="1">
      <c r="A325" s="202" t="s">
        <v>369</v>
      </c>
      <c r="B325" s="166" t="s">
        <v>635</v>
      </c>
      <c r="C325" s="189" t="s">
        <v>91</v>
      </c>
      <c r="D325" s="190">
        <v>15</v>
      </c>
      <c r="E325" s="192">
        <v>193.49119999999999</v>
      </c>
      <c r="F325" s="161">
        <f t="shared" si="4"/>
        <v>2902.3679999999999</v>
      </c>
    </row>
    <row r="326" spans="1:7" s="196" customFormat="1" ht="12.95" customHeight="1">
      <c r="A326" s="202" t="s">
        <v>370</v>
      </c>
      <c r="B326" s="166" t="s">
        <v>556</v>
      </c>
      <c r="C326" s="189" t="s">
        <v>9</v>
      </c>
      <c r="D326" s="190">
        <v>1</v>
      </c>
      <c r="E326" s="192">
        <v>4803.9011999999993</v>
      </c>
      <c r="F326" s="161">
        <f t="shared" ref="F326:F389" si="5">D326*E326</f>
        <v>4803.9011999999993</v>
      </c>
    </row>
    <row r="327" spans="1:7" s="196" customFormat="1" ht="12.95" customHeight="1">
      <c r="A327" s="203" t="s">
        <v>371</v>
      </c>
      <c r="B327" s="166" t="s">
        <v>693</v>
      </c>
      <c r="C327" s="204" t="s">
        <v>9</v>
      </c>
      <c r="D327" s="205">
        <v>1</v>
      </c>
      <c r="E327" s="191">
        <v>96146.829899999997</v>
      </c>
      <c r="F327" s="161">
        <f t="shared" si="5"/>
        <v>96146.829899999997</v>
      </c>
    </row>
    <row r="328" spans="1:7" s="196" customFormat="1" ht="12.95" customHeight="1">
      <c r="A328" s="202" t="s">
        <v>372</v>
      </c>
      <c r="B328" s="166" t="s">
        <v>557</v>
      </c>
      <c r="C328" s="189" t="s">
        <v>9</v>
      </c>
      <c r="D328" s="190">
        <v>6</v>
      </c>
      <c r="E328" s="192">
        <v>972.79700000000014</v>
      </c>
      <c r="F328" s="161">
        <f t="shared" si="5"/>
        <v>5836.7820000000011</v>
      </c>
    </row>
    <row r="329" spans="1:7" s="183" customFormat="1" ht="12.95" customHeight="1">
      <c r="A329" s="179" t="s">
        <v>373</v>
      </c>
      <c r="B329" s="150" t="s">
        <v>374</v>
      </c>
      <c r="C329" s="180"/>
      <c r="D329" s="181"/>
      <c r="E329" s="182"/>
      <c r="F329" s="180">
        <f t="shared" si="5"/>
        <v>0</v>
      </c>
      <c r="G329" s="183">
        <v>2</v>
      </c>
    </row>
    <row r="330" spans="1:7" s="196" customFormat="1" ht="12.95" customHeight="1">
      <c r="A330" s="202" t="s">
        <v>375</v>
      </c>
      <c r="B330" s="160" t="s">
        <v>558</v>
      </c>
      <c r="C330" s="189" t="s">
        <v>9</v>
      </c>
      <c r="D330" s="190">
        <v>2</v>
      </c>
      <c r="E330" s="195">
        <v>1160.2758999999999</v>
      </c>
      <c r="F330" s="161">
        <f t="shared" si="5"/>
        <v>2320.5517999999997</v>
      </c>
    </row>
    <row r="331" spans="1:7" ht="12.95" customHeight="1">
      <c r="A331" s="174" t="s">
        <v>952</v>
      </c>
      <c r="B331" s="166" t="s">
        <v>953</v>
      </c>
      <c r="C331" s="120" t="s">
        <v>190</v>
      </c>
      <c r="D331" s="165">
        <v>6</v>
      </c>
      <c r="E331" s="176">
        <v>254.73140000000001</v>
      </c>
      <c r="F331" s="161">
        <f t="shared" si="5"/>
        <v>1528.3884</v>
      </c>
    </row>
    <row r="332" spans="1:7" ht="12.95" customHeight="1">
      <c r="A332" s="174" t="s">
        <v>954</v>
      </c>
      <c r="B332" s="166" t="s">
        <v>955</v>
      </c>
      <c r="C332" s="120" t="s">
        <v>190</v>
      </c>
      <c r="D332" s="165">
        <v>6</v>
      </c>
      <c r="E332" s="176">
        <v>165.0222</v>
      </c>
      <c r="F332" s="161">
        <f t="shared" si="5"/>
        <v>990.13319999999999</v>
      </c>
    </row>
    <row r="333" spans="1:7" ht="12.95" customHeight="1">
      <c r="A333" s="174" t="s">
        <v>956</v>
      </c>
      <c r="B333" s="166" t="s">
        <v>957</v>
      </c>
      <c r="C333" s="120" t="s">
        <v>190</v>
      </c>
      <c r="D333" s="165">
        <v>6</v>
      </c>
      <c r="E333" s="176">
        <v>550.62279999999998</v>
      </c>
      <c r="F333" s="161">
        <f t="shared" si="5"/>
        <v>3303.7367999999997</v>
      </c>
    </row>
    <row r="334" spans="1:7" ht="12.95" customHeight="1">
      <c r="A334" s="174" t="s">
        <v>958</v>
      </c>
      <c r="B334" s="166" t="s">
        <v>959</v>
      </c>
      <c r="C334" s="120" t="s">
        <v>960</v>
      </c>
      <c r="D334" s="165">
        <v>6</v>
      </c>
      <c r="E334" s="176">
        <v>701.41539999999998</v>
      </c>
      <c r="F334" s="161">
        <f t="shared" si="5"/>
        <v>4208.4924000000001</v>
      </c>
    </row>
    <row r="335" spans="1:7" s="196" customFormat="1" ht="12.95" customHeight="1">
      <c r="A335" s="202" t="s">
        <v>376</v>
      </c>
      <c r="B335" s="166" t="s">
        <v>559</v>
      </c>
      <c r="C335" s="189" t="s">
        <v>9</v>
      </c>
      <c r="D335" s="190">
        <v>6</v>
      </c>
      <c r="E335" s="192">
        <v>165.6592</v>
      </c>
      <c r="F335" s="161">
        <f t="shared" si="5"/>
        <v>993.95519999999999</v>
      </c>
    </row>
    <row r="336" spans="1:7" s="196" customFormat="1" ht="12.95" customHeight="1">
      <c r="A336" s="202" t="s">
        <v>377</v>
      </c>
      <c r="B336" s="166" t="s">
        <v>560</v>
      </c>
      <c r="C336" s="189" t="s">
        <v>9</v>
      </c>
      <c r="D336" s="190">
        <v>8</v>
      </c>
      <c r="E336" s="192">
        <v>141.56099999999998</v>
      </c>
      <c r="F336" s="161">
        <f t="shared" si="5"/>
        <v>1132.4879999999998</v>
      </c>
    </row>
    <row r="337" spans="1:7" s="196" customFormat="1" ht="12.95" customHeight="1">
      <c r="A337" s="202" t="s">
        <v>378</v>
      </c>
      <c r="B337" s="166" t="s">
        <v>561</v>
      </c>
      <c r="C337" s="189" t="s">
        <v>9</v>
      </c>
      <c r="D337" s="190">
        <v>2</v>
      </c>
      <c r="E337" s="192">
        <v>41.904799999999994</v>
      </c>
      <c r="F337" s="161">
        <f t="shared" si="5"/>
        <v>83.809599999999989</v>
      </c>
    </row>
    <row r="338" spans="1:7" s="196" customFormat="1" ht="12.95" customHeight="1">
      <c r="A338" s="202" t="s">
        <v>379</v>
      </c>
      <c r="B338" s="166" t="s">
        <v>562</v>
      </c>
      <c r="C338" s="189" t="s">
        <v>9</v>
      </c>
      <c r="D338" s="190">
        <v>2</v>
      </c>
      <c r="E338" s="192">
        <v>144.46179999999998</v>
      </c>
      <c r="F338" s="161">
        <f t="shared" si="5"/>
        <v>288.92359999999996</v>
      </c>
    </row>
    <row r="339" spans="1:7" s="183" customFormat="1" ht="12.95" customHeight="1">
      <c r="A339" s="179" t="s">
        <v>380</v>
      </c>
      <c r="B339" s="150" t="s">
        <v>563</v>
      </c>
      <c r="C339" s="180"/>
      <c r="D339" s="181"/>
      <c r="E339" s="182"/>
      <c r="F339" s="180">
        <f t="shared" si="5"/>
        <v>0</v>
      </c>
      <c r="G339" s="183">
        <v>2</v>
      </c>
    </row>
    <row r="340" spans="1:7" s="196" customFormat="1" ht="12.95" customHeight="1">
      <c r="A340" s="202" t="s">
        <v>381</v>
      </c>
      <c r="B340" s="166" t="s">
        <v>564</v>
      </c>
      <c r="C340" s="189" t="s">
        <v>9</v>
      </c>
      <c r="D340" s="190">
        <v>2</v>
      </c>
      <c r="E340" s="192">
        <v>805.38656912262525</v>
      </c>
      <c r="F340" s="161">
        <f t="shared" si="5"/>
        <v>1610.7731382452505</v>
      </c>
    </row>
    <row r="341" spans="1:7" s="196" customFormat="1" ht="12.95" customHeight="1">
      <c r="A341" s="202" t="s">
        <v>382</v>
      </c>
      <c r="B341" s="166" t="s">
        <v>565</v>
      </c>
      <c r="C341" s="189" t="s">
        <v>9</v>
      </c>
      <c r="D341" s="190">
        <v>1</v>
      </c>
      <c r="E341" s="192">
        <v>1169.5859</v>
      </c>
      <c r="F341" s="161">
        <f t="shared" si="5"/>
        <v>1169.5859</v>
      </c>
    </row>
    <row r="342" spans="1:7" s="196" customFormat="1" ht="12.95" customHeight="1">
      <c r="A342" s="202" t="s">
        <v>383</v>
      </c>
      <c r="B342" s="166" t="s">
        <v>707</v>
      </c>
      <c r="C342" s="189" t="s">
        <v>9</v>
      </c>
      <c r="D342" s="190">
        <v>4</v>
      </c>
      <c r="E342" s="192">
        <v>1089.4316999999999</v>
      </c>
      <c r="F342" s="161">
        <f t="shared" si="5"/>
        <v>4357.7267999999995</v>
      </c>
    </row>
    <row r="343" spans="1:7" s="196" customFormat="1" ht="12.95" customHeight="1">
      <c r="A343" s="202" t="s">
        <v>384</v>
      </c>
      <c r="B343" s="166" t="s">
        <v>566</v>
      </c>
      <c r="C343" s="189" t="s">
        <v>9</v>
      </c>
      <c r="D343" s="190">
        <v>1</v>
      </c>
      <c r="E343" s="191">
        <v>3636.9969641279999</v>
      </c>
      <c r="F343" s="161">
        <f t="shared" si="5"/>
        <v>3636.9969641279999</v>
      </c>
    </row>
    <row r="344" spans="1:7" s="196" customFormat="1" ht="12.95" customHeight="1">
      <c r="A344" s="202" t="s">
        <v>385</v>
      </c>
      <c r="B344" s="166" t="s">
        <v>567</v>
      </c>
      <c r="C344" s="189" t="s">
        <v>9</v>
      </c>
      <c r="D344" s="190">
        <v>10</v>
      </c>
      <c r="E344" s="192">
        <v>117.05119999999999</v>
      </c>
      <c r="F344" s="161">
        <f t="shared" si="5"/>
        <v>1170.5119999999999</v>
      </c>
    </row>
    <row r="345" spans="1:7" s="196" customFormat="1" ht="12.95" customHeight="1">
      <c r="A345" s="202" t="s">
        <v>386</v>
      </c>
      <c r="B345" s="166" t="s">
        <v>568</v>
      </c>
      <c r="C345" s="189" t="s">
        <v>9</v>
      </c>
      <c r="D345" s="190">
        <v>43</v>
      </c>
      <c r="E345" s="192">
        <v>137.25880000000001</v>
      </c>
      <c r="F345" s="161">
        <f t="shared" si="5"/>
        <v>5902.1284000000005</v>
      </c>
    </row>
    <row r="346" spans="1:7" s="196" customFormat="1" ht="12.95" customHeight="1">
      <c r="A346" s="202" t="s">
        <v>387</v>
      </c>
      <c r="B346" s="166" t="s">
        <v>569</v>
      </c>
      <c r="C346" s="189" t="s">
        <v>9</v>
      </c>
      <c r="D346" s="190">
        <v>4</v>
      </c>
      <c r="E346" s="192">
        <v>332.82677438268962</v>
      </c>
      <c r="F346" s="161">
        <f t="shared" si="5"/>
        <v>1331.3070975307585</v>
      </c>
    </row>
    <row r="347" spans="1:7" s="196" customFormat="1" ht="12.95" customHeight="1">
      <c r="A347" s="202" t="s">
        <v>388</v>
      </c>
      <c r="B347" s="166" t="s">
        <v>570</v>
      </c>
      <c r="C347" s="189" t="s">
        <v>9</v>
      </c>
      <c r="D347" s="190">
        <v>3</v>
      </c>
      <c r="E347" s="192">
        <v>1571.1703000000002</v>
      </c>
      <c r="F347" s="161">
        <f t="shared" si="5"/>
        <v>4713.5109000000011</v>
      </c>
    </row>
    <row r="348" spans="1:7" s="196" customFormat="1" ht="12.95" customHeight="1">
      <c r="A348" s="202" t="s">
        <v>389</v>
      </c>
      <c r="B348" s="166" t="s">
        <v>571</v>
      </c>
      <c r="C348" s="189" t="s">
        <v>9</v>
      </c>
      <c r="D348" s="190">
        <v>6</v>
      </c>
      <c r="E348" s="192">
        <v>927.40340000000003</v>
      </c>
      <c r="F348" s="161">
        <f t="shared" si="5"/>
        <v>5564.4204</v>
      </c>
    </row>
    <row r="349" spans="1:7" s="196" customFormat="1" ht="12.95" customHeight="1">
      <c r="A349" s="202" t="s">
        <v>390</v>
      </c>
      <c r="B349" s="166" t="s">
        <v>572</v>
      </c>
      <c r="C349" s="189" t="s">
        <v>9</v>
      </c>
      <c r="D349" s="190">
        <v>1</v>
      </c>
      <c r="E349" s="192">
        <v>911.37060000000008</v>
      </c>
      <c r="F349" s="161">
        <f t="shared" si="5"/>
        <v>911.37060000000008</v>
      </c>
    </row>
    <row r="350" spans="1:7" s="196" customFormat="1" ht="12.95" customHeight="1">
      <c r="A350" s="202" t="s">
        <v>391</v>
      </c>
      <c r="B350" s="166" t="s">
        <v>573</v>
      </c>
      <c r="C350" s="189" t="s">
        <v>9</v>
      </c>
      <c r="D350" s="190">
        <v>1</v>
      </c>
      <c r="E350" s="192">
        <v>9409.8521999999994</v>
      </c>
      <c r="F350" s="161">
        <f t="shared" si="5"/>
        <v>9409.8521999999994</v>
      </c>
    </row>
    <row r="351" spans="1:7" s="196" customFormat="1" ht="12.95" customHeight="1">
      <c r="A351" s="202" t="s">
        <v>392</v>
      </c>
      <c r="B351" s="166" t="s">
        <v>574</v>
      </c>
      <c r="C351" s="189" t="s">
        <v>9</v>
      </c>
      <c r="D351" s="190">
        <v>1</v>
      </c>
      <c r="E351" s="192">
        <v>7677.3690000000006</v>
      </c>
      <c r="F351" s="161">
        <f t="shared" si="5"/>
        <v>7677.3690000000006</v>
      </c>
    </row>
    <row r="352" spans="1:7" s="196" customFormat="1" ht="12.95" customHeight="1">
      <c r="A352" s="202" t="s">
        <v>393</v>
      </c>
      <c r="B352" s="166" t="s">
        <v>575</v>
      </c>
      <c r="C352" s="189" t="s">
        <v>9</v>
      </c>
      <c r="D352" s="190">
        <v>1</v>
      </c>
      <c r="E352" s="192">
        <v>1451.2673</v>
      </c>
      <c r="F352" s="161">
        <f t="shared" si="5"/>
        <v>1451.2673</v>
      </c>
    </row>
    <row r="353" spans="1:7" s="196" customFormat="1" ht="12.95" customHeight="1">
      <c r="A353" s="202" t="s">
        <v>394</v>
      </c>
      <c r="B353" s="166" t="s">
        <v>576</v>
      </c>
      <c r="C353" s="189" t="s">
        <v>9</v>
      </c>
      <c r="D353" s="190">
        <v>1</v>
      </c>
      <c r="E353" s="192">
        <v>3926.223</v>
      </c>
      <c r="F353" s="161">
        <f t="shared" si="5"/>
        <v>3926.223</v>
      </c>
    </row>
    <row r="354" spans="1:7" s="196" customFormat="1" ht="12.95" customHeight="1">
      <c r="A354" s="202" t="s">
        <v>395</v>
      </c>
      <c r="B354" s="166" t="s">
        <v>577</v>
      </c>
      <c r="C354" s="189" t="s">
        <v>9</v>
      </c>
      <c r="D354" s="190">
        <v>2</v>
      </c>
      <c r="E354" s="192">
        <v>3007.9629999999997</v>
      </c>
      <c r="F354" s="161">
        <f t="shared" si="5"/>
        <v>6015.9259999999995</v>
      </c>
    </row>
    <row r="355" spans="1:7" s="196" customFormat="1" ht="12.95" customHeight="1">
      <c r="A355" s="202" t="s">
        <v>396</v>
      </c>
      <c r="B355" s="166" t="s">
        <v>578</v>
      </c>
      <c r="C355" s="189" t="s">
        <v>9</v>
      </c>
      <c r="D355" s="190">
        <v>1</v>
      </c>
      <c r="E355" s="192">
        <v>12454.187899999999</v>
      </c>
      <c r="F355" s="161">
        <f t="shared" si="5"/>
        <v>12454.187899999999</v>
      </c>
    </row>
    <row r="356" spans="1:7" s="196" customFormat="1" ht="12.95" customHeight="1">
      <c r="A356" s="202" t="s">
        <v>397</v>
      </c>
      <c r="B356" s="166" t="s">
        <v>579</v>
      </c>
      <c r="C356" s="189" t="s">
        <v>9</v>
      </c>
      <c r="D356" s="190">
        <v>1</v>
      </c>
      <c r="E356" s="192">
        <v>20908.6332</v>
      </c>
      <c r="F356" s="161">
        <f t="shared" si="5"/>
        <v>20908.6332</v>
      </c>
    </row>
    <row r="357" spans="1:7" s="196" customFormat="1" ht="12.95" customHeight="1">
      <c r="A357" s="202" t="s">
        <v>399</v>
      </c>
      <c r="B357" s="166" t="s">
        <v>580</v>
      </c>
      <c r="C357" s="189" t="s">
        <v>9</v>
      </c>
      <c r="D357" s="190">
        <v>1</v>
      </c>
      <c r="E357" s="192">
        <v>14448.649600000001</v>
      </c>
      <c r="F357" s="161">
        <f t="shared" si="5"/>
        <v>14448.649600000001</v>
      </c>
    </row>
    <row r="358" spans="1:7" s="183" customFormat="1" ht="12.95" customHeight="1">
      <c r="A358" s="179" t="s">
        <v>400</v>
      </c>
      <c r="B358" s="150" t="s">
        <v>401</v>
      </c>
      <c r="C358" s="180"/>
      <c r="D358" s="181"/>
      <c r="E358" s="182"/>
      <c r="F358" s="180">
        <f t="shared" si="5"/>
        <v>0</v>
      </c>
      <c r="G358" s="183">
        <v>2</v>
      </c>
    </row>
    <row r="359" spans="1:7" s="196" customFormat="1" ht="12.95" customHeight="1">
      <c r="A359" s="197" t="s">
        <v>402</v>
      </c>
      <c r="B359" s="160" t="s">
        <v>581</v>
      </c>
      <c r="C359" s="193" t="s">
        <v>398</v>
      </c>
      <c r="D359" s="194">
        <v>1</v>
      </c>
      <c r="E359" s="195">
        <v>14700</v>
      </c>
      <c r="F359" s="161">
        <f t="shared" si="5"/>
        <v>14700</v>
      </c>
    </row>
    <row r="360" spans="1:7" ht="12.95" customHeight="1">
      <c r="A360" s="164" t="s">
        <v>961</v>
      </c>
      <c r="B360" s="160" t="s">
        <v>962</v>
      </c>
      <c r="C360" s="119" t="s">
        <v>398</v>
      </c>
      <c r="D360" s="47">
        <v>1</v>
      </c>
      <c r="E360" s="162">
        <v>13142.686899999999</v>
      </c>
      <c r="F360" s="161">
        <f t="shared" si="5"/>
        <v>13142.686899999999</v>
      </c>
    </row>
    <row r="361" spans="1:7" ht="12.95" customHeight="1">
      <c r="A361" s="164" t="s">
        <v>963</v>
      </c>
      <c r="B361" s="160" t="s">
        <v>964</v>
      </c>
      <c r="C361" s="119" t="s">
        <v>398</v>
      </c>
      <c r="D361" s="47">
        <v>1</v>
      </c>
      <c r="E361" s="162">
        <v>18724.379799999999</v>
      </c>
      <c r="F361" s="161">
        <f t="shared" si="5"/>
        <v>18724.379799999999</v>
      </c>
    </row>
    <row r="362" spans="1:7" s="196" customFormat="1" ht="12.95" customHeight="1">
      <c r="A362" s="197" t="s">
        <v>403</v>
      </c>
      <c r="B362" s="160" t="s">
        <v>582</v>
      </c>
      <c r="C362" s="193" t="s">
        <v>398</v>
      </c>
      <c r="D362" s="194">
        <v>1</v>
      </c>
      <c r="E362" s="195">
        <v>3084.0992000000001</v>
      </c>
      <c r="F362" s="161">
        <f t="shared" si="5"/>
        <v>3084.0992000000001</v>
      </c>
    </row>
    <row r="363" spans="1:7" s="196" customFormat="1" ht="12.95" customHeight="1">
      <c r="A363" s="197" t="s">
        <v>404</v>
      </c>
      <c r="B363" s="160" t="s">
        <v>583</v>
      </c>
      <c r="C363" s="193" t="s">
        <v>398</v>
      </c>
      <c r="D363" s="194">
        <v>1</v>
      </c>
      <c r="E363" s="195">
        <v>2662.9148</v>
      </c>
      <c r="F363" s="161">
        <f t="shared" si="5"/>
        <v>2662.9148</v>
      </c>
    </row>
    <row r="364" spans="1:7" s="196" customFormat="1" ht="12.95" customHeight="1">
      <c r="A364" s="197" t="s">
        <v>405</v>
      </c>
      <c r="B364" s="160" t="s">
        <v>584</v>
      </c>
      <c r="C364" s="193" t="s">
        <v>398</v>
      </c>
      <c r="D364" s="194">
        <v>1</v>
      </c>
      <c r="E364" s="195">
        <v>2853.4071999999996</v>
      </c>
      <c r="F364" s="161">
        <f t="shared" si="5"/>
        <v>2853.4071999999996</v>
      </c>
    </row>
    <row r="365" spans="1:7" s="183" customFormat="1" ht="12.95" customHeight="1">
      <c r="A365" s="179" t="s">
        <v>406</v>
      </c>
      <c r="B365" s="150" t="s">
        <v>636</v>
      </c>
      <c r="C365" s="180"/>
      <c r="D365" s="181"/>
      <c r="E365" s="182"/>
      <c r="F365" s="180">
        <f t="shared" si="5"/>
        <v>0</v>
      </c>
      <c r="G365" s="183">
        <v>2</v>
      </c>
    </row>
    <row r="366" spans="1:7" s="183" customFormat="1" ht="12.95" customHeight="1">
      <c r="A366" s="198" t="s">
        <v>407</v>
      </c>
      <c r="B366" s="145" t="s">
        <v>55</v>
      </c>
      <c r="C366" s="199"/>
      <c r="D366" s="200"/>
      <c r="E366" s="201"/>
      <c r="F366" s="199">
        <f t="shared" si="5"/>
        <v>0</v>
      </c>
      <c r="G366" s="183">
        <v>1</v>
      </c>
    </row>
    <row r="367" spans="1:7" s="183" customFormat="1" ht="12.95" customHeight="1">
      <c r="A367" s="179" t="s">
        <v>408</v>
      </c>
      <c r="B367" s="150" t="s">
        <v>585</v>
      </c>
      <c r="C367" s="180"/>
      <c r="D367" s="181"/>
      <c r="E367" s="182"/>
      <c r="F367" s="180">
        <f t="shared" si="5"/>
        <v>0</v>
      </c>
      <c r="G367" s="183">
        <v>2</v>
      </c>
    </row>
    <row r="368" spans="1:7" s="196" customFormat="1" ht="12.95" customHeight="1">
      <c r="A368" s="202" t="s">
        <v>409</v>
      </c>
      <c r="B368" s="166" t="s">
        <v>637</v>
      </c>
      <c r="C368" s="189" t="s">
        <v>19</v>
      </c>
      <c r="D368" s="190">
        <v>3</v>
      </c>
      <c r="E368" s="191">
        <v>1441.2122999999999</v>
      </c>
      <c r="F368" s="161">
        <f t="shared" si="5"/>
        <v>4323.6368999999995</v>
      </c>
    </row>
    <row r="369" spans="1:7" s="196" customFormat="1" ht="12.95" customHeight="1">
      <c r="A369" s="202" t="s">
        <v>410</v>
      </c>
      <c r="B369" s="166" t="s">
        <v>638</v>
      </c>
      <c r="C369" s="189" t="s">
        <v>19</v>
      </c>
      <c r="D369" s="190">
        <v>5</v>
      </c>
      <c r="E369" s="191">
        <v>1441.2122999999999</v>
      </c>
      <c r="F369" s="161">
        <f t="shared" si="5"/>
        <v>7206.0614999999998</v>
      </c>
    </row>
    <row r="370" spans="1:7" s="196" customFormat="1" ht="12.95" customHeight="1">
      <c r="A370" s="202" t="s">
        <v>318</v>
      </c>
      <c r="B370" s="160" t="s">
        <v>679</v>
      </c>
      <c r="C370" s="189" t="s">
        <v>91</v>
      </c>
      <c r="D370" s="190">
        <v>48</v>
      </c>
      <c r="E370" s="195">
        <v>15.5036</v>
      </c>
      <c r="F370" s="161">
        <f t="shared" si="5"/>
        <v>744.17280000000005</v>
      </c>
    </row>
    <row r="371" spans="1:7" s="196" customFormat="1" ht="12.95" customHeight="1">
      <c r="A371" s="202" t="s">
        <v>323</v>
      </c>
      <c r="B371" s="160" t="s">
        <v>684</v>
      </c>
      <c r="C371" s="189" t="s">
        <v>91</v>
      </c>
      <c r="D371" s="190">
        <v>20</v>
      </c>
      <c r="E371" s="195">
        <v>21.265999999999998</v>
      </c>
      <c r="F371" s="161">
        <f t="shared" si="5"/>
        <v>425.31999999999994</v>
      </c>
    </row>
    <row r="372" spans="1:7" s="196" customFormat="1" ht="12.95" customHeight="1">
      <c r="A372" s="202" t="s">
        <v>325</v>
      </c>
      <c r="B372" s="160" t="s">
        <v>686</v>
      </c>
      <c r="C372" s="189" t="s">
        <v>91</v>
      </c>
      <c r="D372" s="190">
        <f>28+64</f>
        <v>92</v>
      </c>
      <c r="E372" s="195">
        <v>19.943000000000001</v>
      </c>
      <c r="F372" s="161">
        <f t="shared" si="5"/>
        <v>1834.7560000000001</v>
      </c>
    </row>
    <row r="373" spans="1:7" s="196" customFormat="1" ht="12.95" customHeight="1">
      <c r="A373" s="202" t="s">
        <v>326</v>
      </c>
      <c r="B373" s="166" t="s">
        <v>687</v>
      </c>
      <c r="C373" s="189" t="s">
        <v>91</v>
      </c>
      <c r="D373" s="190">
        <v>60</v>
      </c>
      <c r="E373" s="192">
        <v>66.698800000000006</v>
      </c>
      <c r="F373" s="161">
        <f t="shared" si="5"/>
        <v>4001.9280000000003</v>
      </c>
    </row>
    <row r="374" spans="1:7" s="196" customFormat="1" ht="12.95" customHeight="1">
      <c r="A374" s="202" t="s">
        <v>341</v>
      </c>
      <c r="B374" s="166" t="s">
        <v>625</v>
      </c>
      <c r="C374" s="189" t="s">
        <v>91</v>
      </c>
      <c r="D374" s="190">
        <v>48</v>
      </c>
      <c r="E374" s="192">
        <v>53.125799999999998</v>
      </c>
      <c r="F374" s="161">
        <f t="shared" si="5"/>
        <v>2550.0383999999999</v>
      </c>
    </row>
    <row r="375" spans="1:7" s="196" customFormat="1" ht="12.95" customHeight="1">
      <c r="A375" s="202" t="s">
        <v>343</v>
      </c>
      <c r="B375" s="166" t="s">
        <v>633</v>
      </c>
      <c r="C375" s="189" t="s">
        <v>91</v>
      </c>
      <c r="D375" s="190">
        <v>20</v>
      </c>
      <c r="E375" s="192">
        <v>112.5432</v>
      </c>
      <c r="F375" s="161">
        <f t="shared" si="5"/>
        <v>2250.864</v>
      </c>
    </row>
    <row r="376" spans="1:7" s="183" customFormat="1" ht="12.95" customHeight="1">
      <c r="A376" s="179" t="s">
        <v>411</v>
      </c>
      <c r="B376" s="150" t="s">
        <v>586</v>
      </c>
      <c r="C376" s="180"/>
      <c r="D376" s="181"/>
      <c r="E376" s="182"/>
      <c r="F376" s="180">
        <f t="shared" si="5"/>
        <v>0</v>
      </c>
      <c r="G376" s="183">
        <v>2</v>
      </c>
    </row>
    <row r="377" spans="1:7" s="196" customFormat="1" ht="12.95" customHeight="1">
      <c r="A377" s="202" t="s">
        <v>412</v>
      </c>
      <c r="B377" s="166" t="s">
        <v>587</v>
      </c>
      <c r="C377" s="210" t="s">
        <v>9</v>
      </c>
      <c r="D377" s="190">
        <v>3</v>
      </c>
      <c r="E377" s="191">
        <v>1598.85</v>
      </c>
      <c r="F377" s="161">
        <f t="shared" si="5"/>
        <v>4796.5499999999993</v>
      </c>
    </row>
    <row r="378" spans="1:7" s="196" customFormat="1" ht="12.95" customHeight="1">
      <c r="A378" s="202" t="s">
        <v>413</v>
      </c>
      <c r="B378" s="166" t="s">
        <v>588</v>
      </c>
      <c r="C378" s="210" t="s">
        <v>23</v>
      </c>
      <c r="D378" s="190">
        <v>340</v>
      </c>
      <c r="E378" s="191">
        <v>200.64303331875001</v>
      </c>
      <c r="F378" s="161">
        <f t="shared" si="5"/>
        <v>68218.631328375006</v>
      </c>
    </row>
    <row r="379" spans="1:7" s="196" customFormat="1" ht="12.95" customHeight="1">
      <c r="A379" s="202" t="s">
        <v>414</v>
      </c>
      <c r="B379" s="166" t="s">
        <v>589</v>
      </c>
      <c r="C379" s="210" t="s">
        <v>9</v>
      </c>
      <c r="D379" s="190">
        <v>6</v>
      </c>
      <c r="E379" s="191">
        <v>724.97006530987494</v>
      </c>
      <c r="F379" s="161">
        <f t="shared" si="5"/>
        <v>4349.8203918592499</v>
      </c>
    </row>
    <row r="380" spans="1:7" s="196" customFormat="1" ht="12.95" customHeight="1">
      <c r="A380" s="202" t="s">
        <v>415</v>
      </c>
      <c r="B380" s="166" t="s">
        <v>728</v>
      </c>
      <c r="C380" s="210" t="s">
        <v>9</v>
      </c>
      <c r="D380" s="190">
        <v>1</v>
      </c>
      <c r="E380" s="191"/>
      <c r="F380" s="161">
        <f t="shared" si="5"/>
        <v>0</v>
      </c>
    </row>
    <row r="381" spans="1:7" s="196" customFormat="1" ht="12.95" customHeight="1">
      <c r="A381" s="202" t="s">
        <v>416</v>
      </c>
      <c r="B381" s="166" t="s">
        <v>729</v>
      </c>
      <c r="C381" s="210" t="s">
        <v>9</v>
      </c>
      <c r="D381" s="190">
        <v>1</v>
      </c>
      <c r="E381" s="191"/>
      <c r="F381" s="161">
        <f t="shared" si="5"/>
        <v>0</v>
      </c>
    </row>
    <row r="382" spans="1:7" s="196" customFormat="1" ht="12.95" customHeight="1">
      <c r="A382" s="202" t="s">
        <v>417</v>
      </c>
      <c r="B382" s="166" t="s">
        <v>590</v>
      </c>
      <c r="C382" s="210" t="s">
        <v>9</v>
      </c>
      <c r="D382" s="190">
        <v>2</v>
      </c>
      <c r="E382" s="191">
        <v>1100.430135582</v>
      </c>
      <c r="F382" s="161">
        <f t="shared" si="5"/>
        <v>2200.8602711640001</v>
      </c>
    </row>
    <row r="383" spans="1:7" s="196" customFormat="1" ht="12.95" customHeight="1">
      <c r="A383" s="202" t="s">
        <v>418</v>
      </c>
      <c r="B383" s="166" t="s">
        <v>591</v>
      </c>
      <c r="C383" s="210" t="s">
        <v>9</v>
      </c>
      <c r="D383" s="190">
        <v>9</v>
      </c>
      <c r="E383" s="191">
        <v>1169.2565052576333</v>
      </c>
      <c r="F383" s="161">
        <f t="shared" si="5"/>
        <v>10523.3085473187</v>
      </c>
    </row>
    <row r="384" spans="1:7" s="196" customFormat="1" ht="12.95" customHeight="1">
      <c r="A384" s="202" t="s">
        <v>419</v>
      </c>
      <c r="B384" s="166" t="s">
        <v>592</v>
      </c>
      <c r="C384" s="210" t="s">
        <v>9</v>
      </c>
      <c r="D384" s="190">
        <v>5</v>
      </c>
      <c r="E384" s="191">
        <v>1214.69152618155</v>
      </c>
      <c r="F384" s="161">
        <f t="shared" si="5"/>
        <v>6073.4576309077502</v>
      </c>
    </row>
    <row r="385" spans="1:7" s="196" customFormat="1" ht="12.95" customHeight="1">
      <c r="A385" s="202" t="s">
        <v>420</v>
      </c>
      <c r="B385" s="166" t="s">
        <v>593</v>
      </c>
      <c r="C385" s="210" t="s">
        <v>9</v>
      </c>
      <c r="D385" s="190">
        <v>8</v>
      </c>
      <c r="E385" s="191">
        <v>793.01806650000003</v>
      </c>
      <c r="F385" s="161">
        <f t="shared" si="5"/>
        <v>6344.1445320000003</v>
      </c>
    </row>
    <row r="386" spans="1:7" s="196" customFormat="1" ht="12.95" customHeight="1">
      <c r="A386" s="202" t="s">
        <v>421</v>
      </c>
      <c r="B386" s="166" t="s">
        <v>594</v>
      </c>
      <c r="C386" s="210" t="s">
        <v>9</v>
      </c>
      <c r="D386" s="190">
        <v>5</v>
      </c>
      <c r="E386" s="191">
        <v>793.01806650000003</v>
      </c>
      <c r="F386" s="161">
        <f t="shared" si="5"/>
        <v>3965.0903324999999</v>
      </c>
    </row>
    <row r="387" spans="1:7" s="196" customFormat="1" ht="12.95" customHeight="1">
      <c r="A387" s="202" t="s">
        <v>762</v>
      </c>
      <c r="B387" s="166" t="s">
        <v>595</v>
      </c>
      <c r="C387" s="210" t="s">
        <v>9</v>
      </c>
      <c r="D387" s="190">
        <v>1</v>
      </c>
      <c r="E387" s="191">
        <v>793.01806650000003</v>
      </c>
      <c r="F387" s="161">
        <f t="shared" si="5"/>
        <v>793.01806650000003</v>
      </c>
    </row>
    <row r="388" spans="1:7" s="196" customFormat="1" ht="12.95" customHeight="1">
      <c r="A388" s="202" t="s">
        <v>422</v>
      </c>
      <c r="B388" s="166" t="s">
        <v>596</v>
      </c>
      <c r="C388" s="210" t="s">
        <v>91</v>
      </c>
      <c r="D388" s="190">
        <v>2</v>
      </c>
      <c r="E388" s="191">
        <v>195.87805239221612</v>
      </c>
      <c r="F388" s="161">
        <f t="shared" si="5"/>
        <v>391.75610478443224</v>
      </c>
    </row>
    <row r="389" spans="1:7" s="196" customFormat="1" ht="12.95" customHeight="1">
      <c r="A389" s="202" t="s">
        <v>423</v>
      </c>
      <c r="B389" s="166" t="s">
        <v>597</v>
      </c>
      <c r="C389" s="210" t="s">
        <v>91</v>
      </c>
      <c r="D389" s="190">
        <v>17</v>
      </c>
      <c r="E389" s="191">
        <v>199.67938511400001</v>
      </c>
      <c r="F389" s="161">
        <f t="shared" si="5"/>
        <v>3394.5495469380003</v>
      </c>
    </row>
    <row r="390" spans="1:7" s="196" customFormat="1" ht="12.95" customHeight="1">
      <c r="A390" s="202" t="s">
        <v>424</v>
      </c>
      <c r="B390" s="166" t="s">
        <v>598</v>
      </c>
      <c r="C390" s="210" t="s">
        <v>91</v>
      </c>
      <c r="D390" s="190">
        <v>10</v>
      </c>
      <c r="E390" s="191">
        <v>216.67890865499999</v>
      </c>
      <c r="F390" s="161">
        <f t="shared" ref="F390:F452" si="6">D390*E390</f>
        <v>2166.7890865499999</v>
      </c>
    </row>
    <row r="391" spans="1:7" s="196" customFormat="1" ht="12.95" customHeight="1">
      <c r="A391" s="202" t="s">
        <v>425</v>
      </c>
      <c r="B391" s="166" t="s">
        <v>599</v>
      </c>
      <c r="C391" s="210" t="s">
        <v>190</v>
      </c>
      <c r="D391" s="190">
        <v>850</v>
      </c>
      <c r="E391" s="191">
        <v>43.946100000000001</v>
      </c>
      <c r="F391" s="161">
        <f t="shared" si="6"/>
        <v>37354.184999999998</v>
      </c>
    </row>
    <row r="392" spans="1:7" s="196" customFormat="1" ht="12.95" customHeight="1">
      <c r="A392" s="202" t="s">
        <v>426</v>
      </c>
      <c r="B392" s="166" t="s">
        <v>731</v>
      </c>
      <c r="C392" s="189" t="s">
        <v>9</v>
      </c>
      <c r="D392" s="190">
        <v>3</v>
      </c>
      <c r="E392" s="192">
        <v>1223.3437999999999</v>
      </c>
      <c r="F392" s="161">
        <f t="shared" si="6"/>
        <v>3670.0313999999998</v>
      </c>
    </row>
    <row r="393" spans="1:7" s="196" customFormat="1" ht="12.95" customHeight="1">
      <c r="A393" s="202" t="s">
        <v>427</v>
      </c>
      <c r="B393" s="166" t="s">
        <v>732</v>
      </c>
      <c r="C393" s="189" t="s">
        <v>208</v>
      </c>
      <c r="D393" s="190">
        <v>3</v>
      </c>
      <c r="E393" s="192">
        <v>1223.3437999999999</v>
      </c>
      <c r="F393" s="161">
        <f t="shared" si="6"/>
        <v>3670.0313999999998</v>
      </c>
    </row>
    <row r="394" spans="1:7" s="196" customFormat="1" ht="12.95" customHeight="1">
      <c r="A394" s="202" t="s">
        <v>428</v>
      </c>
      <c r="B394" s="166" t="s">
        <v>600</v>
      </c>
      <c r="C394" s="210" t="s">
        <v>9</v>
      </c>
      <c r="D394" s="190">
        <v>2</v>
      </c>
      <c r="E394" s="191">
        <v>478.99638297266762</v>
      </c>
      <c r="F394" s="161">
        <f t="shared" si="6"/>
        <v>957.99276594533524</v>
      </c>
    </row>
    <row r="395" spans="1:7" s="196" customFormat="1" ht="12.95" customHeight="1">
      <c r="A395" s="179" t="s">
        <v>429</v>
      </c>
      <c r="B395" s="150" t="s">
        <v>601</v>
      </c>
      <c r="C395" s="180"/>
      <c r="D395" s="181"/>
      <c r="E395" s="182"/>
      <c r="F395" s="210">
        <f t="shared" si="6"/>
        <v>0</v>
      </c>
      <c r="G395" s="196">
        <v>2</v>
      </c>
    </row>
    <row r="396" spans="1:7" s="196" customFormat="1" ht="12.95" customHeight="1">
      <c r="A396" s="202" t="s">
        <v>430</v>
      </c>
      <c r="B396" s="166" t="s">
        <v>733</v>
      </c>
      <c r="C396" s="210" t="s">
        <v>9</v>
      </c>
      <c r="D396" s="190">
        <v>2</v>
      </c>
      <c r="E396" s="191">
        <v>664.81470000000002</v>
      </c>
      <c r="F396" s="161">
        <f t="shared" si="6"/>
        <v>1329.6294</v>
      </c>
    </row>
    <row r="397" spans="1:7" s="196" customFormat="1" ht="12.95" customHeight="1">
      <c r="A397" s="202" t="s">
        <v>431</v>
      </c>
      <c r="B397" s="166" t="s">
        <v>602</v>
      </c>
      <c r="C397" s="210" t="s">
        <v>9</v>
      </c>
      <c r="D397" s="190">
        <v>3</v>
      </c>
      <c r="E397" s="191">
        <v>464.52780000000001</v>
      </c>
      <c r="F397" s="161">
        <f t="shared" si="6"/>
        <v>1393.5834</v>
      </c>
    </row>
    <row r="398" spans="1:7" s="196" customFormat="1" ht="12.95" customHeight="1">
      <c r="A398" s="202" t="s">
        <v>432</v>
      </c>
      <c r="B398" s="166" t="s">
        <v>603</v>
      </c>
      <c r="C398" s="189" t="s">
        <v>9</v>
      </c>
      <c r="D398" s="190">
        <v>3</v>
      </c>
      <c r="E398" s="192">
        <v>250.44880000000001</v>
      </c>
      <c r="F398" s="161">
        <f t="shared" si="6"/>
        <v>751.34640000000002</v>
      </c>
    </row>
    <row r="399" spans="1:7" s="196" customFormat="1" ht="12.95" customHeight="1">
      <c r="A399" s="202" t="s">
        <v>433</v>
      </c>
      <c r="B399" s="166" t="s">
        <v>694</v>
      </c>
      <c r="C399" s="210" t="s">
        <v>91</v>
      </c>
      <c r="D399" s="190">
        <v>9.8000000000000007</v>
      </c>
      <c r="E399" s="191">
        <v>243.76769999999999</v>
      </c>
      <c r="F399" s="161">
        <f t="shared" si="6"/>
        <v>2388.92346</v>
      </c>
    </row>
    <row r="400" spans="1:7" s="196" customFormat="1" ht="12.95" customHeight="1">
      <c r="A400" s="202" t="s">
        <v>434</v>
      </c>
      <c r="B400" s="166" t="s">
        <v>695</v>
      </c>
      <c r="C400" s="210" t="s">
        <v>91</v>
      </c>
      <c r="D400" s="190">
        <v>28</v>
      </c>
      <c r="E400" s="191">
        <v>155.12309999999999</v>
      </c>
      <c r="F400" s="161">
        <f t="shared" si="6"/>
        <v>4343.4467999999997</v>
      </c>
    </row>
    <row r="401" spans="1:7" s="196" customFormat="1" ht="12.95" customHeight="1">
      <c r="A401" s="202" t="s">
        <v>435</v>
      </c>
      <c r="B401" s="166" t="s">
        <v>604</v>
      </c>
      <c r="C401" s="210" t="s">
        <v>9</v>
      </c>
      <c r="D401" s="190">
        <v>3</v>
      </c>
      <c r="E401" s="191">
        <v>514.8297</v>
      </c>
      <c r="F401" s="161">
        <f t="shared" si="6"/>
        <v>1544.4891</v>
      </c>
    </row>
    <row r="402" spans="1:7" s="196" customFormat="1" ht="12.95" customHeight="1">
      <c r="A402" s="202" t="s">
        <v>436</v>
      </c>
      <c r="B402" s="166" t="s">
        <v>605</v>
      </c>
      <c r="C402" s="210" t="s">
        <v>9</v>
      </c>
      <c r="D402" s="190">
        <v>3</v>
      </c>
      <c r="E402" s="191">
        <v>1220.6106</v>
      </c>
      <c r="F402" s="161">
        <f t="shared" si="6"/>
        <v>3661.8317999999999</v>
      </c>
    </row>
    <row r="403" spans="1:7" s="196" customFormat="1" ht="12.95" customHeight="1">
      <c r="A403" s="202" t="s">
        <v>437</v>
      </c>
      <c r="B403" s="166" t="s">
        <v>606</v>
      </c>
      <c r="C403" s="210" t="s">
        <v>9</v>
      </c>
      <c r="D403" s="190">
        <v>3</v>
      </c>
      <c r="E403" s="191">
        <v>908.77050000000008</v>
      </c>
      <c r="F403" s="161">
        <f t="shared" si="6"/>
        <v>2726.3115000000003</v>
      </c>
    </row>
    <row r="404" spans="1:7" s="196" customFormat="1" ht="12.95" customHeight="1">
      <c r="A404" s="179" t="s">
        <v>438</v>
      </c>
      <c r="B404" s="150" t="s">
        <v>439</v>
      </c>
      <c r="C404" s="180"/>
      <c r="D404" s="181"/>
      <c r="E404" s="182"/>
      <c r="F404" s="210">
        <f t="shared" si="6"/>
        <v>0</v>
      </c>
      <c r="G404" s="196">
        <v>2</v>
      </c>
    </row>
    <row r="405" spans="1:7" s="196" customFormat="1" ht="12.95" customHeight="1">
      <c r="A405" s="202" t="s">
        <v>440</v>
      </c>
      <c r="B405" s="166" t="s">
        <v>737</v>
      </c>
      <c r="C405" s="189" t="s">
        <v>9</v>
      </c>
      <c r="D405" s="190">
        <v>3</v>
      </c>
      <c r="E405" s="192">
        <v>4335.7943999999998</v>
      </c>
      <c r="F405" s="161">
        <f t="shared" si="6"/>
        <v>13007.3832</v>
      </c>
    </row>
    <row r="406" spans="1:7" s="196" customFormat="1" ht="12.95" customHeight="1">
      <c r="A406" s="179" t="s">
        <v>441</v>
      </c>
      <c r="B406" s="150" t="s">
        <v>442</v>
      </c>
      <c r="C406" s="180"/>
      <c r="D406" s="181"/>
      <c r="E406" s="182"/>
      <c r="F406" s="210">
        <f t="shared" si="6"/>
        <v>0</v>
      </c>
      <c r="G406" s="196">
        <v>2</v>
      </c>
    </row>
    <row r="407" spans="1:7" s="196" customFormat="1" ht="12.95" customHeight="1">
      <c r="A407" s="211" t="s">
        <v>443</v>
      </c>
      <c r="B407" s="166" t="s">
        <v>740</v>
      </c>
      <c r="C407" s="212" t="s">
        <v>9</v>
      </c>
      <c r="D407" s="205">
        <v>1</v>
      </c>
      <c r="E407" s="192">
        <v>4906.9055475000005</v>
      </c>
      <c r="F407" s="213">
        <f t="shared" si="6"/>
        <v>4906.9055475000005</v>
      </c>
    </row>
    <row r="408" spans="1:7" s="196" customFormat="1" ht="12.95" customHeight="1">
      <c r="A408" s="211" t="s">
        <v>444</v>
      </c>
      <c r="B408" s="166" t="s">
        <v>741</v>
      </c>
      <c r="C408" s="212" t="s">
        <v>9</v>
      </c>
      <c r="D408" s="205">
        <v>2</v>
      </c>
      <c r="E408" s="192">
        <v>1576.5799499999998</v>
      </c>
      <c r="F408" s="213">
        <f t="shared" si="6"/>
        <v>3153.1598999999997</v>
      </c>
    </row>
    <row r="409" spans="1:7" s="196" customFormat="1" ht="12.95" customHeight="1">
      <c r="A409" s="211" t="s">
        <v>445</v>
      </c>
      <c r="B409" s="166" t="s">
        <v>742</v>
      </c>
      <c r="C409" s="212" t="s">
        <v>9</v>
      </c>
      <c r="D409" s="205">
        <v>1</v>
      </c>
      <c r="E409" s="192">
        <v>2304.5375924999998</v>
      </c>
      <c r="F409" s="213">
        <f t="shared" si="6"/>
        <v>2304.5375924999998</v>
      </c>
    </row>
    <row r="410" spans="1:7" s="196" customFormat="1" ht="12.95" customHeight="1">
      <c r="A410" s="179" t="s">
        <v>446</v>
      </c>
      <c r="B410" s="150" t="s">
        <v>607</v>
      </c>
      <c r="C410" s="180"/>
      <c r="D410" s="181"/>
      <c r="E410" s="182"/>
      <c r="F410" s="212">
        <f t="shared" si="6"/>
        <v>0</v>
      </c>
      <c r="G410" s="196">
        <v>2</v>
      </c>
    </row>
    <row r="411" spans="1:7" s="196" customFormat="1" ht="12.95" customHeight="1">
      <c r="A411" s="211" t="s">
        <v>447</v>
      </c>
      <c r="B411" s="166" t="s">
        <v>743</v>
      </c>
      <c r="C411" s="212" t="s">
        <v>9</v>
      </c>
      <c r="D411" s="205">
        <v>1</v>
      </c>
      <c r="E411" s="191">
        <v>8464.5</v>
      </c>
      <c r="F411" s="161">
        <f t="shared" si="6"/>
        <v>8464.5</v>
      </c>
    </row>
    <row r="412" spans="1:7" s="196" customFormat="1" ht="12.95" customHeight="1">
      <c r="A412" s="211" t="s">
        <v>448</v>
      </c>
      <c r="B412" s="166" t="s">
        <v>744</v>
      </c>
      <c r="C412" s="212" t="s">
        <v>9</v>
      </c>
      <c r="D412" s="205">
        <v>2</v>
      </c>
      <c r="E412" s="191">
        <v>2473.3368</v>
      </c>
      <c r="F412" s="161">
        <f t="shared" si="6"/>
        <v>4946.6736000000001</v>
      </c>
    </row>
    <row r="413" spans="1:7" s="196" customFormat="1" ht="12.95" customHeight="1">
      <c r="A413" s="211" t="s">
        <v>449</v>
      </c>
      <c r="B413" s="166" t="s">
        <v>745</v>
      </c>
      <c r="C413" s="212" t="s">
        <v>9</v>
      </c>
      <c r="D413" s="205">
        <v>1</v>
      </c>
      <c r="E413" s="191">
        <v>2718.5003999999999</v>
      </c>
      <c r="F413" s="161">
        <f t="shared" si="6"/>
        <v>2718.5003999999999</v>
      </c>
    </row>
    <row r="414" spans="1:7" s="196" customFormat="1" ht="12.95" customHeight="1">
      <c r="A414" s="211" t="s">
        <v>450</v>
      </c>
      <c r="B414" s="166" t="s">
        <v>608</v>
      </c>
      <c r="C414" s="212" t="s">
        <v>451</v>
      </c>
      <c r="D414" s="205">
        <v>1</v>
      </c>
      <c r="E414" s="191">
        <v>9157.2525000000005</v>
      </c>
      <c r="F414" s="161">
        <f t="shared" si="6"/>
        <v>9157.2525000000005</v>
      </c>
    </row>
    <row r="415" spans="1:7" s="196" customFormat="1" ht="12.95" customHeight="1">
      <c r="A415" s="179" t="s">
        <v>452</v>
      </c>
      <c r="B415" s="150" t="s">
        <v>609</v>
      </c>
      <c r="C415" s="180"/>
      <c r="D415" s="181"/>
      <c r="E415" s="182"/>
      <c r="F415" s="212">
        <f t="shared" si="6"/>
        <v>0</v>
      </c>
      <c r="G415" s="196">
        <v>2</v>
      </c>
    </row>
    <row r="416" spans="1:7" s="196" customFormat="1" ht="12.95" customHeight="1">
      <c r="A416" s="202" t="s">
        <v>453</v>
      </c>
      <c r="B416" s="160" t="s">
        <v>746</v>
      </c>
      <c r="C416" s="193" t="s">
        <v>19</v>
      </c>
      <c r="D416" s="194">
        <v>3</v>
      </c>
      <c r="E416" s="195">
        <v>535.0702</v>
      </c>
      <c r="F416" s="161">
        <f t="shared" si="6"/>
        <v>1605.2105999999999</v>
      </c>
    </row>
    <row r="417" spans="1:7" s="196" customFormat="1" ht="12.95" customHeight="1">
      <c r="A417" s="179" t="s">
        <v>454</v>
      </c>
      <c r="B417" s="150" t="s">
        <v>639</v>
      </c>
      <c r="C417" s="180"/>
      <c r="D417" s="181"/>
      <c r="E417" s="182"/>
      <c r="F417" s="212">
        <f t="shared" si="6"/>
        <v>0</v>
      </c>
      <c r="G417" s="196">
        <v>2</v>
      </c>
    </row>
    <row r="418" spans="1:7" s="196" customFormat="1" ht="12.95" customHeight="1">
      <c r="A418" s="202" t="s">
        <v>455</v>
      </c>
      <c r="B418" s="166" t="s">
        <v>610</v>
      </c>
      <c r="C418" s="210" t="s">
        <v>9</v>
      </c>
      <c r="D418" s="190">
        <v>6</v>
      </c>
      <c r="E418" s="191">
        <v>83.813400000000001</v>
      </c>
      <c r="F418" s="161">
        <f t="shared" si="6"/>
        <v>502.88040000000001</v>
      </c>
    </row>
    <row r="419" spans="1:7" s="196" customFormat="1" ht="12.95" customHeight="1">
      <c r="A419" s="202" t="s">
        <v>456</v>
      </c>
      <c r="B419" s="166" t="s">
        <v>611</v>
      </c>
      <c r="C419" s="210" t="s">
        <v>9</v>
      </c>
      <c r="D419" s="190">
        <v>8</v>
      </c>
      <c r="E419" s="191">
        <v>73.260000000000005</v>
      </c>
      <c r="F419" s="161">
        <f t="shared" si="6"/>
        <v>586.08000000000004</v>
      </c>
    </row>
    <row r="420" spans="1:7" s="196" customFormat="1" ht="12.95" customHeight="1">
      <c r="A420" s="202" t="s">
        <v>457</v>
      </c>
      <c r="B420" s="166" t="s">
        <v>640</v>
      </c>
      <c r="C420" s="210" t="s">
        <v>9</v>
      </c>
      <c r="D420" s="190">
        <v>25</v>
      </c>
      <c r="E420" s="191">
        <v>95.356799999999993</v>
      </c>
      <c r="F420" s="161">
        <f t="shared" si="6"/>
        <v>2383.9199999999996</v>
      </c>
    </row>
    <row r="421" spans="1:7" s="183" customFormat="1" ht="12.95" customHeight="1">
      <c r="A421" s="179" t="s">
        <v>458</v>
      </c>
      <c r="B421" s="150" t="s">
        <v>459</v>
      </c>
      <c r="C421" s="180"/>
      <c r="D421" s="181"/>
      <c r="E421" s="182"/>
      <c r="F421" s="180">
        <f t="shared" si="6"/>
        <v>0</v>
      </c>
      <c r="G421" s="183">
        <v>2</v>
      </c>
    </row>
    <row r="422" spans="1:7" s="196" customFormat="1" ht="12.95" customHeight="1">
      <c r="A422" s="214" t="s">
        <v>460</v>
      </c>
      <c r="B422" s="166" t="s">
        <v>612</v>
      </c>
      <c r="C422" s="210" t="s">
        <v>654</v>
      </c>
      <c r="D422" s="190"/>
      <c r="E422" s="215">
        <v>2.2275E-2</v>
      </c>
      <c r="F422" s="210">
        <f t="shared" si="6"/>
        <v>0</v>
      </c>
    </row>
    <row r="423" spans="1:7" s="196" customFormat="1" ht="12.95" customHeight="1">
      <c r="A423" s="214" t="s">
        <v>661</v>
      </c>
      <c r="B423" s="166" t="s">
        <v>655</v>
      </c>
      <c r="C423" s="210" t="s">
        <v>654</v>
      </c>
      <c r="D423" s="190"/>
      <c r="E423" s="215">
        <v>8.1674999999999998E-2</v>
      </c>
      <c r="F423" s="210">
        <f t="shared" si="6"/>
        <v>0</v>
      </c>
    </row>
    <row r="424" spans="1:7" s="196" customFormat="1" ht="12.95" customHeight="1">
      <c r="A424" s="214" t="s">
        <v>662</v>
      </c>
      <c r="B424" s="166" t="s">
        <v>656</v>
      </c>
      <c r="C424" s="210" t="s">
        <v>654</v>
      </c>
      <c r="D424" s="216">
        <f>F407+F408+F409</f>
        <v>10364.60304</v>
      </c>
      <c r="E424" s="215">
        <v>4.2075000000000001E-2</v>
      </c>
      <c r="F424" s="213">
        <f>D424*E424</f>
        <v>436.09067290799999</v>
      </c>
    </row>
    <row r="425" spans="1:7" s="196" customFormat="1" ht="12.95" customHeight="1">
      <c r="A425" s="214" t="s">
        <v>663</v>
      </c>
      <c r="B425" s="166" t="s">
        <v>657</v>
      </c>
      <c r="C425" s="210" t="s">
        <v>654</v>
      </c>
      <c r="D425" s="190"/>
      <c r="E425" s="215">
        <v>4.2075000000000001E-2</v>
      </c>
      <c r="F425" s="210">
        <f t="shared" si="6"/>
        <v>0</v>
      </c>
    </row>
    <row r="426" spans="1:7" s="196" customFormat="1" ht="12.95" customHeight="1">
      <c r="A426" s="214" t="s">
        <v>664</v>
      </c>
      <c r="B426" s="166" t="s">
        <v>658</v>
      </c>
      <c r="C426" s="210" t="s">
        <v>654</v>
      </c>
      <c r="D426" s="190"/>
      <c r="E426" s="215">
        <v>4.2075000000000001E-2</v>
      </c>
      <c r="F426" s="210">
        <f t="shared" si="6"/>
        <v>0</v>
      </c>
    </row>
    <row r="427" spans="1:7" s="196" customFormat="1" ht="12.95" customHeight="1">
      <c r="A427" s="214" t="s">
        <v>665</v>
      </c>
      <c r="B427" s="166" t="s">
        <v>659</v>
      </c>
      <c r="C427" s="210" t="s">
        <v>654</v>
      </c>
      <c r="D427" s="190"/>
      <c r="E427" s="215">
        <v>8.1674999999999998E-2</v>
      </c>
      <c r="F427" s="210">
        <f t="shared" si="6"/>
        <v>0</v>
      </c>
    </row>
    <row r="428" spans="1:7" s="196" customFormat="1" ht="12.95" customHeight="1">
      <c r="A428" s="214" t="s">
        <v>666</v>
      </c>
      <c r="B428" s="166" t="s">
        <v>660</v>
      </c>
      <c r="C428" s="210" t="s">
        <v>654</v>
      </c>
      <c r="D428" s="190"/>
      <c r="E428" s="215">
        <v>8.1674999999999998E-2</v>
      </c>
      <c r="F428" s="210">
        <f t="shared" si="6"/>
        <v>0</v>
      </c>
    </row>
    <row r="429" spans="1:7" s="183" customFormat="1" ht="12.95" customHeight="1">
      <c r="A429" s="198" t="s">
        <v>461</v>
      </c>
      <c r="B429" s="145" t="s">
        <v>86</v>
      </c>
      <c r="C429" s="199"/>
      <c r="D429" s="200"/>
      <c r="E429" s="201"/>
      <c r="F429" s="199">
        <f t="shared" si="6"/>
        <v>0</v>
      </c>
      <c r="G429" s="183">
        <v>1</v>
      </c>
    </row>
    <row r="430" spans="1:7" s="183" customFormat="1" ht="12.95" customHeight="1">
      <c r="A430" s="179" t="s">
        <v>462</v>
      </c>
      <c r="B430" s="150" t="s">
        <v>613</v>
      </c>
      <c r="C430" s="180"/>
      <c r="D430" s="181"/>
      <c r="E430" s="182"/>
      <c r="F430" s="180">
        <f t="shared" si="6"/>
        <v>0</v>
      </c>
      <c r="G430" s="183">
        <v>2</v>
      </c>
    </row>
    <row r="431" spans="1:7" s="196" customFormat="1" ht="12.95" customHeight="1">
      <c r="A431" s="202" t="s">
        <v>463</v>
      </c>
      <c r="B431" s="166" t="s">
        <v>641</v>
      </c>
      <c r="C431" s="189" t="s">
        <v>19</v>
      </c>
      <c r="D431" s="217">
        <v>40</v>
      </c>
      <c r="E431" s="191">
        <v>901.95534000000009</v>
      </c>
      <c r="F431" s="161">
        <f t="shared" si="6"/>
        <v>36078.213600000003</v>
      </c>
    </row>
    <row r="432" spans="1:7" s="196" customFormat="1" ht="12.95" customHeight="1">
      <c r="A432" s="202" t="s">
        <v>464</v>
      </c>
      <c r="B432" s="166" t="s">
        <v>642</v>
      </c>
      <c r="C432" s="189" t="s">
        <v>9</v>
      </c>
      <c r="D432" s="217">
        <v>4</v>
      </c>
      <c r="E432" s="192">
        <v>882.07350000000008</v>
      </c>
      <c r="F432" s="161">
        <f t="shared" si="6"/>
        <v>3528.2940000000003</v>
      </c>
    </row>
    <row r="433" spans="1:7" s="196" customFormat="1" ht="12.95" customHeight="1">
      <c r="A433" s="202" t="s">
        <v>465</v>
      </c>
      <c r="B433" s="166" t="s">
        <v>644</v>
      </c>
      <c r="C433" s="189" t="s">
        <v>9</v>
      </c>
      <c r="D433" s="217">
        <v>6</v>
      </c>
      <c r="E433" s="192">
        <v>395.66520000000003</v>
      </c>
      <c r="F433" s="161">
        <f t="shared" si="6"/>
        <v>2373.9912000000004</v>
      </c>
    </row>
    <row r="434" spans="1:7" s="196" customFormat="1" ht="12.95" customHeight="1">
      <c r="A434" s="202" t="s">
        <v>466</v>
      </c>
      <c r="B434" s="166" t="s">
        <v>645</v>
      </c>
      <c r="C434" s="189" t="s">
        <v>9</v>
      </c>
      <c r="D434" s="217">
        <v>2</v>
      </c>
      <c r="E434" s="192">
        <v>267.99079999999998</v>
      </c>
      <c r="F434" s="161">
        <f t="shared" si="6"/>
        <v>535.98159999999996</v>
      </c>
    </row>
    <row r="435" spans="1:7" s="196" customFormat="1" ht="12.95" customHeight="1">
      <c r="A435" s="202" t="s">
        <v>467</v>
      </c>
      <c r="B435" s="166" t="s">
        <v>614</v>
      </c>
      <c r="C435" s="189" t="s">
        <v>9</v>
      </c>
      <c r="D435" s="217">
        <v>5</v>
      </c>
      <c r="E435" s="192">
        <v>403.64729999999997</v>
      </c>
      <c r="F435" s="161">
        <f t="shared" si="6"/>
        <v>2018.2365</v>
      </c>
    </row>
    <row r="436" spans="1:7" s="196" customFormat="1" ht="12.95" customHeight="1">
      <c r="A436" s="202" t="s">
        <v>468</v>
      </c>
      <c r="B436" s="166" t="s">
        <v>615</v>
      </c>
      <c r="C436" s="189" t="s">
        <v>9</v>
      </c>
      <c r="D436" s="217">
        <v>5</v>
      </c>
      <c r="E436" s="192">
        <v>779.00199999999995</v>
      </c>
      <c r="F436" s="161">
        <f t="shared" si="6"/>
        <v>3895.0099999999998</v>
      </c>
    </row>
    <row r="437" spans="1:7" s="196" customFormat="1" ht="12.95" customHeight="1">
      <c r="A437" s="202" t="s">
        <v>469</v>
      </c>
      <c r="B437" s="166" t="s">
        <v>646</v>
      </c>
      <c r="C437" s="189" t="s">
        <v>91</v>
      </c>
      <c r="D437" s="217">
        <v>77</v>
      </c>
      <c r="E437" s="192">
        <v>334.99340000000001</v>
      </c>
      <c r="F437" s="161">
        <f t="shared" si="6"/>
        <v>25794.4918</v>
      </c>
    </row>
    <row r="438" spans="1:7" s="196" customFormat="1" ht="12.95" customHeight="1">
      <c r="A438" s="202" t="s">
        <v>470</v>
      </c>
      <c r="B438" s="166" t="s">
        <v>616</v>
      </c>
      <c r="C438" s="189" t="s">
        <v>9</v>
      </c>
      <c r="D438" s="217">
        <v>2</v>
      </c>
      <c r="E438" s="192">
        <v>182.71119999999999</v>
      </c>
      <c r="F438" s="161">
        <f t="shared" si="6"/>
        <v>365.42239999999998</v>
      </c>
    </row>
    <row r="439" spans="1:7" s="196" customFormat="1" ht="12.95" customHeight="1">
      <c r="A439" s="202" t="s">
        <v>471</v>
      </c>
      <c r="B439" s="166" t="s">
        <v>647</v>
      </c>
      <c r="C439" s="189" t="s">
        <v>9</v>
      </c>
      <c r="D439" s="217">
        <v>2</v>
      </c>
      <c r="E439" s="192">
        <v>486.74639999999994</v>
      </c>
      <c r="F439" s="161">
        <f t="shared" si="6"/>
        <v>973.49279999999987</v>
      </c>
    </row>
    <row r="440" spans="1:7" s="183" customFormat="1" ht="12.95" customHeight="1">
      <c r="A440" s="179" t="s">
        <v>472</v>
      </c>
      <c r="B440" s="150" t="s">
        <v>617</v>
      </c>
      <c r="C440" s="180"/>
      <c r="D440" s="181"/>
      <c r="E440" s="182"/>
      <c r="F440" s="180">
        <f t="shared" si="6"/>
        <v>0</v>
      </c>
      <c r="G440" s="183">
        <v>2</v>
      </c>
    </row>
    <row r="441" spans="1:7" s="196" customFormat="1" ht="12.95" customHeight="1">
      <c r="A441" s="202" t="s">
        <v>473</v>
      </c>
      <c r="B441" s="166" t="s">
        <v>648</v>
      </c>
      <c r="C441" s="189" t="s">
        <v>19</v>
      </c>
      <c r="D441" s="190">
        <v>103</v>
      </c>
      <c r="E441" s="191">
        <v>901.95534000000009</v>
      </c>
      <c r="F441" s="161">
        <f t="shared" si="6"/>
        <v>92901.400020000016</v>
      </c>
    </row>
    <row r="442" spans="1:7" s="196" customFormat="1" ht="12.95" customHeight="1">
      <c r="A442" s="184" t="s">
        <v>474</v>
      </c>
      <c r="B442" s="166" t="s">
        <v>643</v>
      </c>
      <c r="C442" s="189" t="s">
        <v>9</v>
      </c>
      <c r="D442" s="190">
        <v>5</v>
      </c>
      <c r="E442" s="192">
        <v>514.21090000000004</v>
      </c>
      <c r="F442" s="161">
        <f t="shared" si="6"/>
        <v>2571.0545000000002</v>
      </c>
    </row>
    <row r="443" spans="1:7" s="196" customFormat="1" ht="12.95" customHeight="1">
      <c r="A443" s="184" t="s">
        <v>475</v>
      </c>
      <c r="B443" s="166" t="s">
        <v>649</v>
      </c>
      <c r="C443" s="189" t="s">
        <v>91</v>
      </c>
      <c r="D443" s="190">
        <v>85</v>
      </c>
      <c r="E443" s="192">
        <v>364.07</v>
      </c>
      <c r="F443" s="161">
        <f t="shared" si="6"/>
        <v>30945.95</v>
      </c>
    </row>
    <row r="444" spans="1:7" s="196" customFormat="1" ht="12.95" customHeight="1">
      <c r="A444" s="184" t="s">
        <v>476</v>
      </c>
      <c r="B444" s="166" t="s">
        <v>650</v>
      </c>
      <c r="C444" s="189" t="s">
        <v>9</v>
      </c>
      <c r="D444" s="190">
        <v>9</v>
      </c>
      <c r="E444" s="192">
        <v>347.96859999999998</v>
      </c>
      <c r="F444" s="161">
        <f t="shared" si="6"/>
        <v>3131.7174</v>
      </c>
    </row>
    <row r="445" spans="1:7" s="196" customFormat="1" ht="12.95" customHeight="1">
      <c r="A445" s="184" t="s">
        <v>477</v>
      </c>
      <c r="B445" s="166" t="s">
        <v>651</v>
      </c>
      <c r="C445" s="189" t="s">
        <v>9</v>
      </c>
      <c r="D445" s="190">
        <v>2</v>
      </c>
      <c r="E445" s="192">
        <v>394.79300000000001</v>
      </c>
      <c r="F445" s="161">
        <f t="shared" si="6"/>
        <v>789.58600000000001</v>
      </c>
    </row>
    <row r="446" spans="1:7" s="196" customFormat="1" ht="12.95" customHeight="1">
      <c r="A446" s="184" t="s">
        <v>478</v>
      </c>
      <c r="B446" s="166" t="s">
        <v>652</v>
      </c>
      <c r="C446" s="189" t="s">
        <v>9</v>
      </c>
      <c r="D446" s="190">
        <v>5</v>
      </c>
      <c r="E446" s="192">
        <v>486.73543519500896</v>
      </c>
      <c r="F446" s="161">
        <f t="shared" si="6"/>
        <v>2433.677175975045</v>
      </c>
    </row>
    <row r="447" spans="1:7" s="183" customFormat="1" ht="12.95" customHeight="1">
      <c r="A447" s="179" t="s">
        <v>479</v>
      </c>
      <c r="B447" s="150" t="s">
        <v>618</v>
      </c>
      <c r="C447" s="180"/>
      <c r="D447" s="181"/>
      <c r="E447" s="182"/>
      <c r="F447" s="180">
        <f t="shared" si="6"/>
        <v>0</v>
      </c>
      <c r="G447" s="183">
        <v>2</v>
      </c>
    </row>
    <row r="448" spans="1:7" s="196" customFormat="1" ht="12.95" customHeight="1">
      <c r="A448" s="202" t="s">
        <v>480</v>
      </c>
      <c r="B448" s="166" t="s">
        <v>653</v>
      </c>
      <c r="C448" s="189" t="s">
        <v>19</v>
      </c>
      <c r="D448" s="190">
        <v>47</v>
      </c>
      <c r="E448" s="191">
        <v>766.51739999999995</v>
      </c>
      <c r="F448" s="161">
        <f t="shared" si="6"/>
        <v>36026.317799999997</v>
      </c>
    </row>
    <row r="449" spans="1:7" s="183" customFormat="1" ht="12.95" customHeight="1">
      <c r="A449" s="179" t="s">
        <v>481</v>
      </c>
      <c r="B449" s="150" t="s">
        <v>619</v>
      </c>
      <c r="C449" s="180"/>
      <c r="D449" s="181"/>
      <c r="E449" s="182"/>
      <c r="F449" s="180">
        <f t="shared" si="6"/>
        <v>0</v>
      </c>
      <c r="G449" s="183">
        <v>2</v>
      </c>
    </row>
    <row r="450" spans="1:7" s="67" customFormat="1" ht="12.95" customHeight="1">
      <c r="A450" s="83" t="s">
        <v>972</v>
      </c>
      <c r="B450" s="75" t="s">
        <v>973</v>
      </c>
      <c r="C450" s="76" t="s">
        <v>19</v>
      </c>
      <c r="D450" s="77">
        <v>4</v>
      </c>
      <c r="E450" s="78">
        <v>1075.635</v>
      </c>
      <c r="F450" s="218">
        <f t="shared" si="6"/>
        <v>4302.54</v>
      </c>
    </row>
    <row r="451" spans="1:7" s="183" customFormat="1" ht="12.95" customHeight="1">
      <c r="A451" s="179" t="s">
        <v>482</v>
      </c>
      <c r="B451" s="150" t="s">
        <v>483</v>
      </c>
      <c r="C451" s="180"/>
      <c r="D451" s="181"/>
      <c r="E451" s="182"/>
      <c r="F451" s="180">
        <f t="shared" si="6"/>
        <v>0</v>
      </c>
      <c r="G451" s="183">
        <v>2</v>
      </c>
    </row>
    <row r="452" spans="1:7" s="183" customFormat="1" ht="12.95" customHeight="1">
      <c r="A452" s="219" t="s">
        <v>484</v>
      </c>
      <c r="B452" s="220" t="s">
        <v>485</v>
      </c>
      <c r="C452" s="221"/>
      <c r="D452" s="222"/>
      <c r="E452" s="223"/>
      <c r="F452" s="221">
        <f t="shared" si="6"/>
        <v>0</v>
      </c>
      <c r="G452" s="183">
        <v>2</v>
      </c>
    </row>
    <row r="453" spans="1:7" s="183" customFormat="1" ht="12.95" customHeight="1">
      <c r="A453" s="224"/>
      <c r="B453" s="225"/>
      <c r="C453" s="224"/>
      <c r="D453" s="226"/>
      <c r="E453" s="227"/>
      <c r="F453" s="268"/>
    </row>
    <row r="454" spans="1:7" s="234" customFormat="1" ht="12.95" customHeight="1">
      <c r="A454" s="228"/>
      <c r="B454" s="229" t="s">
        <v>754</v>
      </c>
      <c r="C454" s="230"/>
      <c r="D454" s="231"/>
      <c r="E454" s="232"/>
      <c r="F454" s="230">
        <f t="shared" ref="F454:F512" si="7">D454*E454</f>
        <v>0</v>
      </c>
      <c r="G454" s="233"/>
    </row>
    <row r="455" spans="1:7" s="139" customFormat="1" ht="12.95" customHeight="1">
      <c r="A455" s="149"/>
      <c r="B455" s="150" t="s">
        <v>493</v>
      </c>
      <c r="C455" s="151"/>
      <c r="D455" s="152"/>
      <c r="E455" s="153"/>
      <c r="F455" s="151">
        <f t="shared" si="7"/>
        <v>0</v>
      </c>
      <c r="G455" s="139">
        <v>2</v>
      </c>
    </row>
    <row r="456" spans="1:7" s="240" customFormat="1" ht="12.95" customHeight="1">
      <c r="A456" s="235" t="s">
        <v>914</v>
      </c>
      <c r="B456" s="166" t="s">
        <v>965</v>
      </c>
      <c r="C456" s="236" t="s">
        <v>23</v>
      </c>
      <c r="D456" s="237">
        <v>414.66</v>
      </c>
      <c r="E456" s="238">
        <v>254.29</v>
      </c>
      <c r="F456" s="239">
        <f t="shared" si="7"/>
        <v>105443.89140000001</v>
      </c>
    </row>
    <row r="457" spans="1:7" s="139" customFormat="1" ht="12.95" customHeight="1">
      <c r="A457" s="149"/>
      <c r="B457" s="150" t="s">
        <v>122</v>
      </c>
      <c r="C457" s="151"/>
      <c r="D457" s="152"/>
      <c r="E457" s="153"/>
      <c r="F457" s="151">
        <f t="shared" si="7"/>
        <v>0</v>
      </c>
      <c r="G457" s="139">
        <v>2</v>
      </c>
    </row>
    <row r="458" spans="1:7" s="240" customFormat="1" ht="12.95" customHeight="1">
      <c r="A458" s="235" t="s">
        <v>915</v>
      </c>
      <c r="B458" s="241" t="s">
        <v>974</v>
      </c>
      <c r="C458" s="189" t="s">
        <v>702</v>
      </c>
      <c r="D458" s="242">
        <v>1.46</v>
      </c>
      <c r="E458" s="243">
        <v>755.5086</v>
      </c>
      <c r="F458" s="167">
        <f t="shared" si="7"/>
        <v>1103.0425559999999</v>
      </c>
    </row>
    <row r="459" spans="1:7" s="240" customFormat="1" ht="12.95" customHeight="1">
      <c r="A459" s="235" t="s">
        <v>916</v>
      </c>
      <c r="B459" s="166" t="s">
        <v>758</v>
      </c>
      <c r="C459" s="189" t="s">
        <v>9</v>
      </c>
      <c r="D459" s="242">
        <v>1</v>
      </c>
      <c r="E459" s="243">
        <v>19288.66</v>
      </c>
      <c r="F459" s="161">
        <f t="shared" si="7"/>
        <v>19288.66</v>
      </c>
    </row>
    <row r="460" spans="1:7" s="240" customFormat="1" ht="12.95" customHeight="1">
      <c r="A460" s="235" t="s">
        <v>917</v>
      </c>
      <c r="B460" s="166" t="s">
        <v>759</v>
      </c>
      <c r="C460" s="189" t="s">
        <v>23</v>
      </c>
      <c r="D460" s="242">
        <v>283</v>
      </c>
      <c r="E460" s="243">
        <v>292.47000000000003</v>
      </c>
      <c r="F460" s="161">
        <f t="shared" si="7"/>
        <v>82769.010000000009</v>
      </c>
    </row>
    <row r="461" spans="1:7" s="240" customFormat="1" ht="12.95" customHeight="1">
      <c r="A461" s="235" t="s">
        <v>918</v>
      </c>
      <c r="B461" s="166" t="s">
        <v>760</v>
      </c>
      <c r="C461" s="189" t="s">
        <v>23</v>
      </c>
      <c r="D461" s="242">
        <v>15</v>
      </c>
      <c r="E461" s="243">
        <v>292.47000000000003</v>
      </c>
      <c r="F461" s="161">
        <f t="shared" si="7"/>
        <v>4387.05</v>
      </c>
    </row>
    <row r="462" spans="1:7" s="240" customFormat="1" ht="12.95" customHeight="1">
      <c r="A462" s="235" t="s">
        <v>919</v>
      </c>
      <c r="B462" s="166" t="s">
        <v>966</v>
      </c>
      <c r="C462" s="189" t="s">
        <v>761</v>
      </c>
      <c r="D462" s="242">
        <v>24.48</v>
      </c>
      <c r="E462" s="243"/>
      <c r="F462" s="167">
        <f t="shared" si="7"/>
        <v>0</v>
      </c>
    </row>
    <row r="463" spans="1:7" s="139" customFormat="1" ht="12.95" customHeight="1">
      <c r="A463" s="149"/>
      <c r="B463" s="150" t="s">
        <v>929</v>
      </c>
      <c r="C463" s="151"/>
      <c r="D463" s="152"/>
      <c r="E463" s="153"/>
      <c r="F463" s="151">
        <f t="shared" si="7"/>
        <v>0</v>
      </c>
      <c r="G463" s="139">
        <v>2</v>
      </c>
    </row>
    <row r="464" spans="1:7" s="240" customFormat="1" ht="12.95" customHeight="1">
      <c r="A464" s="235" t="s">
        <v>920</v>
      </c>
      <c r="B464" s="166" t="s">
        <v>756</v>
      </c>
      <c r="C464" s="244" t="s">
        <v>23</v>
      </c>
      <c r="D464" s="245">
        <v>17.45</v>
      </c>
      <c r="E464" s="243">
        <v>288.58999999999997</v>
      </c>
      <c r="F464" s="167">
        <f t="shared" si="7"/>
        <v>5035.8954999999996</v>
      </c>
    </row>
    <row r="465" spans="1:7" s="139" customFormat="1" ht="12.95" customHeight="1">
      <c r="A465" s="149"/>
      <c r="B465" s="150" t="s">
        <v>703</v>
      </c>
      <c r="C465" s="151"/>
      <c r="D465" s="152"/>
      <c r="E465" s="153"/>
      <c r="F465" s="151">
        <f t="shared" si="7"/>
        <v>0</v>
      </c>
      <c r="G465" s="139">
        <v>2</v>
      </c>
    </row>
    <row r="466" spans="1:7" s="240" customFormat="1" ht="12.95" customHeight="1">
      <c r="A466" s="235" t="s">
        <v>921</v>
      </c>
      <c r="B466" s="160" t="s">
        <v>928</v>
      </c>
      <c r="C466" s="120" t="s">
        <v>9</v>
      </c>
      <c r="D466" s="246">
        <v>4</v>
      </c>
      <c r="E466" s="247">
        <v>13437.5</v>
      </c>
      <c r="F466" s="161">
        <f t="shared" si="7"/>
        <v>53750</v>
      </c>
    </row>
    <row r="467" spans="1:7" s="139" customFormat="1" ht="12.95" customHeight="1">
      <c r="A467" s="149"/>
      <c r="B467" s="150" t="s">
        <v>29</v>
      </c>
      <c r="C467" s="151"/>
      <c r="D467" s="152"/>
      <c r="E467" s="153"/>
      <c r="F467" s="151">
        <f t="shared" si="7"/>
        <v>0</v>
      </c>
      <c r="G467" s="139">
        <v>2</v>
      </c>
    </row>
    <row r="468" spans="1:7" s="240" customFormat="1" ht="12.95" customHeight="1">
      <c r="A468" s="235" t="s">
        <v>922</v>
      </c>
      <c r="B468" s="166" t="s">
        <v>753</v>
      </c>
      <c r="C468" s="244" t="s">
        <v>9</v>
      </c>
      <c r="D468" s="245">
        <v>1</v>
      </c>
      <c r="E468" s="243">
        <v>2430</v>
      </c>
      <c r="F468" s="167">
        <f t="shared" si="7"/>
        <v>2430</v>
      </c>
    </row>
    <row r="469" spans="1:7" s="248" customFormat="1" ht="12.95" customHeight="1">
      <c r="A469" s="144"/>
      <c r="B469" s="145" t="s">
        <v>508</v>
      </c>
      <c r="C469" s="146" t="s">
        <v>704</v>
      </c>
      <c r="D469" s="147"/>
      <c r="E469" s="148"/>
      <c r="F469" s="146">
        <f t="shared" si="7"/>
        <v>0</v>
      </c>
      <c r="G469" s="139">
        <v>1</v>
      </c>
    </row>
    <row r="470" spans="1:7" s="196" customFormat="1" ht="12.95" customHeight="1">
      <c r="A470" s="202" t="s">
        <v>923</v>
      </c>
      <c r="B470" s="166" t="s">
        <v>726</v>
      </c>
      <c r="C470" s="189" t="s">
        <v>702</v>
      </c>
      <c r="D470" s="190">
        <v>10.18</v>
      </c>
      <c r="E470" s="192">
        <v>99.15</v>
      </c>
      <c r="F470" s="167">
        <f t="shared" si="7"/>
        <v>1009.347</v>
      </c>
      <c r="G470" s="240"/>
    </row>
    <row r="471" spans="1:7" s="196" customFormat="1" ht="12.95" customHeight="1">
      <c r="A471" s="202" t="s">
        <v>924</v>
      </c>
      <c r="B471" s="166" t="s">
        <v>727</v>
      </c>
      <c r="C471" s="189" t="s">
        <v>702</v>
      </c>
      <c r="D471" s="190">
        <v>4</v>
      </c>
      <c r="E471" s="192">
        <v>151.19</v>
      </c>
      <c r="F471" s="167">
        <f t="shared" si="7"/>
        <v>604.76</v>
      </c>
      <c r="G471" s="240"/>
    </row>
    <row r="472" spans="1:7" s="196" customFormat="1" ht="12.95" customHeight="1">
      <c r="A472" s="202" t="s">
        <v>925</v>
      </c>
      <c r="B472" s="166" t="s">
        <v>709</v>
      </c>
      <c r="C472" s="189" t="s">
        <v>702</v>
      </c>
      <c r="D472" s="190">
        <v>35</v>
      </c>
      <c r="E472" s="192">
        <v>75.849999999999994</v>
      </c>
      <c r="F472" s="167">
        <f t="shared" si="7"/>
        <v>2654.75</v>
      </c>
      <c r="G472" s="240"/>
    </row>
    <row r="473" spans="1:7" s="196" customFormat="1" ht="12.95" customHeight="1">
      <c r="A473" s="202" t="s">
        <v>930</v>
      </c>
      <c r="B473" s="166" t="s">
        <v>708</v>
      </c>
      <c r="C473" s="189" t="s">
        <v>702</v>
      </c>
      <c r="D473" s="190">
        <v>60</v>
      </c>
      <c r="E473" s="192">
        <v>50.82</v>
      </c>
      <c r="F473" s="167">
        <f t="shared" si="7"/>
        <v>3049.2</v>
      </c>
      <c r="G473" s="240"/>
    </row>
    <row r="474" spans="1:7" s="139" customFormat="1" ht="12.95" customHeight="1">
      <c r="A474" s="149"/>
      <c r="B474" s="150" t="s">
        <v>705</v>
      </c>
      <c r="C474" s="151" t="s">
        <v>704</v>
      </c>
      <c r="D474" s="152"/>
      <c r="E474" s="153"/>
      <c r="F474" s="151">
        <f t="shared" si="7"/>
        <v>0</v>
      </c>
      <c r="G474" s="139">
        <v>2</v>
      </c>
    </row>
    <row r="475" spans="1:7" s="188" customFormat="1" ht="12.95" customHeight="1">
      <c r="A475" s="202" t="s">
        <v>927</v>
      </c>
      <c r="B475" s="241" t="s">
        <v>755</v>
      </c>
      <c r="C475" s="189" t="s">
        <v>9</v>
      </c>
      <c r="D475" s="190">
        <v>1</v>
      </c>
      <c r="E475" s="192">
        <v>2607.48</v>
      </c>
      <c r="F475" s="167">
        <f t="shared" si="7"/>
        <v>2607.48</v>
      </c>
      <c r="G475" s="240"/>
    </row>
    <row r="476" spans="1:7" s="248" customFormat="1" ht="12.95" customHeight="1">
      <c r="A476" s="144"/>
      <c r="B476" s="145" t="s">
        <v>706</v>
      </c>
      <c r="C476" s="146"/>
      <c r="D476" s="147"/>
      <c r="E476" s="148"/>
      <c r="F476" s="146">
        <f t="shared" si="7"/>
        <v>0</v>
      </c>
      <c r="G476" s="139">
        <v>1</v>
      </c>
    </row>
    <row r="477" spans="1:7" s="139" customFormat="1" ht="12.95" customHeight="1">
      <c r="A477" s="149"/>
      <c r="B477" s="150" t="s">
        <v>710</v>
      </c>
      <c r="C477" s="151"/>
      <c r="D477" s="152"/>
      <c r="E477" s="153"/>
      <c r="F477" s="151">
        <f t="shared" si="7"/>
        <v>0</v>
      </c>
      <c r="G477" s="139">
        <v>2</v>
      </c>
    </row>
    <row r="478" spans="1:7" s="196" customFormat="1" ht="12.95" customHeight="1">
      <c r="A478" s="184" t="s">
        <v>931</v>
      </c>
      <c r="B478" s="166" t="s">
        <v>711</v>
      </c>
      <c r="C478" s="189" t="s">
        <v>702</v>
      </c>
      <c r="D478" s="190">
        <v>3</v>
      </c>
      <c r="E478" s="218">
        <v>62.1</v>
      </c>
      <c r="F478" s="161">
        <f t="shared" si="7"/>
        <v>186.3</v>
      </c>
    </row>
    <row r="479" spans="1:7" s="196" customFormat="1" ht="12.95" customHeight="1">
      <c r="A479" s="184" t="s">
        <v>932</v>
      </c>
      <c r="B479" s="166" t="s">
        <v>747</v>
      </c>
      <c r="C479" s="189" t="s">
        <v>9</v>
      </c>
      <c r="D479" s="190">
        <v>1</v>
      </c>
      <c r="E479" s="218">
        <v>1563.26</v>
      </c>
      <c r="F479" s="161">
        <f t="shared" si="7"/>
        <v>1563.26</v>
      </c>
    </row>
    <row r="480" spans="1:7" s="139" customFormat="1" ht="12.95" customHeight="1">
      <c r="A480" s="149"/>
      <c r="B480" s="150" t="s">
        <v>748</v>
      </c>
      <c r="C480" s="151"/>
      <c r="D480" s="152"/>
      <c r="E480" s="153"/>
      <c r="F480" s="151">
        <f t="shared" si="7"/>
        <v>0</v>
      </c>
      <c r="G480" s="139">
        <v>2</v>
      </c>
    </row>
    <row r="481" spans="1:7" s="196" customFormat="1" ht="12.95" customHeight="1">
      <c r="A481" s="184" t="s">
        <v>933</v>
      </c>
      <c r="B481" s="166" t="s">
        <v>712</v>
      </c>
      <c r="C481" s="189" t="s">
        <v>9</v>
      </c>
      <c r="D481" s="190">
        <v>1</v>
      </c>
      <c r="E481" s="192">
        <v>906.11</v>
      </c>
      <c r="F481" s="161">
        <f t="shared" si="7"/>
        <v>906.11</v>
      </c>
    </row>
    <row r="482" spans="1:7" s="196" customFormat="1" ht="12.95" customHeight="1">
      <c r="A482" s="184" t="s">
        <v>934</v>
      </c>
      <c r="B482" s="166" t="s">
        <v>713</v>
      </c>
      <c r="C482" s="189" t="s">
        <v>9</v>
      </c>
      <c r="D482" s="190">
        <v>11</v>
      </c>
      <c r="E482" s="192">
        <v>740</v>
      </c>
      <c r="F482" s="161">
        <f t="shared" si="7"/>
        <v>8140</v>
      </c>
    </row>
    <row r="483" spans="1:7" s="196" customFormat="1" ht="12.95" customHeight="1">
      <c r="A483" s="184" t="s">
        <v>935</v>
      </c>
      <c r="B483" s="166" t="s">
        <v>714</v>
      </c>
      <c r="C483" s="189" t="s">
        <v>9</v>
      </c>
      <c r="D483" s="190">
        <v>2</v>
      </c>
      <c r="E483" s="192">
        <v>788.67</v>
      </c>
      <c r="F483" s="161">
        <f t="shared" si="7"/>
        <v>1577.34</v>
      </c>
    </row>
    <row r="484" spans="1:7" s="196" customFormat="1" ht="12.95" customHeight="1">
      <c r="A484" s="184" t="s">
        <v>936</v>
      </c>
      <c r="B484" s="166" t="s">
        <v>715</v>
      </c>
      <c r="C484" s="189" t="s">
        <v>9</v>
      </c>
      <c r="D484" s="190">
        <v>2</v>
      </c>
      <c r="E484" s="192">
        <v>1258.54</v>
      </c>
      <c r="F484" s="161">
        <f t="shared" si="7"/>
        <v>2517.08</v>
      </c>
    </row>
    <row r="485" spans="1:7" s="196" customFormat="1" ht="12.95" customHeight="1">
      <c r="A485" s="184" t="s">
        <v>937</v>
      </c>
      <c r="B485" s="166" t="s">
        <v>749</v>
      </c>
      <c r="C485" s="189" t="s">
        <v>9</v>
      </c>
      <c r="D485" s="190">
        <v>1</v>
      </c>
      <c r="E485" s="192">
        <v>1035.5702000000042</v>
      </c>
      <c r="F485" s="161">
        <f t="shared" si="7"/>
        <v>1035.5702000000042</v>
      </c>
    </row>
    <row r="486" spans="1:7" s="139" customFormat="1" ht="12.95" customHeight="1">
      <c r="A486" s="149"/>
      <c r="B486" s="150" t="s">
        <v>716</v>
      </c>
      <c r="C486" s="151"/>
      <c r="D486" s="152"/>
      <c r="E486" s="153"/>
      <c r="F486" s="151">
        <f t="shared" si="7"/>
        <v>0</v>
      </c>
      <c r="G486" s="139">
        <v>2</v>
      </c>
    </row>
    <row r="487" spans="1:7" s="196" customFormat="1" ht="12.95" customHeight="1">
      <c r="A487" s="184" t="s">
        <v>938</v>
      </c>
      <c r="B487" s="166" t="s">
        <v>717</v>
      </c>
      <c r="C487" s="189" t="s">
        <v>9</v>
      </c>
      <c r="D487" s="190">
        <v>12</v>
      </c>
      <c r="E487" s="192">
        <v>459.93</v>
      </c>
      <c r="F487" s="161">
        <f t="shared" si="7"/>
        <v>5519.16</v>
      </c>
    </row>
    <row r="488" spans="1:7" s="139" customFormat="1" ht="12.95" customHeight="1">
      <c r="A488" s="149"/>
      <c r="B488" s="150" t="s">
        <v>718</v>
      </c>
      <c r="C488" s="151"/>
      <c r="D488" s="152"/>
      <c r="E488" s="153"/>
      <c r="F488" s="151">
        <f t="shared" si="7"/>
        <v>0</v>
      </c>
      <c r="G488" s="139">
        <v>2</v>
      </c>
    </row>
    <row r="489" spans="1:7" s="196" customFormat="1" ht="12.95" customHeight="1">
      <c r="A489" s="184" t="s">
        <v>939</v>
      </c>
      <c r="B489" s="166" t="s">
        <v>750</v>
      </c>
      <c r="C489" s="189" t="s">
        <v>702</v>
      </c>
      <c r="D489" s="190">
        <v>15</v>
      </c>
      <c r="E489" s="192">
        <v>321.33</v>
      </c>
      <c r="F489" s="161">
        <f t="shared" si="7"/>
        <v>4819.95</v>
      </c>
    </row>
    <row r="490" spans="1:7" s="139" customFormat="1" ht="12.95" customHeight="1">
      <c r="A490" s="149"/>
      <c r="B490" s="150" t="s">
        <v>719</v>
      </c>
      <c r="C490" s="151"/>
      <c r="D490" s="152"/>
      <c r="E490" s="153"/>
      <c r="F490" s="151">
        <f t="shared" si="7"/>
        <v>0</v>
      </c>
      <c r="G490" s="139">
        <v>2</v>
      </c>
    </row>
    <row r="491" spans="1:7" s="196" customFormat="1" ht="12.95" customHeight="1">
      <c r="A491" s="184" t="s">
        <v>940</v>
      </c>
      <c r="B491" s="166" t="s">
        <v>751</v>
      </c>
      <c r="C491" s="189" t="s">
        <v>9</v>
      </c>
      <c r="D491" s="190">
        <v>1</v>
      </c>
      <c r="E491" s="192">
        <v>6894</v>
      </c>
      <c r="F491" s="161">
        <f t="shared" si="7"/>
        <v>6894</v>
      </c>
    </row>
    <row r="492" spans="1:7" s="196" customFormat="1" ht="12.95" customHeight="1">
      <c r="A492" s="184" t="s">
        <v>941</v>
      </c>
      <c r="B492" s="166" t="s">
        <v>752</v>
      </c>
      <c r="C492" s="189" t="s">
        <v>9</v>
      </c>
      <c r="D492" s="190">
        <v>2</v>
      </c>
      <c r="E492" s="192">
        <v>9534</v>
      </c>
      <c r="F492" s="161">
        <f t="shared" si="7"/>
        <v>19068</v>
      </c>
    </row>
    <row r="493" spans="1:7" s="248" customFormat="1" ht="12.95" customHeight="1">
      <c r="A493" s="144"/>
      <c r="B493" s="145" t="s">
        <v>720</v>
      </c>
      <c r="C493" s="146"/>
      <c r="D493" s="147"/>
      <c r="E493" s="148"/>
      <c r="F493" s="146">
        <f t="shared" si="7"/>
        <v>0</v>
      </c>
      <c r="G493" s="139">
        <v>1</v>
      </c>
    </row>
    <row r="494" spans="1:7" s="139" customFormat="1" ht="12.95" customHeight="1">
      <c r="A494" s="149"/>
      <c r="B494" s="150" t="s">
        <v>721</v>
      </c>
      <c r="C494" s="151"/>
      <c r="D494" s="152"/>
      <c r="E494" s="153"/>
      <c r="F494" s="151">
        <f t="shared" si="7"/>
        <v>0</v>
      </c>
      <c r="G494" s="139">
        <v>1</v>
      </c>
    </row>
    <row r="495" spans="1:7" s="196" customFormat="1" ht="12.95" customHeight="1">
      <c r="A495" s="184" t="s">
        <v>942</v>
      </c>
      <c r="B495" s="166" t="s">
        <v>722</v>
      </c>
      <c r="C495" s="189" t="s">
        <v>19</v>
      </c>
      <c r="D495" s="190">
        <v>3</v>
      </c>
      <c r="E495" s="192">
        <v>1105.335</v>
      </c>
      <c r="F495" s="161">
        <f t="shared" si="7"/>
        <v>3316.0050000000001</v>
      </c>
    </row>
    <row r="496" spans="1:7" s="196" customFormat="1" ht="12.95" customHeight="1">
      <c r="A496" s="184" t="s">
        <v>943</v>
      </c>
      <c r="B496" s="166" t="s">
        <v>723</v>
      </c>
      <c r="C496" s="189" t="s">
        <v>9</v>
      </c>
      <c r="D496" s="190">
        <v>4</v>
      </c>
      <c r="E496" s="192">
        <v>795.9</v>
      </c>
      <c r="F496" s="161">
        <f t="shared" si="7"/>
        <v>3183.6</v>
      </c>
    </row>
    <row r="497" spans="1:8" s="196" customFormat="1" ht="12.95" customHeight="1">
      <c r="A497" s="184" t="s">
        <v>944</v>
      </c>
      <c r="B497" s="166" t="s">
        <v>736</v>
      </c>
      <c r="C497" s="189" t="s">
        <v>9</v>
      </c>
      <c r="D497" s="190">
        <v>2</v>
      </c>
      <c r="E497" s="192"/>
      <c r="F497" s="161">
        <f t="shared" si="7"/>
        <v>0</v>
      </c>
    </row>
    <row r="498" spans="1:8" s="196" customFormat="1" ht="12.95" customHeight="1">
      <c r="A498" s="184" t="s">
        <v>945</v>
      </c>
      <c r="B498" s="166" t="s">
        <v>738</v>
      </c>
      <c r="C498" s="189" t="s">
        <v>9</v>
      </c>
      <c r="D498" s="190">
        <v>1</v>
      </c>
      <c r="E498" s="192"/>
      <c r="F498" s="161">
        <f t="shared" si="7"/>
        <v>0</v>
      </c>
    </row>
    <row r="499" spans="1:8" s="196" customFormat="1" ht="12.95" customHeight="1">
      <c r="A499" s="184" t="s">
        <v>946</v>
      </c>
      <c r="B499" s="166" t="s">
        <v>739</v>
      </c>
      <c r="C499" s="189" t="s">
        <v>9</v>
      </c>
      <c r="D499" s="190">
        <v>1</v>
      </c>
      <c r="E499" s="192"/>
      <c r="F499" s="161">
        <f t="shared" si="7"/>
        <v>0</v>
      </c>
    </row>
    <row r="500" spans="1:8" s="196" customFormat="1" ht="12.95" customHeight="1">
      <c r="A500" s="184" t="s">
        <v>947</v>
      </c>
      <c r="B500" s="166" t="s">
        <v>730</v>
      </c>
      <c r="C500" s="189" t="s">
        <v>91</v>
      </c>
      <c r="D500" s="190">
        <v>10</v>
      </c>
      <c r="E500" s="192"/>
      <c r="F500" s="161">
        <f t="shared" si="7"/>
        <v>0</v>
      </c>
    </row>
    <row r="501" spans="1:8" s="196" customFormat="1" ht="12.95" customHeight="1">
      <c r="A501" s="184" t="s">
        <v>967</v>
      </c>
      <c r="B501" s="166" t="s">
        <v>763</v>
      </c>
      <c r="C501" s="189" t="s">
        <v>9</v>
      </c>
      <c r="D501" s="190">
        <v>3</v>
      </c>
      <c r="E501" s="192"/>
      <c r="F501" s="161">
        <f t="shared" si="7"/>
        <v>0</v>
      </c>
    </row>
    <row r="502" spans="1:8" s="196" customFormat="1" ht="12.95" customHeight="1">
      <c r="A502" s="184" t="s">
        <v>968</v>
      </c>
      <c r="B502" s="166" t="s">
        <v>764</v>
      </c>
      <c r="C502" s="189" t="s">
        <v>9</v>
      </c>
      <c r="D502" s="190">
        <v>1</v>
      </c>
      <c r="E502" s="192"/>
      <c r="F502" s="161">
        <f t="shared" si="7"/>
        <v>0</v>
      </c>
    </row>
    <row r="503" spans="1:8" s="196" customFormat="1" ht="12.95" customHeight="1">
      <c r="A503" s="184" t="s">
        <v>948</v>
      </c>
      <c r="B503" s="166" t="s">
        <v>735</v>
      </c>
      <c r="C503" s="189" t="s">
        <v>91</v>
      </c>
      <c r="D503" s="190">
        <v>37.799999999999997</v>
      </c>
      <c r="E503" s="192"/>
      <c r="F503" s="161">
        <f t="shared" si="7"/>
        <v>0</v>
      </c>
    </row>
    <row r="504" spans="1:8" s="196" customFormat="1" ht="12.95" customHeight="1">
      <c r="A504" s="184" t="s">
        <v>949</v>
      </c>
      <c r="B504" s="166" t="s">
        <v>734</v>
      </c>
      <c r="C504" s="189" t="s">
        <v>9</v>
      </c>
      <c r="D504" s="190">
        <v>1</v>
      </c>
      <c r="E504" s="192"/>
      <c r="F504" s="161">
        <f t="shared" si="7"/>
        <v>0</v>
      </c>
    </row>
    <row r="505" spans="1:8" s="196" customFormat="1" ht="12.95" customHeight="1">
      <c r="A505" s="202" t="s">
        <v>975</v>
      </c>
      <c r="B505" s="166" t="s">
        <v>976</v>
      </c>
      <c r="C505" s="189" t="s">
        <v>9</v>
      </c>
      <c r="D505" s="190">
        <v>1</v>
      </c>
      <c r="E505" s="192">
        <v>9782.7946200000006</v>
      </c>
      <c r="F505" s="167">
        <f t="shared" si="7"/>
        <v>9782.7946200000006</v>
      </c>
      <c r="G505" s="249"/>
      <c r="H505" s="250"/>
    </row>
    <row r="506" spans="1:8" s="196" customFormat="1" ht="12.95" customHeight="1">
      <c r="A506" s="202" t="s">
        <v>977</v>
      </c>
      <c r="B506" s="166" t="s">
        <v>978</v>
      </c>
      <c r="C506" s="189" t="s">
        <v>9</v>
      </c>
      <c r="D506" s="190">
        <v>2</v>
      </c>
      <c r="E506" s="192">
        <v>9122.9670000000006</v>
      </c>
      <c r="F506" s="167">
        <f t="shared" si="7"/>
        <v>18245.934000000001</v>
      </c>
      <c r="G506" s="249"/>
      <c r="H506" s="250"/>
    </row>
    <row r="507" spans="1:8" s="196" customFormat="1" ht="12.95" customHeight="1">
      <c r="A507" s="202" t="s">
        <v>979</v>
      </c>
      <c r="B507" s="166" t="s">
        <v>980</v>
      </c>
      <c r="C507" s="189" t="s">
        <v>9</v>
      </c>
      <c r="D507" s="190">
        <v>1</v>
      </c>
      <c r="E507" s="192">
        <v>6770.88</v>
      </c>
      <c r="F507" s="167">
        <f t="shared" si="7"/>
        <v>6770.88</v>
      </c>
      <c r="G507" s="249"/>
      <c r="H507" s="250"/>
    </row>
    <row r="508" spans="1:8" s="196" customFormat="1" ht="12.95" customHeight="1">
      <c r="A508" s="202" t="s">
        <v>981</v>
      </c>
      <c r="B508" s="166" t="s">
        <v>982</v>
      </c>
      <c r="C508" s="189" t="s">
        <v>9</v>
      </c>
      <c r="D508" s="190">
        <v>1</v>
      </c>
      <c r="E508" s="192">
        <v>11701.9</v>
      </c>
      <c r="F508" s="167">
        <f t="shared" si="7"/>
        <v>11701.9</v>
      </c>
      <c r="G508" s="249"/>
      <c r="H508" s="250"/>
    </row>
    <row r="509" spans="1:8" s="257" customFormat="1" ht="12.95" customHeight="1">
      <c r="A509" s="251" t="s">
        <v>983</v>
      </c>
      <c r="B509" s="252" t="s">
        <v>984</v>
      </c>
      <c r="C509" s="253" t="s">
        <v>9</v>
      </c>
      <c r="D509" s="254">
        <v>1</v>
      </c>
      <c r="E509" s="255">
        <v>5275.69</v>
      </c>
      <c r="F509" s="256">
        <f t="shared" si="7"/>
        <v>5275.69</v>
      </c>
    </row>
    <row r="510" spans="1:8" s="54" customFormat="1" ht="12.95" customHeight="1">
      <c r="A510" s="68" t="s">
        <v>975</v>
      </c>
      <c r="B510" s="258" t="s">
        <v>687</v>
      </c>
      <c r="C510" s="76" t="s">
        <v>91</v>
      </c>
      <c r="D510" s="77">
        <v>60</v>
      </c>
      <c r="E510" s="80">
        <v>66.7</v>
      </c>
      <c r="F510" s="80">
        <f t="shared" si="7"/>
        <v>4002</v>
      </c>
    </row>
    <row r="511" spans="1:8" s="54" customFormat="1" ht="12.95" customHeight="1">
      <c r="A511" s="68" t="s">
        <v>977</v>
      </c>
      <c r="B511" s="258" t="s">
        <v>985</v>
      </c>
      <c r="C511" s="76" t="s">
        <v>9</v>
      </c>
      <c r="D511" s="77">
        <v>6</v>
      </c>
      <c r="E511" s="80">
        <v>963.24199999999996</v>
      </c>
      <c r="F511" s="80">
        <f t="shared" si="7"/>
        <v>5779.4519999999993</v>
      </c>
    </row>
    <row r="512" spans="1:8" s="54" customFormat="1" ht="12.95" customHeight="1">
      <c r="A512" s="68" t="s">
        <v>979</v>
      </c>
      <c r="B512" s="258" t="s">
        <v>986</v>
      </c>
      <c r="C512" s="76" t="s">
        <v>9</v>
      </c>
      <c r="D512" s="77">
        <v>6</v>
      </c>
      <c r="E512" s="80">
        <v>153.25101179163423</v>
      </c>
      <c r="F512" s="80">
        <f t="shared" si="7"/>
        <v>919.5060707498053</v>
      </c>
    </row>
    <row r="513" spans="6:6" ht="30.75" customHeight="1">
      <c r="F513" s="262">
        <f>SUM(F5:F512)</f>
        <v>3969951.7767466363</v>
      </c>
    </row>
    <row r="514" spans="6:6" ht="12.95" customHeight="1">
      <c r="F514" s="263"/>
    </row>
    <row r="515" spans="6:6" ht="12.95" customHeight="1"/>
  </sheetData>
  <sheetProtection formatCells="0" formatColumns="0" formatRows="0" sort="0" autoFilter="0"/>
  <protectedRanges>
    <protectedRange password="DE58" sqref="E470:E471" name="Rango1_8_1_1"/>
    <protectedRange password="DE58" sqref="E472" name="Rango1_8_5_1"/>
    <protectedRange password="DE58" sqref="E473" name="Rango1_8_7_1"/>
  </protectedRanges>
  <printOptions horizontalCentered="1"/>
  <pageMargins left="0.25" right="0.25" top="0.75" bottom="0.75" header="0.3" footer="0.3"/>
  <pageSetup paperSize="8" scale="94" fitToHeight="0" orientation="portrait" r:id="rId1"/>
  <headerFooter>
    <oddFooter>&amp;R&amp;"Arial Narrow,Normal"&amp;8&amp;P de &amp;N</oddFooter>
  </headerFooter>
  <rowBreaks count="1" manualBreakCount="1">
    <brk id="434"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38" workbookViewId="0">
      <selection activeCell="I352" sqref="I352"/>
    </sheetView>
  </sheetViews>
  <sheetFormatPr baseColWidth="10" defaultRowHeight="15"/>
  <cols>
    <col min="7" max="7" width="11.855468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COMPARATIVA</vt:lpstr>
      <vt:lpstr>A&amp;R CONSTRUCCIONES</vt:lpstr>
      <vt:lpstr>APOYO</vt:lpstr>
      <vt:lpstr>'A&amp;R CONSTRUCCIONES'!Área_de_impresión</vt:lpstr>
      <vt:lpstr>COMPARATIVA!Área_de_impresión</vt:lpstr>
      <vt:lpstr>'A&amp;R CONSTRUCCIONES'!Títulos_a_imprimir</vt:lpstr>
      <vt:lpstr>COMPARATIVA!Títulos_a_imprimir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2015-02-24T20:41:18Z</dcterms:modified>
</cp:coreProperties>
</file>