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Christian\Desktop\"/>
    </mc:Choice>
  </mc:AlternateContent>
  <bookViews>
    <workbookView xWindow="0" yWindow="0" windowWidth="20490" windowHeight="7155" tabRatio="508" activeTab="1"/>
  </bookViews>
  <sheets>
    <sheet name="COMPARATIVA" sheetId="6" r:id="rId1"/>
    <sheet name="A&amp;R CONSTRUCCIONES" sheetId="7" r:id="rId2"/>
    <sheet name="APOYO" sheetId="8" r:id="rId3"/>
  </sheets>
  <definedNames>
    <definedName name="_xlnm._FilterDatabase" localSheetId="0" hidden="1">COMPARATIVA!$A$11:$O$517</definedName>
    <definedName name="_xlnm.Print_Area" localSheetId="1">'A&amp;R CONSTRUCCIONES'!$A$1:$F$514</definedName>
    <definedName name="_xlnm.Print_Area" localSheetId="0">COMPARATIVA!$A$1:$F$512</definedName>
    <definedName name="_xlnm.Print_Area">#REF!</definedName>
    <definedName name="_xlnm.Print_Titles" localSheetId="1">'A&amp;R CONSTRUCCIONES'!$1:$1</definedName>
    <definedName name="_xlnm.Print_Titles" localSheetId="0">COMPARATIVA!$1:$11</definedName>
    <definedName name="_xlnm.Print_Titles">#N/A</definedName>
  </definedNames>
  <calcPr calcId="152511"/>
</workbook>
</file>

<file path=xl/calcChain.xml><?xml version="1.0" encoding="utf-8"?>
<calcChain xmlns="http://schemas.openxmlformats.org/spreadsheetml/2006/main">
  <c r="J454" i="6" l="1"/>
  <c r="N454" i="6"/>
  <c r="F512" i="7"/>
  <c r="F511" i="7"/>
  <c r="F510" i="7"/>
  <c r="F509" i="7"/>
  <c r="F508" i="7"/>
  <c r="F507" i="7"/>
  <c r="F506" i="7"/>
  <c r="F505" i="7"/>
  <c r="F504" i="7"/>
  <c r="F503" i="7"/>
  <c r="F502" i="7"/>
  <c r="F501" i="7"/>
  <c r="F500" i="7"/>
  <c r="F499" i="7"/>
  <c r="F498" i="7"/>
  <c r="F497" i="7"/>
  <c r="F496" i="7"/>
  <c r="F495" i="7"/>
  <c r="F494" i="7"/>
  <c r="F493" i="7"/>
  <c r="F492" i="7"/>
  <c r="F491" i="7"/>
  <c r="F490" i="7"/>
  <c r="F489" i="7"/>
  <c r="F488" i="7"/>
  <c r="F487" i="7"/>
  <c r="F486" i="7"/>
  <c r="F485" i="7"/>
  <c r="F484" i="7"/>
  <c r="F483" i="7"/>
  <c r="F482" i="7"/>
  <c r="F481" i="7"/>
  <c r="F480" i="7"/>
  <c r="F479" i="7"/>
  <c r="F478" i="7"/>
  <c r="F477" i="7"/>
  <c r="F476" i="7"/>
  <c r="F475" i="7"/>
  <c r="F474" i="7"/>
  <c r="F473" i="7"/>
  <c r="F472" i="7"/>
  <c r="F471" i="7"/>
  <c r="F470" i="7"/>
  <c r="F469" i="7"/>
  <c r="F468" i="7"/>
  <c r="F467" i="7"/>
  <c r="F466" i="7"/>
  <c r="F465" i="7"/>
  <c r="F464" i="7"/>
  <c r="F463" i="7"/>
  <c r="F462" i="7"/>
  <c r="F461" i="7"/>
  <c r="F460" i="7"/>
  <c r="F459" i="7"/>
  <c r="F458" i="7"/>
  <c r="F457" i="7"/>
  <c r="F456" i="7"/>
  <c r="F455" i="7"/>
  <c r="F454" i="7"/>
  <c r="F452" i="7"/>
  <c r="F451" i="7"/>
  <c r="F450" i="7"/>
  <c r="F449" i="7"/>
  <c r="F448" i="7"/>
  <c r="F447" i="7"/>
  <c r="F446" i="7"/>
  <c r="F445" i="7"/>
  <c r="F444" i="7"/>
  <c r="F443" i="7"/>
  <c r="F442" i="7"/>
  <c r="F441" i="7"/>
  <c r="F440" i="7"/>
  <c r="F439" i="7"/>
  <c r="F438" i="7"/>
  <c r="F437" i="7"/>
  <c r="F436" i="7"/>
  <c r="F435" i="7"/>
  <c r="F434" i="7"/>
  <c r="F433" i="7"/>
  <c r="F432" i="7"/>
  <c r="F431" i="7"/>
  <c r="F430" i="7"/>
  <c r="F429" i="7"/>
  <c r="F428" i="7"/>
  <c r="F427" i="7"/>
  <c r="F426" i="7"/>
  <c r="F425" i="7"/>
  <c r="F423" i="7"/>
  <c r="F422" i="7"/>
  <c r="F421" i="7"/>
  <c r="F420" i="7"/>
  <c r="F419" i="7"/>
  <c r="F418" i="7"/>
  <c r="F417" i="7"/>
  <c r="F416" i="7"/>
  <c r="F415" i="7"/>
  <c r="F414" i="7"/>
  <c r="F413" i="7"/>
  <c r="F412" i="7"/>
  <c r="F411" i="7"/>
  <c r="F410" i="7"/>
  <c r="F409" i="7"/>
  <c r="F408" i="7"/>
  <c r="F407" i="7"/>
  <c r="F406" i="7"/>
  <c r="F405" i="7"/>
  <c r="F404" i="7"/>
  <c r="F403" i="7"/>
  <c r="F402" i="7"/>
  <c r="F401" i="7"/>
  <c r="F400" i="7"/>
  <c r="F399" i="7"/>
  <c r="F398" i="7"/>
  <c r="F397" i="7"/>
  <c r="F396" i="7"/>
  <c r="F395" i="7"/>
  <c r="F394" i="7"/>
  <c r="F393" i="7"/>
  <c r="F392" i="7"/>
  <c r="F391" i="7"/>
  <c r="F390" i="7"/>
  <c r="F389" i="7"/>
  <c r="F388" i="7"/>
  <c r="F387" i="7"/>
  <c r="F386" i="7"/>
  <c r="F385" i="7"/>
  <c r="F384" i="7"/>
  <c r="F383" i="7"/>
  <c r="F382" i="7"/>
  <c r="F381" i="7"/>
  <c r="F380" i="7"/>
  <c r="F379" i="7"/>
  <c r="F378" i="7"/>
  <c r="F377" i="7"/>
  <c r="F376" i="7"/>
  <c r="F375" i="7"/>
  <c r="F374" i="7"/>
  <c r="F373" i="7"/>
  <c r="F371" i="7"/>
  <c r="F370" i="7"/>
  <c r="F369" i="7"/>
  <c r="F368" i="7"/>
  <c r="F367" i="7"/>
  <c r="F366" i="7"/>
  <c r="F365" i="7"/>
  <c r="F364" i="7"/>
  <c r="F363" i="7"/>
  <c r="F362" i="7"/>
  <c r="F361" i="7"/>
  <c r="F360" i="7"/>
  <c r="F359" i="7"/>
  <c r="F358" i="7"/>
  <c r="F357" i="7"/>
  <c r="F356" i="7"/>
  <c r="F355" i="7"/>
  <c r="F354" i="7"/>
  <c r="F353" i="7"/>
  <c r="F352" i="7"/>
  <c r="F351" i="7"/>
  <c r="F350" i="7"/>
  <c r="F349" i="7"/>
  <c r="F348" i="7"/>
  <c r="F347" i="7"/>
  <c r="F346" i="7"/>
  <c r="F345" i="7"/>
  <c r="F344" i="7"/>
  <c r="F343" i="7"/>
  <c r="F342" i="7"/>
  <c r="F341" i="7"/>
  <c r="F340" i="7"/>
  <c r="F339" i="7"/>
  <c r="F338" i="7"/>
  <c r="F337" i="7"/>
  <c r="F336" i="7"/>
  <c r="F335" i="7"/>
  <c r="F334" i="7"/>
  <c r="F333" i="7"/>
  <c r="F332" i="7"/>
  <c r="F331" i="7"/>
  <c r="F330" i="7"/>
  <c r="F329" i="7"/>
  <c r="F328" i="7"/>
  <c r="F327" i="7"/>
  <c r="F326" i="7"/>
  <c r="F325" i="7"/>
  <c r="F324" i="7"/>
  <c r="F323" i="7"/>
  <c r="F322" i="7"/>
  <c r="F321" i="7"/>
  <c r="F320" i="7"/>
  <c r="F319" i="7"/>
  <c r="F318" i="7"/>
  <c r="F317" i="7"/>
  <c r="F316" i="7"/>
  <c r="F315" i="7"/>
  <c r="F314" i="7"/>
  <c r="F313" i="7"/>
  <c r="F312" i="7"/>
  <c r="F311" i="7"/>
  <c r="F310" i="7"/>
  <c r="F309" i="7"/>
  <c r="F308" i="7"/>
  <c r="F307" i="7"/>
  <c r="F306" i="7"/>
  <c r="F305" i="7"/>
  <c r="F304" i="7"/>
  <c r="F303" i="7"/>
  <c r="F302" i="7"/>
  <c r="F301" i="7"/>
  <c r="F300" i="7"/>
  <c r="F299" i="7"/>
  <c r="F298" i="7"/>
  <c r="F297" i="7"/>
  <c r="F296" i="7"/>
  <c r="F295" i="7"/>
  <c r="F294" i="7"/>
  <c r="F293" i="7"/>
  <c r="F292" i="7"/>
  <c r="F291" i="7"/>
  <c r="F290" i="7"/>
  <c r="F289" i="7"/>
  <c r="F288" i="7"/>
  <c r="F287" i="7"/>
  <c r="F285" i="7"/>
  <c r="F284" i="7"/>
  <c r="F283" i="7"/>
  <c r="F282" i="7"/>
  <c r="F281" i="7"/>
  <c r="F280" i="7"/>
  <c r="F279" i="7"/>
  <c r="F278" i="7"/>
  <c r="F277" i="7"/>
  <c r="F276" i="7"/>
  <c r="F275" i="7"/>
  <c r="F274" i="7"/>
  <c r="F273" i="7"/>
  <c r="F272" i="7"/>
  <c r="F271" i="7"/>
  <c r="F270" i="7"/>
  <c r="F269" i="7"/>
  <c r="F268" i="7"/>
  <c r="F267" i="7"/>
  <c r="F266" i="7"/>
  <c r="F264" i="7"/>
  <c r="F263" i="7"/>
  <c r="F262" i="7"/>
  <c r="F261" i="7"/>
  <c r="F260" i="7"/>
  <c r="F259" i="7"/>
  <c r="F258" i="7"/>
  <c r="F257" i="7"/>
  <c r="F256" i="7"/>
  <c r="F255" i="7"/>
  <c r="F254" i="7"/>
  <c r="F253" i="7"/>
  <c r="F252" i="7"/>
  <c r="F251" i="7"/>
  <c r="F250" i="7"/>
  <c r="F249" i="7"/>
  <c r="F248" i="7"/>
  <c r="F247" i="7"/>
  <c r="F246" i="7"/>
  <c r="F245" i="7"/>
  <c r="F244" i="7"/>
  <c r="F243" i="7"/>
  <c r="F242" i="7"/>
  <c r="F241" i="7"/>
  <c r="F240" i="7"/>
  <c r="F239" i="7"/>
  <c r="F238" i="7"/>
  <c r="F237" i="7"/>
  <c r="F236" i="7"/>
  <c r="F235" i="7"/>
  <c r="F234" i="7"/>
  <c r="F233" i="7"/>
  <c r="F232" i="7"/>
  <c r="F231" i="7"/>
  <c r="F230" i="7"/>
  <c r="F229" i="7"/>
  <c r="F228" i="7"/>
  <c r="F227" i="7"/>
  <c r="F226" i="7"/>
  <c r="F225" i="7"/>
  <c r="F224" i="7"/>
  <c r="F223" i="7"/>
  <c r="F222" i="7"/>
  <c r="F221" i="7"/>
  <c r="F220" i="7"/>
  <c r="F219" i="7"/>
  <c r="F218" i="7"/>
  <c r="F217" i="7"/>
  <c r="F216" i="7"/>
  <c r="F215" i="7"/>
  <c r="F214" i="7"/>
  <c r="F213" i="7"/>
  <c r="F212" i="7"/>
  <c r="F211" i="7"/>
  <c r="F210" i="7"/>
  <c r="F209" i="7"/>
  <c r="F208" i="7"/>
  <c r="F207" i="7"/>
  <c r="F206" i="7"/>
  <c r="F205" i="7"/>
  <c r="F204" i="7"/>
  <c r="F203" i="7"/>
  <c r="F202" i="7"/>
  <c r="F201" i="7"/>
  <c r="F200" i="7"/>
  <c r="F199" i="7"/>
  <c r="F198" i="7"/>
  <c r="F197" i="7"/>
  <c r="F196" i="7"/>
  <c r="F195" i="7"/>
  <c r="F194" i="7"/>
  <c r="F193" i="7"/>
  <c r="F192" i="7"/>
  <c r="F191" i="7"/>
  <c r="F190" i="7"/>
  <c r="F189" i="7"/>
  <c r="F188" i="7"/>
  <c r="F187" i="7"/>
  <c r="F186" i="7"/>
  <c r="F185" i="7"/>
  <c r="F184" i="7"/>
  <c r="F183" i="7"/>
  <c r="F182" i="7"/>
  <c r="F181" i="7"/>
  <c r="F180" i="7"/>
  <c r="F179" i="7"/>
  <c r="F178" i="7"/>
  <c r="F177" i="7"/>
  <c r="F176" i="7"/>
  <c r="F175" i="7"/>
  <c r="F174" i="7"/>
  <c r="F173" i="7"/>
  <c r="F172" i="7"/>
  <c r="F171" i="7"/>
  <c r="F170" i="7"/>
  <c r="F169" i="7"/>
  <c r="F168" i="7"/>
  <c r="F167" i="7"/>
  <c r="F166" i="7"/>
  <c r="F165" i="7"/>
  <c r="F164" i="7"/>
  <c r="F163" i="7"/>
  <c r="F162" i="7"/>
  <c r="F161" i="7"/>
  <c r="F160" i="7"/>
  <c r="F159" i="7"/>
  <c r="F158" i="7"/>
  <c r="F157" i="7"/>
  <c r="F156" i="7"/>
  <c r="F155" i="7"/>
  <c r="F154" i="7"/>
  <c r="F153" i="7"/>
  <c r="F152" i="7"/>
  <c r="F151" i="7"/>
  <c r="F150" i="7"/>
  <c r="F149"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3" i="7"/>
  <c r="F122" i="7"/>
  <c r="F121" i="7"/>
  <c r="F120" i="7"/>
  <c r="F119" i="7"/>
  <c r="F118" i="7"/>
  <c r="F117" i="7"/>
  <c r="F116" i="7"/>
  <c r="F115" i="7"/>
  <c r="F112" i="7"/>
  <c r="F111" i="7"/>
  <c r="F110" i="7"/>
  <c r="F109" i="7"/>
  <c r="F108" i="7"/>
  <c r="F107" i="7"/>
  <c r="F106" i="7"/>
  <c r="F105" i="7"/>
  <c r="F104" i="7"/>
  <c r="F103" i="7"/>
  <c r="F102" i="7"/>
  <c r="F101" i="7"/>
  <c r="F99" i="7"/>
  <c r="F98" i="7"/>
  <c r="F97" i="7"/>
  <c r="F96" i="7"/>
  <c r="F95" i="7"/>
  <c r="F94" i="7"/>
  <c r="F93" i="7"/>
  <c r="F91" i="7"/>
  <c r="F90" i="7"/>
  <c r="F89"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J517" i="6"/>
  <c r="J516" i="6"/>
  <c r="J515" i="6"/>
  <c r="J514" i="6"/>
  <c r="J513" i="6"/>
  <c r="J512" i="6"/>
  <c r="J511" i="6"/>
  <c r="J510" i="6"/>
  <c r="D424" i="7" l="1"/>
  <c r="F424" i="7" s="1"/>
  <c r="N517" i="6" l="1"/>
  <c r="N516" i="6"/>
  <c r="N515" i="6"/>
  <c r="N514" i="6"/>
  <c r="N513" i="6"/>
  <c r="N512" i="6"/>
  <c r="N511" i="6"/>
  <c r="N510" i="6"/>
  <c r="N508" i="6"/>
  <c r="N507" i="6"/>
  <c r="N506" i="6"/>
  <c r="N505" i="6"/>
  <c r="N504" i="6"/>
  <c r="N503" i="6"/>
  <c r="N502" i="6"/>
  <c r="N501" i="6"/>
  <c r="N500" i="6"/>
  <c r="N499" i="6"/>
  <c r="N496" i="6"/>
  <c r="N495" i="6"/>
  <c r="N493" i="6"/>
  <c r="N491" i="6"/>
  <c r="N489" i="6"/>
  <c r="N488" i="6"/>
  <c r="N487" i="6"/>
  <c r="N486" i="6"/>
  <c r="N485" i="6"/>
  <c r="N483" i="6"/>
  <c r="N482" i="6"/>
  <c r="N479" i="6"/>
  <c r="N477" i="6"/>
  <c r="N476" i="6"/>
  <c r="N475" i="6"/>
  <c r="N474" i="6"/>
  <c r="N472" i="6"/>
  <c r="N470" i="6"/>
  <c r="N468" i="6"/>
  <c r="N466" i="6"/>
  <c r="N465" i="6"/>
  <c r="N464" i="6"/>
  <c r="N463" i="6"/>
  <c r="N462" i="6"/>
  <c r="N460" i="6"/>
  <c r="N452" i="6"/>
  <c r="N450" i="6"/>
  <c r="N449" i="6"/>
  <c r="N448" i="6"/>
  <c r="N447" i="6"/>
  <c r="N446" i="6"/>
  <c r="N445" i="6"/>
  <c r="N443" i="6"/>
  <c r="N442" i="6"/>
  <c r="N441" i="6"/>
  <c r="N440" i="6"/>
  <c r="N439" i="6"/>
  <c r="N438" i="6"/>
  <c r="N437" i="6"/>
  <c r="N436" i="6"/>
  <c r="N435" i="6"/>
  <c r="N430" i="6"/>
  <c r="N429" i="6"/>
  <c r="N428" i="6"/>
  <c r="N426" i="6"/>
  <c r="N424" i="6"/>
  <c r="N423" i="6"/>
  <c r="N422" i="6"/>
  <c r="N421" i="6"/>
  <c r="N419" i="6"/>
  <c r="N418" i="6"/>
  <c r="N417" i="6"/>
  <c r="N415" i="6"/>
  <c r="N413" i="6"/>
  <c r="N412" i="6"/>
  <c r="N411" i="6"/>
  <c r="N410" i="6"/>
  <c r="N409" i="6"/>
  <c r="N408" i="6"/>
  <c r="N407" i="6"/>
  <c r="N406" i="6"/>
  <c r="N404" i="6"/>
  <c r="N403" i="6"/>
  <c r="N402" i="6"/>
  <c r="N401" i="6"/>
  <c r="N400" i="6"/>
  <c r="N399" i="6"/>
  <c r="N398" i="6"/>
  <c r="N397" i="6"/>
  <c r="N396" i="6"/>
  <c r="N395" i="6"/>
  <c r="N394" i="6"/>
  <c r="N393" i="6"/>
  <c r="N392" i="6"/>
  <c r="N391" i="6"/>
  <c r="N390" i="6"/>
  <c r="N389" i="6"/>
  <c r="N388" i="6"/>
  <c r="N387" i="6"/>
  <c r="N385" i="6"/>
  <c r="N384" i="6"/>
  <c r="N383" i="6"/>
  <c r="N382" i="6"/>
  <c r="N381" i="6"/>
  <c r="N380" i="6"/>
  <c r="N379" i="6"/>
  <c r="N378" i="6"/>
  <c r="N374" i="6"/>
  <c r="N373" i="6"/>
  <c r="N372" i="6"/>
  <c r="N371" i="6"/>
  <c r="N370" i="6"/>
  <c r="N369" i="6"/>
  <c r="N367" i="6"/>
  <c r="N366" i="6"/>
  <c r="N365" i="6"/>
  <c r="N364" i="6"/>
  <c r="N363" i="6"/>
  <c r="N362" i="6"/>
  <c r="N361" i="6"/>
  <c r="N360" i="6"/>
  <c r="N359" i="6"/>
  <c r="N358" i="6"/>
  <c r="N357" i="6"/>
  <c r="N356" i="6"/>
  <c r="N355" i="6"/>
  <c r="N354" i="6"/>
  <c r="N353" i="6"/>
  <c r="N352" i="6"/>
  <c r="N351" i="6"/>
  <c r="N350" i="6"/>
  <c r="N348" i="6"/>
  <c r="N347" i="6"/>
  <c r="N346" i="6"/>
  <c r="N345" i="6"/>
  <c r="N344" i="6"/>
  <c r="N343" i="6"/>
  <c r="N342" i="6"/>
  <c r="N341" i="6"/>
  <c r="N340" i="6"/>
  <c r="N338" i="6"/>
  <c r="N337" i="6"/>
  <c r="N336" i="6"/>
  <c r="N335" i="6"/>
  <c r="N334" i="6"/>
  <c r="N333" i="6"/>
  <c r="N332" i="6"/>
  <c r="N331" i="6"/>
  <c r="N330" i="6"/>
  <c r="N329" i="6"/>
  <c r="N328" i="6"/>
  <c r="N327" i="6"/>
  <c r="N326" i="6"/>
  <c r="N325" i="6"/>
  <c r="N324" i="6"/>
  <c r="N323" i="6"/>
  <c r="N322" i="6"/>
  <c r="N321" i="6"/>
  <c r="N320" i="6"/>
  <c r="N319" i="6"/>
  <c r="N318" i="6"/>
  <c r="N317" i="6"/>
  <c r="N316" i="6"/>
  <c r="N315" i="6"/>
  <c r="N314" i="6"/>
  <c r="N312" i="6"/>
  <c r="N311" i="6"/>
  <c r="N310" i="6"/>
  <c r="N309" i="6"/>
  <c r="N308" i="6"/>
  <c r="N307" i="6"/>
  <c r="N306" i="6"/>
  <c r="N305" i="6"/>
  <c r="N304" i="6"/>
  <c r="N303" i="6"/>
  <c r="N302" i="6"/>
  <c r="N301" i="6"/>
  <c r="N300" i="6"/>
  <c r="N298" i="6"/>
  <c r="N297" i="6"/>
  <c r="N296" i="6"/>
  <c r="N295" i="6"/>
  <c r="N294" i="6"/>
  <c r="N293" i="6"/>
  <c r="N292" i="6"/>
  <c r="N291" i="6"/>
  <c r="N290" i="6"/>
  <c r="N289" i="6"/>
  <c r="N288" i="6"/>
  <c r="N287" i="6"/>
  <c r="N284" i="6"/>
  <c r="N283" i="6"/>
  <c r="N281" i="6"/>
  <c r="N280" i="6"/>
  <c r="N279" i="6"/>
  <c r="N278" i="6"/>
  <c r="N277" i="6"/>
  <c r="N275" i="6"/>
  <c r="N273" i="6"/>
  <c r="N272" i="6"/>
  <c r="N271" i="6"/>
  <c r="N270" i="6"/>
  <c r="N269" i="6"/>
  <c r="N268" i="6"/>
  <c r="N267" i="6"/>
  <c r="N266" i="6"/>
  <c r="N265" i="6"/>
  <c r="N262" i="6"/>
  <c r="N261" i="6"/>
  <c r="N260" i="6"/>
  <c r="N259" i="6"/>
  <c r="N258" i="6"/>
  <c r="N257" i="6"/>
  <c r="N256" i="6"/>
  <c r="N255" i="6"/>
  <c r="N254" i="6"/>
  <c r="N251" i="6"/>
  <c r="N250" i="6"/>
  <c r="N249" i="6"/>
  <c r="N248" i="6"/>
  <c r="N247" i="6"/>
  <c r="N246" i="6"/>
  <c r="N244" i="6"/>
  <c r="N243" i="6"/>
  <c r="N242" i="6"/>
  <c r="N241" i="6"/>
  <c r="N240" i="6"/>
  <c r="N239" i="6"/>
  <c r="N238" i="6"/>
  <c r="N237" i="6"/>
  <c r="N236" i="6"/>
  <c r="N235" i="6"/>
  <c r="N233" i="6"/>
  <c r="N232" i="6"/>
  <c r="N231" i="6"/>
  <c r="N229" i="6"/>
  <c r="N227" i="6"/>
  <c r="N226" i="6"/>
  <c r="N225" i="6"/>
  <c r="N224" i="6"/>
  <c r="N223" i="6"/>
  <c r="N222" i="6"/>
  <c r="N221" i="6"/>
  <c r="N220" i="6"/>
  <c r="N218" i="6"/>
  <c r="N217" i="6"/>
  <c r="N216" i="6"/>
  <c r="N215" i="6"/>
  <c r="N214" i="6"/>
  <c r="N213" i="6"/>
  <c r="N212" i="6"/>
  <c r="N211" i="6"/>
  <c r="N208" i="6"/>
  <c r="N206" i="6"/>
  <c r="N205" i="6"/>
  <c r="N201" i="6"/>
  <c r="N200" i="6"/>
  <c r="N198" i="6"/>
  <c r="N197" i="6"/>
  <c r="N196" i="6"/>
  <c r="N194" i="6"/>
  <c r="N192" i="6"/>
  <c r="N189" i="6"/>
  <c r="N188" i="6"/>
  <c r="N187" i="6"/>
  <c r="N186" i="6"/>
  <c r="N184" i="6"/>
  <c r="N183" i="6"/>
  <c r="N181" i="6"/>
  <c r="N180" i="6"/>
  <c r="N179" i="6"/>
  <c r="N178" i="6"/>
  <c r="N177" i="6"/>
  <c r="N176" i="6"/>
  <c r="N175" i="6"/>
  <c r="N174" i="6"/>
  <c r="N171" i="6"/>
  <c r="N169" i="6"/>
  <c r="N168" i="6"/>
  <c r="N167" i="6"/>
  <c r="N166" i="6"/>
  <c r="N164" i="6"/>
  <c r="N163" i="6"/>
  <c r="N162" i="6"/>
  <c r="N161" i="6"/>
  <c r="N160" i="6"/>
  <c r="N157" i="6"/>
  <c r="N156" i="6"/>
  <c r="N154" i="6"/>
  <c r="N152" i="6"/>
  <c r="N150" i="6"/>
  <c r="N146" i="6"/>
  <c r="N145" i="6"/>
  <c r="N144" i="6"/>
  <c r="N143" i="6"/>
  <c r="N142" i="6"/>
  <c r="N141" i="6"/>
  <c r="N140" i="6"/>
  <c r="N139" i="6"/>
  <c r="N138" i="6"/>
  <c r="N137" i="6"/>
  <c r="N136" i="6"/>
  <c r="N135" i="6"/>
  <c r="N133" i="6"/>
  <c r="N132" i="6"/>
  <c r="N131" i="6"/>
  <c r="N130" i="6"/>
  <c r="N129" i="6"/>
  <c r="N128" i="6"/>
  <c r="N127" i="6"/>
  <c r="N126" i="6"/>
  <c r="N125" i="6"/>
  <c r="N124" i="6"/>
  <c r="N123" i="6"/>
  <c r="N122" i="6"/>
  <c r="N121" i="6"/>
  <c r="N120" i="6"/>
  <c r="N119" i="6"/>
  <c r="N117" i="6"/>
  <c r="N116" i="6"/>
  <c r="N115" i="6"/>
  <c r="N114" i="6"/>
  <c r="N113" i="6"/>
  <c r="N112" i="6"/>
  <c r="N111" i="6"/>
  <c r="N110" i="6"/>
  <c r="N109" i="6"/>
  <c r="N106" i="6"/>
  <c r="N103" i="6"/>
  <c r="N102" i="6"/>
  <c r="N101" i="6"/>
  <c r="N100" i="6"/>
  <c r="N99" i="6"/>
  <c r="N96" i="6"/>
  <c r="N95" i="6"/>
  <c r="N94" i="6"/>
  <c r="N92" i="6"/>
  <c r="N91" i="6"/>
  <c r="N90" i="6"/>
  <c r="N88" i="6"/>
  <c r="N85" i="6"/>
  <c r="N84" i="6"/>
  <c r="N81" i="6"/>
  <c r="N80" i="6"/>
  <c r="N79" i="6"/>
  <c r="N78" i="6"/>
  <c r="N76" i="6"/>
  <c r="N75" i="6"/>
  <c r="N74" i="6"/>
  <c r="N73" i="6"/>
  <c r="N72" i="6"/>
  <c r="N70" i="6"/>
  <c r="N66" i="6"/>
  <c r="N65" i="6"/>
  <c r="N64" i="6"/>
  <c r="N63" i="6"/>
  <c r="N62" i="6"/>
  <c r="N61" i="6"/>
  <c r="N60" i="6"/>
  <c r="N58" i="6"/>
  <c r="N57" i="6"/>
  <c r="N56" i="6"/>
  <c r="N55" i="6"/>
  <c r="N54" i="6"/>
  <c r="N52" i="6"/>
  <c r="N51" i="6"/>
  <c r="N49" i="6"/>
  <c r="N47" i="6"/>
  <c r="N46" i="6"/>
  <c r="N44" i="6"/>
  <c r="N43" i="6"/>
  <c r="N41" i="6"/>
  <c r="N39" i="6"/>
  <c r="N38" i="6"/>
  <c r="N37" i="6"/>
  <c r="N36" i="6"/>
  <c r="N34" i="6"/>
  <c r="N33" i="6"/>
  <c r="N31" i="6"/>
  <c r="N30" i="6"/>
  <c r="N29" i="6"/>
  <c r="N28" i="6"/>
  <c r="N27" i="6"/>
  <c r="N26" i="6"/>
  <c r="N24" i="6"/>
  <c r="N23" i="6"/>
  <c r="N21" i="6"/>
  <c r="N20" i="6"/>
  <c r="N18" i="6"/>
  <c r="N17" i="6"/>
  <c r="N16" i="6"/>
  <c r="N15" i="6"/>
  <c r="K517" i="6"/>
  <c r="K516" i="6"/>
  <c r="K515" i="6"/>
  <c r="K514" i="6"/>
  <c r="K513" i="6"/>
  <c r="K512" i="6"/>
  <c r="K511" i="6"/>
  <c r="K510" i="6"/>
  <c r="K509" i="6"/>
  <c r="K375" i="6"/>
  <c r="K368" i="6"/>
  <c r="K181" i="6"/>
  <c r="K180" i="6"/>
  <c r="K179" i="6"/>
  <c r="K178" i="6"/>
  <c r="K177" i="6"/>
  <c r="K176" i="6"/>
  <c r="K175" i="6"/>
  <c r="K174" i="6"/>
  <c r="K158" i="6"/>
  <c r="I508" i="6"/>
  <c r="H508" i="6"/>
  <c r="K508" i="6" s="1"/>
  <c r="I507" i="6"/>
  <c r="H507" i="6"/>
  <c r="K507" i="6" s="1"/>
  <c r="I506" i="6"/>
  <c r="H506" i="6"/>
  <c r="K506" i="6" s="1"/>
  <c r="I505" i="6"/>
  <c r="H505" i="6"/>
  <c r="K505" i="6" s="1"/>
  <c r="I504" i="6"/>
  <c r="H504" i="6"/>
  <c r="K504" i="6" s="1"/>
  <c r="I503" i="6"/>
  <c r="H503" i="6"/>
  <c r="K503" i="6" s="1"/>
  <c r="I502" i="6"/>
  <c r="H502" i="6"/>
  <c r="K502" i="6" s="1"/>
  <c r="I501" i="6"/>
  <c r="H501" i="6"/>
  <c r="K501" i="6" s="1"/>
  <c r="I500" i="6"/>
  <c r="H500" i="6"/>
  <c r="K500" i="6" s="1"/>
  <c r="I499" i="6"/>
  <c r="H499" i="6"/>
  <c r="K499" i="6" s="1"/>
  <c r="K498" i="6"/>
  <c r="K497" i="6"/>
  <c r="I496" i="6"/>
  <c r="H496" i="6"/>
  <c r="K496" i="6" s="1"/>
  <c r="I495" i="6"/>
  <c r="H495" i="6"/>
  <c r="K494" i="6"/>
  <c r="I493" i="6"/>
  <c r="H493" i="6"/>
  <c r="K493" i="6" s="1"/>
  <c r="K492" i="6"/>
  <c r="I491" i="6"/>
  <c r="H491" i="6"/>
  <c r="K491" i="6" s="1"/>
  <c r="K490" i="6"/>
  <c r="I489" i="6"/>
  <c r="H489" i="6"/>
  <c r="K489" i="6" s="1"/>
  <c r="I488" i="6"/>
  <c r="H488" i="6"/>
  <c r="K488" i="6" s="1"/>
  <c r="I487" i="6"/>
  <c r="H487" i="6"/>
  <c r="K487" i="6" s="1"/>
  <c r="I486" i="6"/>
  <c r="H486" i="6"/>
  <c r="K486" i="6" s="1"/>
  <c r="I485" i="6"/>
  <c r="H485" i="6"/>
  <c r="K484" i="6"/>
  <c r="I483" i="6"/>
  <c r="H483" i="6"/>
  <c r="I482" i="6"/>
  <c r="H482" i="6"/>
  <c r="K482" i="6" s="1"/>
  <c r="K480" i="6"/>
  <c r="I479" i="6"/>
  <c r="H479" i="6"/>
  <c r="K478" i="6"/>
  <c r="I477" i="6"/>
  <c r="H477" i="6"/>
  <c r="K477" i="6" s="1"/>
  <c r="I476" i="6"/>
  <c r="H476" i="6"/>
  <c r="K476" i="6" s="1"/>
  <c r="I475" i="6"/>
  <c r="H475" i="6"/>
  <c r="K475" i="6" s="1"/>
  <c r="I474" i="6"/>
  <c r="H474" i="6"/>
  <c r="K474" i="6" s="1"/>
  <c r="K473" i="6"/>
  <c r="I472" i="6"/>
  <c r="H472" i="6"/>
  <c r="K472" i="6" s="1"/>
  <c r="K471" i="6"/>
  <c r="I470" i="6"/>
  <c r="H470" i="6"/>
  <c r="K470" i="6" s="1"/>
  <c r="I468" i="6"/>
  <c r="H468" i="6"/>
  <c r="K468" i="6" s="1"/>
  <c r="K467" i="6"/>
  <c r="I466" i="6"/>
  <c r="H466" i="6"/>
  <c r="K466" i="6" s="1"/>
  <c r="I465" i="6"/>
  <c r="H465" i="6"/>
  <c r="K465" i="6" s="1"/>
  <c r="I464" i="6"/>
  <c r="H464" i="6"/>
  <c r="K464" i="6" s="1"/>
  <c r="I463" i="6"/>
  <c r="H463" i="6"/>
  <c r="I462" i="6"/>
  <c r="H462" i="6"/>
  <c r="K462" i="6" s="1"/>
  <c r="I460" i="6"/>
  <c r="H460" i="6"/>
  <c r="K460" i="6" s="1"/>
  <c r="K459" i="6"/>
  <c r="K458" i="6"/>
  <c r="K457" i="6"/>
  <c r="K456" i="6"/>
  <c r="K455" i="6"/>
  <c r="K453" i="6"/>
  <c r="I452" i="6"/>
  <c r="H452" i="6"/>
  <c r="K452" i="6" s="1"/>
  <c r="K451" i="6"/>
  <c r="I450" i="6"/>
  <c r="H450" i="6"/>
  <c r="K450" i="6" s="1"/>
  <c r="I449" i="6"/>
  <c r="H449" i="6"/>
  <c r="K449" i="6" s="1"/>
  <c r="I448" i="6"/>
  <c r="H448" i="6"/>
  <c r="K448" i="6" s="1"/>
  <c r="I447" i="6"/>
  <c r="H447" i="6"/>
  <c r="K447" i="6" s="1"/>
  <c r="I446" i="6"/>
  <c r="H446" i="6"/>
  <c r="K446" i="6" s="1"/>
  <c r="I445" i="6"/>
  <c r="H445" i="6"/>
  <c r="K445" i="6" s="1"/>
  <c r="K444" i="6"/>
  <c r="I443" i="6"/>
  <c r="H443" i="6"/>
  <c r="K443" i="6" s="1"/>
  <c r="I442" i="6"/>
  <c r="H442" i="6"/>
  <c r="K442" i="6" s="1"/>
  <c r="I441" i="6"/>
  <c r="H441" i="6"/>
  <c r="K441" i="6" s="1"/>
  <c r="I440" i="6"/>
  <c r="H440" i="6"/>
  <c r="K440" i="6" s="1"/>
  <c r="I439" i="6"/>
  <c r="H439" i="6"/>
  <c r="K439" i="6" s="1"/>
  <c r="I438" i="6"/>
  <c r="H438" i="6"/>
  <c r="K438" i="6" s="1"/>
  <c r="I437" i="6"/>
  <c r="H437" i="6"/>
  <c r="I436" i="6"/>
  <c r="H436" i="6"/>
  <c r="K436" i="6" s="1"/>
  <c r="I435" i="6"/>
  <c r="H435" i="6"/>
  <c r="K435" i="6" s="1"/>
  <c r="K434" i="6"/>
  <c r="K433" i="6"/>
  <c r="I432" i="6"/>
  <c r="K431" i="6"/>
  <c r="I430" i="6"/>
  <c r="H430" i="6"/>
  <c r="K430" i="6" s="1"/>
  <c r="I429" i="6"/>
  <c r="H429" i="6"/>
  <c r="I428" i="6"/>
  <c r="H428" i="6"/>
  <c r="K428" i="6" s="1"/>
  <c r="K427" i="6"/>
  <c r="I426" i="6"/>
  <c r="H426" i="6"/>
  <c r="K426" i="6" s="1"/>
  <c r="K425" i="6"/>
  <c r="I424" i="6"/>
  <c r="H424" i="6"/>
  <c r="K424" i="6" s="1"/>
  <c r="I423" i="6"/>
  <c r="H423" i="6"/>
  <c r="K423" i="6" s="1"/>
  <c r="I422" i="6"/>
  <c r="H422" i="6"/>
  <c r="K422" i="6" s="1"/>
  <c r="I421" i="6"/>
  <c r="H421" i="6"/>
  <c r="K421" i="6" s="1"/>
  <c r="K420" i="6"/>
  <c r="I419" i="6"/>
  <c r="H419" i="6"/>
  <c r="K419" i="6" s="1"/>
  <c r="I418" i="6"/>
  <c r="H418" i="6"/>
  <c r="K418" i="6" s="1"/>
  <c r="I417" i="6"/>
  <c r="H417" i="6"/>
  <c r="K417" i="6" s="1"/>
  <c r="K416" i="6"/>
  <c r="I415" i="6"/>
  <c r="H415" i="6"/>
  <c r="K415" i="6" s="1"/>
  <c r="K414" i="6"/>
  <c r="I413" i="6"/>
  <c r="H413" i="6"/>
  <c r="K413" i="6" s="1"/>
  <c r="I412" i="6"/>
  <c r="H412" i="6"/>
  <c r="K412" i="6" s="1"/>
  <c r="I411" i="6"/>
  <c r="H411" i="6"/>
  <c r="I410" i="6"/>
  <c r="H410" i="6"/>
  <c r="K410" i="6" s="1"/>
  <c r="I409" i="6"/>
  <c r="H409" i="6"/>
  <c r="I408" i="6"/>
  <c r="H408" i="6"/>
  <c r="K408" i="6" s="1"/>
  <c r="I407" i="6"/>
  <c r="H407" i="6"/>
  <c r="K407" i="6" s="1"/>
  <c r="I406" i="6"/>
  <c r="H406" i="6"/>
  <c r="K406" i="6" s="1"/>
  <c r="I404" i="6"/>
  <c r="H404" i="6"/>
  <c r="K404" i="6" s="1"/>
  <c r="I403" i="6"/>
  <c r="H403" i="6"/>
  <c r="K403" i="6" s="1"/>
  <c r="I402" i="6"/>
  <c r="H402" i="6"/>
  <c r="K402" i="6" s="1"/>
  <c r="I401" i="6"/>
  <c r="H401" i="6"/>
  <c r="K401" i="6" s="1"/>
  <c r="I400" i="6"/>
  <c r="H400" i="6"/>
  <c r="K400" i="6" s="1"/>
  <c r="I399" i="6"/>
  <c r="H399" i="6"/>
  <c r="K399" i="6" s="1"/>
  <c r="I398" i="6"/>
  <c r="H398" i="6"/>
  <c r="K398" i="6" s="1"/>
  <c r="I397" i="6"/>
  <c r="H397" i="6"/>
  <c r="K397" i="6" s="1"/>
  <c r="I396" i="6"/>
  <c r="H396" i="6"/>
  <c r="K396" i="6" s="1"/>
  <c r="I395" i="6"/>
  <c r="H395" i="6"/>
  <c r="K395" i="6" s="1"/>
  <c r="I394" i="6"/>
  <c r="H394" i="6"/>
  <c r="K394" i="6" s="1"/>
  <c r="I393" i="6"/>
  <c r="H393" i="6"/>
  <c r="K393" i="6" s="1"/>
  <c r="I392" i="6"/>
  <c r="H392" i="6"/>
  <c r="K392" i="6" s="1"/>
  <c r="I391" i="6"/>
  <c r="H391" i="6"/>
  <c r="K391" i="6" s="1"/>
  <c r="I390" i="6"/>
  <c r="H390" i="6"/>
  <c r="K390" i="6" s="1"/>
  <c r="I389" i="6"/>
  <c r="H389" i="6"/>
  <c r="K389" i="6" s="1"/>
  <c r="I388" i="6"/>
  <c r="H388" i="6"/>
  <c r="K388" i="6" s="1"/>
  <c r="I387" i="6"/>
  <c r="H387" i="6"/>
  <c r="K387" i="6" s="1"/>
  <c r="K386" i="6"/>
  <c r="I385" i="6"/>
  <c r="K385" i="6"/>
  <c r="I384" i="6"/>
  <c r="K384" i="6"/>
  <c r="I383" i="6"/>
  <c r="K383" i="6"/>
  <c r="I382" i="6"/>
  <c r="I381" i="6"/>
  <c r="K381" i="6"/>
  <c r="I380" i="6"/>
  <c r="K380" i="6"/>
  <c r="I379" i="6"/>
  <c r="K379" i="6"/>
  <c r="I378" i="6"/>
  <c r="K378" i="6"/>
  <c r="K376" i="6"/>
  <c r="I374" i="6"/>
  <c r="H374" i="6"/>
  <c r="K374" i="6" s="1"/>
  <c r="I373" i="6"/>
  <c r="H373" i="6"/>
  <c r="I372" i="6"/>
  <c r="H372" i="6"/>
  <c r="I371" i="6"/>
  <c r="H371" i="6"/>
  <c r="K371" i="6" s="1"/>
  <c r="I370" i="6"/>
  <c r="H370" i="6"/>
  <c r="I369" i="6"/>
  <c r="H369" i="6"/>
  <c r="K369" i="6" s="1"/>
  <c r="I367" i="6"/>
  <c r="H367" i="6"/>
  <c r="K367" i="6" s="1"/>
  <c r="I366" i="6"/>
  <c r="H366" i="6"/>
  <c r="K366" i="6" s="1"/>
  <c r="I365" i="6"/>
  <c r="H365" i="6"/>
  <c r="K365" i="6" s="1"/>
  <c r="I364" i="6"/>
  <c r="H364" i="6"/>
  <c r="K364" i="6" s="1"/>
  <c r="I363" i="6"/>
  <c r="H363" i="6"/>
  <c r="K363" i="6" s="1"/>
  <c r="I362" i="6"/>
  <c r="H362" i="6"/>
  <c r="I361" i="6"/>
  <c r="H361" i="6"/>
  <c r="K361" i="6" s="1"/>
  <c r="I360" i="6"/>
  <c r="H360" i="6"/>
  <c r="K360" i="6" s="1"/>
  <c r="I359" i="6"/>
  <c r="H359" i="6"/>
  <c r="K359" i="6" s="1"/>
  <c r="I358" i="6"/>
  <c r="H358" i="6"/>
  <c r="K358" i="6" s="1"/>
  <c r="I357" i="6"/>
  <c r="H357" i="6"/>
  <c r="K357" i="6" s="1"/>
  <c r="I356" i="6"/>
  <c r="H356" i="6"/>
  <c r="I355" i="6"/>
  <c r="H355" i="6"/>
  <c r="K355" i="6" s="1"/>
  <c r="I354" i="6"/>
  <c r="H354" i="6"/>
  <c r="K354" i="6" s="1"/>
  <c r="I353" i="6"/>
  <c r="H353" i="6"/>
  <c r="K353" i="6" s="1"/>
  <c r="I352" i="6"/>
  <c r="H352" i="6"/>
  <c r="I351" i="6"/>
  <c r="H351" i="6"/>
  <c r="K351" i="6" s="1"/>
  <c r="I350" i="6"/>
  <c r="H350" i="6"/>
  <c r="K350" i="6" s="1"/>
  <c r="K349" i="6"/>
  <c r="I348" i="6"/>
  <c r="H348" i="6"/>
  <c r="I347" i="6"/>
  <c r="H347" i="6"/>
  <c r="K347" i="6" s="1"/>
  <c r="I346" i="6"/>
  <c r="H346" i="6"/>
  <c r="K346" i="6" s="1"/>
  <c r="I345" i="6"/>
  <c r="H345" i="6"/>
  <c r="K345" i="6" s="1"/>
  <c r="I344" i="6"/>
  <c r="H344" i="6"/>
  <c r="K344" i="6" s="1"/>
  <c r="I343" i="6"/>
  <c r="H343" i="6"/>
  <c r="K343" i="6" s="1"/>
  <c r="I342" i="6"/>
  <c r="H342" i="6"/>
  <c r="K342" i="6" s="1"/>
  <c r="I341" i="6"/>
  <c r="H341" i="6"/>
  <c r="K341" i="6" s="1"/>
  <c r="I340" i="6"/>
  <c r="H340" i="6"/>
  <c r="K339" i="6"/>
  <c r="I338" i="6"/>
  <c r="H338" i="6"/>
  <c r="I337" i="6"/>
  <c r="H337" i="6"/>
  <c r="K337" i="6" s="1"/>
  <c r="I336" i="6"/>
  <c r="H336" i="6"/>
  <c r="K336" i="6" s="1"/>
  <c r="I335" i="6"/>
  <c r="H335" i="6"/>
  <c r="K335" i="6" s="1"/>
  <c r="I334" i="6"/>
  <c r="H334" i="6"/>
  <c r="K334" i="6" s="1"/>
  <c r="I333" i="6"/>
  <c r="H333" i="6"/>
  <c r="K333" i="6" s="1"/>
  <c r="I332" i="6"/>
  <c r="H332" i="6"/>
  <c r="I331" i="6"/>
  <c r="H331" i="6"/>
  <c r="K331" i="6" s="1"/>
  <c r="I330" i="6"/>
  <c r="H330" i="6"/>
  <c r="I329" i="6"/>
  <c r="H329" i="6"/>
  <c r="K329" i="6" s="1"/>
  <c r="I328" i="6"/>
  <c r="H328" i="6"/>
  <c r="K328" i="6" s="1"/>
  <c r="I327" i="6"/>
  <c r="H327" i="6"/>
  <c r="K327" i="6" s="1"/>
  <c r="I326" i="6"/>
  <c r="H326" i="6"/>
  <c r="K326" i="6" s="1"/>
  <c r="I325" i="6"/>
  <c r="H325" i="6"/>
  <c r="K325" i="6" s="1"/>
  <c r="I324" i="6"/>
  <c r="H324" i="6"/>
  <c r="I323" i="6"/>
  <c r="H323" i="6"/>
  <c r="K323" i="6" s="1"/>
  <c r="I322" i="6"/>
  <c r="H322" i="6"/>
  <c r="K322" i="6" s="1"/>
  <c r="I321" i="6"/>
  <c r="H321" i="6"/>
  <c r="K321" i="6" s="1"/>
  <c r="I320" i="6"/>
  <c r="H320" i="6"/>
  <c r="K320" i="6" s="1"/>
  <c r="I319" i="6"/>
  <c r="H319" i="6"/>
  <c r="K319" i="6" s="1"/>
  <c r="I318" i="6"/>
  <c r="H318" i="6"/>
  <c r="K318" i="6" s="1"/>
  <c r="I317" i="6"/>
  <c r="H317" i="6"/>
  <c r="K317" i="6" s="1"/>
  <c r="I316" i="6"/>
  <c r="H316" i="6"/>
  <c r="K316" i="6" s="1"/>
  <c r="I315" i="6"/>
  <c r="H315" i="6"/>
  <c r="K315" i="6" s="1"/>
  <c r="I314" i="6"/>
  <c r="H314" i="6"/>
  <c r="K314" i="6" s="1"/>
  <c r="K313" i="6"/>
  <c r="I312" i="6"/>
  <c r="H312" i="6"/>
  <c r="K312" i="6" s="1"/>
  <c r="I311" i="6"/>
  <c r="H311" i="6"/>
  <c r="K311" i="6" s="1"/>
  <c r="I310" i="6"/>
  <c r="H310" i="6"/>
  <c r="K310" i="6" s="1"/>
  <c r="I309" i="6"/>
  <c r="H309" i="6"/>
  <c r="K309" i="6" s="1"/>
  <c r="I308" i="6"/>
  <c r="H308" i="6"/>
  <c r="K308" i="6" s="1"/>
  <c r="I307" i="6"/>
  <c r="H307" i="6"/>
  <c r="K307" i="6" s="1"/>
  <c r="I306" i="6"/>
  <c r="H306" i="6"/>
  <c r="K306" i="6" s="1"/>
  <c r="I305" i="6"/>
  <c r="H305" i="6"/>
  <c r="K305" i="6" s="1"/>
  <c r="I304" i="6"/>
  <c r="H304" i="6"/>
  <c r="K304" i="6" s="1"/>
  <c r="I303" i="6"/>
  <c r="H303" i="6"/>
  <c r="K303" i="6" s="1"/>
  <c r="I302" i="6"/>
  <c r="H302" i="6"/>
  <c r="K302" i="6" s="1"/>
  <c r="I301" i="6"/>
  <c r="H301" i="6"/>
  <c r="K301" i="6" s="1"/>
  <c r="I300" i="6"/>
  <c r="H300" i="6"/>
  <c r="K300" i="6" s="1"/>
  <c r="K299" i="6"/>
  <c r="I298" i="6"/>
  <c r="H298" i="6"/>
  <c r="K298" i="6" s="1"/>
  <c r="I297" i="6"/>
  <c r="H297" i="6"/>
  <c r="K297" i="6" s="1"/>
  <c r="I296" i="6"/>
  <c r="I295" i="6"/>
  <c r="H295" i="6"/>
  <c r="K295" i="6" s="1"/>
  <c r="I294" i="6"/>
  <c r="H294" i="6"/>
  <c r="K294" i="6" s="1"/>
  <c r="I293" i="6"/>
  <c r="H293" i="6"/>
  <c r="K293" i="6" s="1"/>
  <c r="I292" i="6"/>
  <c r="H292" i="6"/>
  <c r="K292" i="6" s="1"/>
  <c r="I291" i="6"/>
  <c r="H291" i="6"/>
  <c r="K291" i="6" s="1"/>
  <c r="I290" i="6"/>
  <c r="H290" i="6"/>
  <c r="K290" i="6" s="1"/>
  <c r="I289" i="6"/>
  <c r="H289" i="6"/>
  <c r="K289" i="6" s="1"/>
  <c r="I288" i="6"/>
  <c r="H288" i="6"/>
  <c r="K288" i="6" s="1"/>
  <c r="I287" i="6"/>
  <c r="H287" i="6"/>
  <c r="K287" i="6" s="1"/>
  <c r="K286" i="6"/>
  <c r="K285" i="6"/>
  <c r="I284" i="6"/>
  <c r="H284" i="6"/>
  <c r="K284" i="6" s="1"/>
  <c r="I283" i="6"/>
  <c r="H283" i="6"/>
  <c r="K282" i="6"/>
  <c r="I281" i="6"/>
  <c r="H281" i="6"/>
  <c r="I280" i="6"/>
  <c r="H280" i="6"/>
  <c r="K280" i="6" s="1"/>
  <c r="I279" i="6"/>
  <c r="H279" i="6"/>
  <c r="K279" i="6" s="1"/>
  <c r="I278" i="6"/>
  <c r="H278" i="6"/>
  <c r="K278" i="6" s="1"/>
  <c r="I277" i="6"/>
  <c r="H277" i="6"/>
  <c r="K276" i="6"/>
  <c r="I275" i="6"/>
  <c r="K274" i="6"/>
  <c r="I273" i="6"/>
  <c r="H273" i="6"/>
  <c r="K273" i="6" s="1"/>
  <c r="I272" i="6"/>
  <c r="H272" i="6"/>
  <c r="K272" i="6" s="1"/>
  <c r="I271" i="6"/>
  <c r="H271" i="6"/>
  <c r="K271" i="6" s="1"/>
  <c r="I270" i="6"/>
  <c r="H270" i="6"/>
  <c r="K270" i="6" s="1"/>
  <c r="I269" i="6"/>
  <c r="H269" i="6"/>
  <c r="K269" i="6" s="1"/>
  <c r="I268" i="6"/>
  <c r="H268" i="6"/>
  <c r="K268" i="6" s="1"/>
  <c r="I267" i="6"/>
  <c r="H267" i="6"/>
  <c r="K267" i="6" s="1"/>
  <c r="I266" i="6"/>
  <c r="H266" i="6"/>
  <c r="K266" i="6" s="1"/>
  <c r="I265" i="6"/>
  <c r="H265" i="6"/>
  <c r="K264" i="6"/>
  <c r="K263" i="6"/>
  <c r="I262" i="6"/>
  <c r="H262" i="6"/>
  <c r="K262" i="6" s="1"/>
  <c r="I261" i="6"/>
  <c r="H261" i="6"/>
  <c r="K261" i="6" s="1"/>
  <c r="I260" i="6"/>
  <c r="H260" i="6"/>
  <c r="K260" i="6" s="1"/>
  <c r="I259" i="6"/>
  <c r="H259" i="6"/>
  <c r="K259" i="6" s="1"/>
  <c r="I258" i="6"/>
  <c r="H258" i="6"/>
  <c r="K258" i="6" s="1"/>
  <c r="I257" i="6"/>
  <c r="H257" i="6"/>
  <c r="K257" i="6" s="1"/>
  <c r="I256" i="6"/>
  <c r="H256" i="6"/>
  <c r="K256" i="6" s="1"/>
  <c r="I255" i="6"/>
  <c r="H255" i="6"/>
  <c r="K255" i="6" s="1"/>
  <c r="I254" i="6"/>
  <c r="H254" i="6"/>
  <c r="K254" i="6" s="1"/>
  <c r="K253" i="6"/>
  <c r="K252" i="6"/>
  <c r="I251" i="6"/>
  <c r="H251" i="6"/>
  <c r="I250" i="6"/>
  <c r="H250" i="6"/>
  <c r="K250" i="6" s="1"/>
  <c r="I249" i="6"/>
  <c r="H249" i="6"/>
  <c r="I248" i="6"/>
  <c r="H248" i="6"/>
  <c r="K248" i="6" s="1"/>
  <c r="I247" i="6"/>
  <c r="H247" i="6"/>
  <c r="K247" i="6" s="1"/>
  <c r="I246" i="6"/>
  <c r="H246" i="6"/>
  <c r="K246" i="6" s="1"/>
  <c r="I244" i="6"/>
  <c r="H244" i="6"/>
  <c r="I243" i="6"/>
  <c r="H243" i="6"/>
  <c r="K243" i="6" s="1"/>
  <c r="I242" i="6"/>
  <c r="H242" i="6"/>
  <c r="K242" i="6" s="1"/>
  <c r="I241" i="6"/>
  <c r="H241" i="6"/>
  <c r="K241" i="6" s="1"/>
  <c r="I240" i="6"/>
  <c r="H240" i="6"/>
  <c r="K240" i="6" s="1"/>
  <c r="I239" i="6"/>
  <c r="H239" i="6"/>
  <c r="K239" i="6" s="1"/>
  <c r="I238" i="6"/>
  <c r="H238" i="6"/>
  <c r="K238" i="6" s="1"/>
  <c r="I237" i="6"/>
  <c r="H237" i="6"/>
  <c r="K237" i="6" s="1"/>
  <c r="I236" i="6"/>
  <c r="H236" i="6"/>
  <c r="I235" i="6"/>
  <c r="H235" i="6"/>
  <c r="K235" i="6" s="1"/>
  <c r="K234" i="6"/>
  <c r="I233" i="6"/>
  <c r="H233" i="6"/>
  <c r="K233" i="6" s="1"/>
  <c r="I232" i="6"/>
  <c r="H232" i="6"/>
  <c r="I231" i="6"/>
  <c r="H231" i="6"/>
  <c r="K231" i="6" s="1"/>
  <c r="K230" i="6"/>
  <c r="I229" i="6"/>
  <c r="H229" i="6"/>
  <c r="K229" i="6" s="1"/>
  <c r="I227" i="6"/>
  <c r="H227" i="6"/>
  <c r="K227" i="6" s="1"/>
  <c r="I226" i="6"/>
  <c r="H226" i="6"/>
  <c r="K226" i="6" s="1"/>
  <c r="I225" i="6"/>
  <c r="H225" i="6"/>
  <c r="K225" i="6" s="1"/>
  <c r="I224" i="6"/>
  <c r="H224" i="6"/>
  <c r="I223" i="6"/>
  <c r="H223" i="6"/>
  <c r="K223" i="6" s="1"/>
  <c r="I222" i="6"/>
  <c r="H222" i="6"/>
  <c r="K222" i="6" s="1"/>
  <c r="I221" i="6"/>
  <c r="H221" i="6"/>
  <c r="K221" i="6" s="1"/>
  <c r="I220" i="6"/>
  <c r="H220" i="6"/>
  <c r="K219" i="6"/>
  <c r="I218" i="6"/>
  <c r="H218" i="6"/>
  <c r="K218" i="6" s="1"/>
  <c r="I217" i="6"/>
  <c r="H217" i="6"/>
  <c r="K217" i="6" s="1"/>
  <c r="I216" i="6"/>
  <c r="H216" i="6"/>
  <c r="K216" i="6" s="1"/>
  <c r="I215" i="6"/>
  <c r="H215" i="6"/>
  <c r="K215" i="6" s="1"/>
  <c r="I214" i="6"/>
  <c r="H214" i="6"/>
  <c r="K214" i="6" s="1"/>
  <c r="I213" i="6"/>
  <c r="H213" i="6"/>
  <c r="K213" i="6" s="1"/>
  <c r="I212" i="6"/>
  <c r="H212" i="6"/>
  <c r="I211" i="6"/>
  <c r="H211" i="6"/>
  <c r="K211" i="6" s="1"/>
  <c r="K210" i="6"/>
  <c r="K209" i="6"/>
  <c r="I208" i="6"/>
  <c r="H208" i="6"/>
  <c r="K208" i="6" s="1"/>
  <c r="K207" i="6"/>
  <c r="I206" i="6"/>
  <c r="H206" i="6"/>
  <c r="K206" i="6" s="1"/>
  <c r="I205" i="6"/>
  <c r="H205" i="6"/>
  <c r="K205" i="6" s="1"/>
  <c r="K203" i="6"/>
  <c r="K202" i="6"/>
  <c r="I201" i="6"/>
  <c r="H201" i="6"/>
  <c r="K201" i="6" s="1"/>
  <c r="I200" i="6"/>
  <c r="H200" i="6"/>
  <c r="K199" i="6"/>
  <c r="I198" i="6"/>
  <c r="H198" i="6"/>
  <c r="K198" i="6" s="1"/>
  <c r="I197" i="6"/>
  <c r="H197" i="6"/>
  <c r="I196" i="6"/>
  <c r="H196" i="6"/>
  <c r="K196" i="6" s="1"/>
  <c r="K195" i="6"/>
  <c r="I194" i="6"/>
  <c r="H194" i="6"/>
  <c r="K194" i="6" s="1"/>
  <c r="K193" i="6"/>
  <c r="I192" i="6"/>
  <c r="H192" i="6"/>
  <c r="K192" i="6" s="1"/>
  <c r="K190" i="6"/>
  <c r="I189" i="6"/>
  <c r="H189" i="6"/>
  <c r="I188" i="6"/>
  <c r="H188" i="6"/>
  <c r="K188" i="6" s="1"/>
  <c r="I187" i="6"/>
  <c r="H187" i="6"/>
  <c r="K187" i="6" s="1"/>
  <c r="I186" i="6"/>
  <c r="H186" i="6"/>
  <c r="K186" i="6" s="1"/>
  <c r="K185" i="6"/>
  <c r="I184" i="6"/>
  <c r="H184" i="6"/>
  <c r="K184" i="6" s="1"/>
  <c r="I183" i="6"/>
  <c r="H183" i="6"/>
  <c r="K183" i="6" s="1"/>
  <c r="K182" i="6"/>
  <c r="I181" i="6"/>
  <c r="I180" i="6"/>
  <c r="J180" i="6" s="1"/>
  <c r="I179" i="6"/>
  <c r="I178" i="6"/>
  <c r="I177" i="6"/>
  <c r="I176" i="6"/>
  <c r="I175" i="6"/>
  <c r="I174" i="6"/>
  <c r="K173" i="6"/>
  <c r="K172" i="6"/>
  <c r="I171" i="6"/>
  <c r="H171" i="6"/>
  <c r="K171" i="6" s="1"/>
  <c r="K170" i="6"/>
  <c r="I169" i="6"/>
  <c r="H169" i="6"/>
  <c r="K169" i="6" s="1"/>
  <c r="I168" i="6"/>
  <c r="H168" i="6"/>
  <c r="K168" i="6" s="1"/>
  <c r="I167" i="6"/>
  <c r="H167" i="6"/>
  <c r="K167" i="6" s="1"/>
  <c r="I166" i="6"/>
  <c r="H166" i="6"/>
  <c r="K166" i="6" s="1"/>
  <c r="K165" i="6"/>
  <c r="I164" i="6"/>
  <c r="H164" i="6"/>
  <c r="K164" i="6" s="1"/>
  <c r="I163" i="6"/>
  <c r="H163" i="6"/>
  <c r="K163" i="6" s="1"/>
  <c r="I162" i="6"/>
  <c r="H162" i="6"/>
  <c r="K162" i="6" s="1"/>
  <c r="I161" i="6"/>
  <c r="H161" i="6"/>
  <c r="K161" i="6" s="1"/>
  <c r="I160" i="6"/>
  <c r="H160" i="6"/>
  <c r="K160" i="6" s="1"/>
  <c r="K159" i="6"/>
  <c r="I157" i="6"/>
  <c r="H157" i="6"/>
  <c r="K157" i="6" s="1"/>
  <c r="I156" i="6"/>
  <c r="H156" i="6"/>
  <c r="K156" i="6" s="1"/>
  <c r="K155" i="6"/>
  <c r="I154" i="6"/>
  <c r="H154" i="6"/>
  <c r="K154" i="6" s="1"/>
  <c r="K153" i="6"/>
  <c r="I152" i="6"/>
  <c r="H152" i="6"/>
  <c r="K151" i="6"/>
  <c r="I150" i="6"/>
  <c r="H150" i="6"/>
  <c r="K150" i="6" s="1"/>
  <c r="K149" i="6"/>
  <c r="K147" i="6"/>
  <c r="I146" i="6"/>
  <c r="H146" i="6"/>
  <c r="K146" i="6" s="1"/>
  <c r="I145" i="6"/>
  <c r="H145" i="6"/>
  <c r="K145" i="6" s="1"/>
  <c r="I144" i="6"/>
  <c r="H144" i="6"/>
  <c r="I143" i="6"/>
  <c r="H143" i="6"/>
  <c r="K143" i="6" s="1"/>
  <c r="I142" i="6"/>
  <c r="H142" i="6"/>
  <c r="I141" i="6"/>
  <c r="H141" i="6"/>
  <c r="K141" i="6" s="1"/>
  <c r="I140" i="6"/>
  <c r="H140" i="6"/>
  <c r="K140" i="6" s="1"/>
  <c r="I139" i="6"/>
  <c r="H139" i="6"/>
  <c r="K139" i="6" s="1"/>
  <c r="I138" i="6"/>
  <c r="H138" i="6"/>
  <c r="K138" i="6" s="1"/>
  <c r="I137" i="6"/>
  <c r="H137" i="6"/>
  <c r="K137" i="6" s="1"/>
  <c r="I136" i="6"/>
  <c r="H136" i="6"/>
  <c r="K136" i="6" s="1"/>
  <c r="I135" i="6"/>
  <c r="H135" i="6"/>
  <c r="K135" i="6" s="1"/>
  <c r="K134" i="6"/>
  <c r="I133" i="6"/>
  <c r="H133" i="6"/>
  <c r="K133" i="6" s="1"/>
  <c r="I132" i="6"/>
  <c r="H132" i="6"/>
  <c r="I131" i="6"/>
  <c r="H131" i="6"/>
  <c r="K131" i="6" s="1"/>
  <c r="I130" i="6"/>
  <c r="H130" i="6"/>
  <c r="K130" i="6" s="1"/>
  <c r="I129" i="6"/>
  <c r="H129" i="6"/>
  <c r="K129" i="6" s="1"/>
  <c r="I128" i="6"/>
  <c r="H128" i="6"/>
  <c r="K128" i="6" s="1"/>
  <c r="I127" i="6"/>
  <c r="H127" i="6"/>
  <c r="K127" i="6" s="1"/>
  <c r="I126" i="6"/>
  <c r="H126" i="6"/>
  <c r="K126" i="6" s="1"/>
  <c r="I125" i="6"/>
  <c r="H125" i="6"/>
  <c r="K125" i="6" s="1"/>
  <c r="I124" i="6"/>
  <c r="I123" i="6"/>
  <c r="I122" i="6"/>
  <c r="H122" i="6"/>
  <c r="K122" i="6" s="1"/>
  <c r="I121" i="6"/>
  <c r="H121" i="6"/>
  <c r="K121" i="6" s="1"/>
  <c r="I120" i="6"/>
  <c r="H120" i="6"/>
  <c r="K120" i="6" s="1"/>
  <c r="I119" i="6"/>
  <c r="H119" i="6"/>
  <c r="K119" i="6" s="1"/>
  <c r="K118" i="6"/>
  <c r="I117" i="6"/>
  <c r="H117" i="6"/>
  <c r="K117" i="6" s="1"/>
  <c r="I116" i="6"/>
  <c r="H116" i="6"/>
  <c r="K116" i="6" s="1"/>
  <c r="I115" i="6"/>
  <c r="H115" i="6"/>
  <c r="K115" i="6" s="1"/>
  <c r="I114" i="6"/>
  <c r="H114" i="6"/>
  <c r="K114" i="6" s="1"/>
  <c r="I113" i="6"/>
  <c r="H113" i="6"/>
  <c r="K113" i="6" s="1"/>
  <c r="I112" i="6"/>
  <c r="H112" i="6"/>
  <c r="K112" i="6" s="1"/>
  <c r="I111" i="6"/>
  <c r="H111" i="6"/>
  <c r="K111" i="6" s="1"/>
  <c r="I110" i="6"/>
  <c r="I109" i="6"/>
  <c r="H109" i="6"/>
  <c r="K109" i="6" s="1"/>
  <c r="K108" i="6"/>
  <c r="K107" i="6"/>
  <c r="I106" i="6"/>
  <c r="H106" i="6"/>
  <c r="K106" i="6" s="1"/>
  <c r="K105" i="6"/>
  <c r="K104" i="6"/>
  <c r="I103" i="6"/>
  <c r="H103" i="6"/>
  <c r="K103" i="6" s="1"/>
  <c r="I102" i="6"/>
  <c r="I101" i="6"/>
  <c r="H101" i="6"/>
  <c r="K101" i="6" s="1"/>
  <c r="I100" i="6"/>
  <c r="H100" i="6"/>
  <c r="K100" i="6" s="1"/>
  <c r="I99" i="6"/>
  <c r="H99" i="6"/>
  <c r="K99" i="6" s="1"/>
  <c r="K98" i="6"/>
  <c r="K97" i="6"/>
  <c r="I96" i="6"/>
  <c r="H96" i="6"/>
  <c r="K96" i="6" s="1"/>
  <c r="I95" i="6"/>
  <c r="H95" i="6"/>
  <c r="K95" i="6" s="1"/>
  <c r="I94" i="6"/>
  <c r="H94" i="6"/>
  <c r="K94" i="6" s="1"/>
  <c r="K93" i="6"/>
  <c r="I92" i="6"/>
  <c r="H92" i="6"/>
  <c r="K92" i="6" s="1"/>
  <c r="I91" i="6"/>
  <c r="H91" i="6"/>
  <c r="K91" i="6" s="1"/>
  <c r="I90" i="6"/>
  <c r="H90" i="6"/>
  <c r="K90" i="6" s="1"/>
  <c r="I88" i="6"/>
  <c r="H88" i="6"/>
  <c r="K88" i="6" s="1"/>
  <c r="K87" i="6"/>
  <c r="K86" i="6"/>
  <c r="I85" i="6"/>
  <c r="H85" i="6"/>
  <c r="K85" i="6" s="1"/>
  <c r="I84" i="6"/>
  <c r="H84" i="6"/>
  <c r="K84" i="6" s="1"/>
  <c r="K83" i="6"/>
  <c r="K82" i="6"/>
  <c r="I81" i="6"/>
  <c r="H81" i="6"/>
  <c r="I80" i="6"/>
  <c r="H80" i="6"/>
  <c r="K80" i="6" s="1"/>
  <c r="I79" i="6"/>
  <c r="H79" i="6"/>
  <c r="K79" i="6" s="1"/>
  <c r="I78" i="6"/>
  <c r="H78" i="6"/>
  <c r="K78" i="6" s="1"/>
  <c r="K77" i="6"/>
  <c r="I76" i="6"/>
  <c r="H76" i="6"/>
  <c r="K76" i="6" s="1"/>
  <c r="I75" i="6"/>
  <c r="H75" i="6"/>
  <c r="K75" i="6" s="1"/>
  <c r="I74" i="6"/>
  <c r="H74" i="6"/>
  <c r="K74" i="6" s="1"/>
  <c r="I73" i="6"/>
  <c r="H73" i="6"/>
  <c r="I72" i="6"/>
  <c r="H72" i="6"/>
  <c r="K72" i="6" s="1"/>
  <c r="K71" i="6"/>
  <c r="I70" i="6"/>
  <c r="H70" i="6"/>
  <c r="K70" i="6" s="1"/>
  <c r="K69" i="6"/>
  <c r="K68" i="6"/>
  <c r="K67" i="6"/>
  <c r="I66" i="6"/>
  <c r="H66" i="6"/>
  <c r="K66" i="6" s="1"/>
  <c r="I65" i="6"/>
  <c r="H65" i="6"/>
  <c r="K65" i="6" s="1"/>
  <c r="I64" i="6"/>
  <c r="H64" i="6"/>
  <c r="K64" i="6" s="1"/>
  <c r="I63" i="6"/>
  <c r="H63" i="6"/>
  <c r="K63" i="6" s="1"/>
  <c r="I62" i="6"/>
  <c r="H62" i="6"/>
  <c r="K62" i="6" s="1"/>
  <c r="I61" i="6"/>
  <c r="H61" i="6"/>
  <c r="K61" i="6" s="1"/>
  <c r="I60" i="6"/>
  <c r="H60" i="6"/>
  <c r="K60" i="6" s="1"/>
  <c r="K59" i="6"/>
  <c r="I58" i="6"/>
  <c r="H58" i="6"/>
  <c r="K58" i="6" s="1"/>
  <c r="I57" i="6"/>
  <c r="H57" i="6"/>
  <c r="K57" i="6" s="1"/>
  <c r="I56" i="6"/>
  <c r="H56" i="6"/>
  <c r="K56" i="6" s="1"/>
  <c r="I55" i="6"/>
  <c r="H55" i="6"/>
  <c r="K55" i="6" s="1"/>
  <c r="I54" i="6"/>
  <c r="H54" i="6"/>
  <c r="K54" i="6" s="1"/>
  <c r="K53" i="6"/>
  <c r="I52" i="6"/>
  <c r="H52" i="6"/>
  <c r="K52" i="6" s="1"/>
  <c r="I51" i="6"/>
  <c r="H51" i="6"/>
  <c r="K51" i="6" s="1"/>
  <c r="K50" i="6"/>
  <c r="I49" i="6"/>
  <c r="H49" i="6"/>
  <c r="K49" i="6" s="1"/>
  <c r="K48" i="6"/>
  <c r="I47" i="6"/>
  <c r="H47" i="6"/>
  <c r="K47" i="6" s="1"/>
  <c r="I46" i="6"/>
  <c r="H46" i="6"/>
  <c r="K46" i="6" s="1"/>
  <c r="K45" i="6"/>
  <c r="I44" i="6"/>
  <c r="H44" i="6"/>
  <c r="K44" i="6" s="1"/>
  <c r="I43" i="6"/>
  <c r="H43" i="6"/>
  <c r="K43" i="6" s="1"/>
  <c r="K42" i="6"/>
  <c r="I41" i="6"/>
  <c r="H41" i="6"/>
  <c r="K41" i="6" s="1"/>
  <c r="K40" i="6"/>
  <c r="I39" i="6"/>
  <c r="H39" i="6"/>
  <c r="K39" i="6" s="1"/>
  <c r="I38" i="6"/>
  <c r="H38" i="6"/>
  <c r="K38" i="6" s="1"/>
  <c r="I37" i="6"/>
  <c r="H37" i="6"/>
  <c r="K37" i="6" s="1"/>
  <c r="I36" i="6"/>
  <c r="H36" i="6"/>
  <c r="K35" i="6"/>
  <c r="I34" i="6"/>
  <c r="H34" i="6"/>
  <c r="K34" i="6" s="1"/>
  <c r="I33" i="6"/>
  <c r="H33" i="6"/>
  <c r="K33" i="6" s="1"/>
  <c r="K32" i="6"/>
  <c r="I31" i="6"/>
  <c r="H31" i="6"/>
  <c r="K31" i="6" s="1"/>
  <c r="I30" i="6"/>
  <c r="H30" i="6"/>
  <c r="K30" i="6" s="1"/>
  <c r="I29" i="6"/>
  <c r="H29" i="6"/>
  <c r="K29" i="6" s="1"/>
  <c r="I28" i="6"/>
  <c r="H28" i="6"/>
  <c r="K28" i="6" s="1"/>
  <c r="I27" i="6"/>
  <c r="H27" i="6"/>
  <c r="K27" i="6" s="1"/>
  <c r="I26" i="6"/>
  <c r="H26" i="6"/>
  <c r="K26" i="6" s="1"/>
  <c r="K25" i="6"/>
  <c r="I24" i="6"/>
  <c r="H24" i="6"/>
  <c r="K24" i="6" s="1"/>
  <c r="I23" i="6"/>
  <c r="H23" i="6"/>
  <c r="K23" i="6" s="1"/>
  <c r="K22" i="6"/>
  <c r="I21" i="6"/>
  <c r="H21" i="6"/>
  <c r="K21" i="6" s="1"/>
  <c r="I20" i="6"/>
  <c r="H20" i="6"/>
  <c r="K19" i="6"/>
  <c r="I18" i="6"/>
  <c r="H18" i="6"/>
  <c r="K18" i="6" s="1"/>
  <c r="I17" i="6"/>
  <c r="H17" i="6"/>
  <c r="K17" i="6" s="1"/>
  <c r="I16" i="6"/>
  <c r="H16" i="6"/>
  <c r="K16" i="6" s="1"/>
  <c r="I15" i="6"/>
  <c r="H15" i="6"/>
  <c r="D372" i="7"/>
  <c r="F372" i="7" s="1"/>
  <c r="D286" i="7"/>
  <c r="F286" i="7" s="1"/>
  <c r="D265" i="7"/>
  <c r="F265" i="7" s="1"/>
  <c r="D114" i="7"/>
  <c r="F114" i="7" s="1"/>
  <c r="D113" i="7"/>
  <c r="F113" i="7" s="1"/>
  <c r="D100" i="7"/>
  <c r="F100" i="7" s="1"/>
  <c r="D92" i="7"/>
  <c r="F92" i="7" s="1"/>
  <c r="F508" i="6"/>
  <c r="F507" i="6"/>
  <c r="F506" i="6"/>
  <c r="F505" i="6"/>
  <c r="F504" i="6"/>
  <c r="F503" i="6"/>
  <c r="F502" i="6"/>
  <c r="F501" i="6"/>
  <c r="F500" i="6"/>
  <c r="F499" i="6"/>
  <c r="F496" i="6"/>
  <c r="F495" i="6"/>
  <c r="F493" i="6"/>
  <c r="F491" i="6"/>
  <c r="F489" i="6"/>
  <c r="F488" i="6"/>
  <c r="F487" i="6"/>
  <c r="F486" i="6"/>
  <c r="F485" i="6"/>
  <c r="F483" i="6"/>
  <c r="F482" i="6"/>
  <c r="F479" i="6"/>
  <c r="F477" i="6"/>
  <c r="F476" i="6"/>
  <c r="F475" i="6"/>
  <c r="F474" i="6"/>
  <c r="F472" i="6"/>
  <c r="F470" i="6"/>
  <c r="F468" i="6"/>
  <c r="F466" i="6"/>
  <c r="F465" i="6"/>
  <c r="F464" i="6"/>
  <c r="F463" i="6"/>
  <c r="F462" i="6"/>
  <c r="F460" i="6"/>
  <c r="F452" i="6"/>
  <c r="F450" i="6"/>
  <c r="F449" i="6"/>
  <c r="F448" i="6"/>
  <c r="F447" i="6"/>
  <c r="F446" i="6"/>
  <c r="F445" i="6"/>
  <c r="F443" i="6"/>
  <c r="F442" i="6"/>
  <c r="F441" i="6"/>
  <c r="F440" i="6"/>
  <c r="F439" i="6"/>
  <c r="F438" i="6"/>
  <c r="F437" i="6"/>
  <c r="F436" i="6"/>
  <c r="F435" i="6"/>
  <c r="F432" i="6"/>
  <c r="F430" i="6"/>
  <c r="F429" i="6"/>
  <c r="F428" i="6"/>
  <c r="F426" i="6"/>
  <c r="F424" i="6"/>
  <c r="F423" i="6"/>
  <c r="F422" i="6"/>
  <c r="F421" i="6"/>
  <c r="F419" i="6"/>
  <c r="F418" i="6"/>
  <c r="F417" i="6"/>
  <c r="F415" i="6"/>
  <c r="F413" i="6"/>
  <c r="F412" i="6"/>
  <c r="F411" i="6"/>
  <c r="F410" i="6"/>
  <c r="F409" i="6"/>
  <c r="F408" i="6"/>
  <c r="F407" i="6"/>
  <c r="F406" i="6"/>
  <c r="F404" i="6"/>
  <c r="F403" i="6"/>
  <c r="F402" i="6"/>
  <c r="F401" i="6"/>
  <c r="F400" i="6"/>
  <c r="F399" i="6"/>
  <c r="F398" i="6"/>
  <c r="F397" i="6"/>
  <c r="F396" i="6"/>
  <c r="F395" i="6"/>
  <c r="F394" i="6"/>
  <c r="F393" i="6"/>
  <c r="F392" i="6"/>
  <c r="F391" i="6"/>
  <c r="F390" i="6"/>
  <c r="F389" i="6"/>
  <c r="F388" i="6"/>
  <c r="F387" i="6"/>
  <c r="F385" i="6"/>
  <c r="F384" i="6"/>
  <c r="F383" i="6"/>
  <c r="F381" i="6"/>
  <c r="F380" i="6"/>
  <c r="F379" i="6"/>
  <c r="F378" i="6"/>
  <c r="F374" i="6"/>
  <c r="F373" i="6"/>
  <c r="F372" i="6"/>
  <c r="F371" i="6"/>
  <c r="F370" i="6"/>
  <c r="F369" i="6"/>
  <c r="F367" i="6"/>
  <c r="F366" i="6"/>
  <c r="F365" i="6"/>
  <c r="F364" i="6"/>
  <c r="F363" i="6"/>
  <c r="F362" i="6"/>
  <c r="F361" i="6"/>
  <c r="F360" i="6"/>
  <c r="F359" i="6"/>
  <c r="F358" i="6"/>
  <c r="F357" i="6"/>
  <c r="F356" i="6"/>
  <c r="F355" i="6"/>
  <c r="F354" i="6"/>
  <c r="F353" i="6"/>
  <c r="F352" i="6"/>
  <c r="F351" i="6"/>
  <c r="F350" i="6"/>
  <c r="F348" i="6"/>
  <c r="F347" i="6"/>
  <c r="F346" i="6"/>
  <c r="F345" i="6"/>
  <c r="F344" i="6"/>
  <c r="F343" i="6"/>
  <c r="F342" i="6"/>
  <c r="F341" i="6"/>
  <c r="F340"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2" i="6"/>
  <c r="F311" i="6"/>
  <c r="F310" i="6"/>
  <c r="F309" i="6"/>
  <c r="F308" i="6"/>
  <c r="F307" i="6"/>
  <c r="F306" i="6"/>
  <c r="F305" i="6"/>
  <c r="F304" i="6"/>
  <c r="F303" i="6"/>
  <c r="F302" i="6"/>
  <c r="F301" i="6"/>
  <c r="F300" i="6"/>
  <c r="F298" i="6"/>
  <c r="F297" i="6"/>
  <c r="F295" i="6"/>
  <c r="F294" i="6"/>
  <c r="F293" i="6"/>
  <c r="F292" i="6"/>
  <c r="F291" i="6"/>
  <c r="F290" i="6"/>
  <c r="F289" i="6"/>
  <c r="F288" i="6"/>
  <c r="F287" i="6"/>
  <c r="F284" i="6"/>
  <c r="F283" i="6"/>
  <c r="F281" i="6"/>
  <c r="F280" i="6"/>
  <c r="F279" i="6"/>
  <c r="F278" i="6"/>
  <c r="F277" i="6"/>
  <c r="F273" i="6"/>
  <c r="F272" i="6"/>
  <c r="F271" i="6"/>
  <c r="F270" i="6"/>
  <c r="F269" i="6"/>
  <c r="F268" i="6"/>
  <c r="F267" i="6"/>
  <c r="F266" i="6"/>
  <c r="F265" i="6"/>
  <c r="F262" i="6"/>
  <c r="F261" i="6"/>
  <c r="F260" i="6"/>
  <c r="F259" i="6"/>
  <c r="F258" i="6"/>
  <c r="F257" i="6"/>
  <c r="F256" i="6"/>
  <c r="F255" i="6"/>
  <c r="F254" i="6"/>
  <c r="F251" i="6"/>
  <c r="F250" i="6"/>
  <c r="F249" i="6"/>
  <c r="F248" i="6"/>
  <c r="F247" i="6"/>
  <c r="F246" i="6"/>
  <c r="F244" i="6"/>
  <c r="F243" i="6"/>
  <c r="F242" i="6"/>
  <c r="F241" i="6"/>
  <c r="F240" i="6"/>
  <c r="F239" i="6"/>
  <c r="F238" i="6"/>
  <c r="F237" i="6"/>
  <c r="F236" i="6"/>
  <c r="F235" i="6"/>
  <c r="F233" i="6"/>
  <c r="F232" i="6"/>
  <c r="F231" i="6"/>
  <c r="F229" i="6"/>
  <c r="F227" i="6"/>
  <c r="F226" i="6"/>
  <c r="F225" i="6"/>
  <c r="F224" i="6"/>
  <c r="F223" i="6"/>
  <c r="F222" i="6"/>
  <c r="F221" i="6"/>
  <c r="F220" i="6"/>
  <c r="F218" i="6"/>
  <c r="F217" i="6"/>
  <c r="F216" i="6"/>
  <c r="F215" i="6"/>
  <c r="F214" i="6"/>
  <c r="F213" i="6"/>
  <c r="F212" i="6"/>
  <c r="F211" i="6"/>
  <c r="F208" i="6"/>
  <c r="F206" i="6"/>
  <c r="F205" i="6"/>
  <c r="F201" i="6"/>
  <c r="F200" i="6"/>
  <c r="F198" i="6"/>
  <c r="F197" i="6"/>
  <c r="F196" i="6"/>
  <c r="F194" i="6"/>
  <c r="F192" i="6"/>
  <c r="F189" i="6"/>
  <c r="F188" i="6"/>
  <c r="F187" i="6"/>
  <c r="F186" i="6"/>
  <c r="F184" i="6"/>
  <c r="F183" i="6"/>
  <c r="F181" i="6"/>
  <c r="F180" i="6"/>
  <c r="F179" i="6"/>
  <c r="F178" i="6"/>
  <c r="F177" i="6"/>
  <c r="F176" i="6"/>
  <c r="F175" i="6"/>
  <c r="F174" i="6"/>
  <c r="F171" i="6"/>
  <c r="F169" i="6"/>
  <c r="F168" i="6"/>
  <c r="F167" i="6"/>
  <c r="F166" i="6"/>
  <c r="F164" i="6"/>
  <c r="F163" i="6"/>
  <c r="F162" i="6"/>
  <c r="F161" i="6"/>
  <c r="F160" i="6"/>
  <c r="F157" i="6"/>
  <c r="F156" i="6"/>
  <c r="F154" i="6"/>
  <c r="F152" i="6"/>
  <c r="F150" i="6"/>
  <c r="F146" i="6"/>
  <c r="F145" i="6"/>
  <c r="F144" i="6"/>
  <c r="F143" i="6"/>
  <c r="F142" i="6"/>
  <c r="F141" i="6"/>
  <c r="F140" i="6"/>
  <c r="F139" i="6"/>
  <c r="F138" i="6"/>
  <c r="F137" i="6"/>
  <c r="F136" i="6"/>
  <c r="F135" i="6"/>
  <c r="F133" i="6"/>
  <c r="F132" i="6"/>
  <c r="F131" i="6"/>
  <c r="F130" i="6"/>
  <c r="F129" i="6"/>
  <c r="F128" i="6"/>
  <c r="F127" i="6"/>
  <c r="F126" i="6"/>
  <c r="F125" i="6"/>
  <c r="F122" i="6"/>
  <c r="F121" i="6"/>
  <c r="F120" i="6"/>
  <c r="F119" i="6"/>
  <c r="F117" i="6"/>
  <c r="F116" i="6"/>
  <c r="F115" i="6"/>
  <c r="F114" i="6"/>
  <c r="F113" i="6"/>
  <c r="F112" i="6"/>
  <c r="F111" i="6"/>
  <c r="F109" i="6"/>
  <c r="F106" i="6"/>
  <c r="F103" i="6"/>
  <c r="F101" i="6"/>
  <c r="F100" i="6"/>
  <c r="F99" i="6"/>
  <c r="F96" i="6"/>
  <c r="F95" i="6"/>
  <c r="F94" i="6"/>
  <c r="F92" i="6"/>
  <c r="F91" i="6"/>
  <c r="F90" i="6"/>
  <c r="F88" i="6"/>
  <c r="F85" i="6"/>
  <c r="F84" i="6"/>
  <c r="F81" i="6"/>
  <c r="F80" i="6"/>
  <c r="F79" i="6"/>
  <c r="F78" i="6"/>
  <c r="F76" i="6"/>
  <c r="F75" i="6"/>
  <c r="F74" i="6"/>
  <c r="F73" i="6"/>
  <c r="F72" i="6"/>
  <c r="F70" i="6"/>
  <c r="F66" i="6"/>
  <c r="F65" i="6"/>
  <c r="F64" i="6"/>
  <c r="F63" i="6"/>
  <c r="F62" i="6"/>
  <c r="F61" i="6"/>
  <c r="F60" i="6"/>
  <c r="F58" i="6"/>
  <c r="F57" i="6"/>
  <c r="F56" i="6"/>
  <c r="F55" i="6"/>
  <c r="F54" i="6"/>
  <c r="F52" i="6"/>
  <c r="F51" i="6"/>
  <c r="F49" i="6"/>
  <c r="F47" i="6"/>
  <c r="F46" i="6"/>
  <c r="F44" i="6"/>
  <c r="F43" i="6"/>
  <c r="F41" i="6"/>
  <c r="F39" i="6"/>
  <c r="F38" i="6"/>
  <c r="F37" i="6"/>
  <c r="F36" i="6"/>
  <c r="F34" i="6"/>
  <c r="F33" i="6"/>
  <c r="F31" i="6"/>
  <c r="F30" i="6"/>
  <c r="F29" i="6"/>
  <c r="F28" i="6"/>
  <c r="F27" i="6"/>
  <c r="F26" i="6"/>
  <c r="F24" i="6"/>
  <c r="F23" i="6"/>
  <c r="F21" i="6"/>
  <c r="F20" i="6"/>
  <c r="F18" i="6"/>
  <c r="F17" i="6"/>
  <c r="F16" i="6"/>
  <c r="F15" i="6"/>
  <c r="D382" i="6"/>
  <c r="F382" i="6" s="1"/>
  <c r="D296" i="6"/>
  <c r="F296" i="6" s="1"/>
  <c r="D275" i="6"/>
  <c r="F275" i="6" s="1"/>
  <c r="D265" i="6"/>
  <c r="H124" i="6" l="1"/>
  <c r="J124" i="6" s="1"/>
  <c r="H275" i="6"/>
  <c r="K275" i="6" s="1"/>
  <c r="H102" i="6"/>
  <c r="J102" i="6" s="1"/>
  <c r="H110" i="6"/>
  <c r="J110" i="6" s="1"/>
  <c r="K265" i="6"/>
  <c r="F513" i="7"/>
  <c r="H123" i="6"/>
  <c r="J123" i="6" s="1"/>
  <c r="H296" i="6"/>
  <c r="K296" i="6" s="1"/>
  <c r="K382" i="6"/>
  <c r="L432" i="6"/>
  <c r="N432" i="6" s="1"/>
  <c r="N518" i="6"/>
  <c r="J139" i="6"/>
  <c r="J143" i="6"/>
  <c r="J164" i="6"/>
  <c r="J280" i="6"/>
  <c r="J308" i="6"/>
  <c r="J411" i="6"/>
  <c r="J479" i="6"/>
  <c r="J88" i="6"/>
  <c r="J120" i="6"/>
  <c r="J327" i="6"/>
  <c r="J371" i="6"/>
  <c r="J359" i="6"/>
  <c r="J100" i="6"/>
  <c r="J200" i="6"/>
  <c r="J251" i="6"/>
  <c r="J15" i="6"/>
  <c r="J73" i="6"/>
  <c r="J184" i="6"/>
  <c r="J232" i="6"/>
  <c r="J236" i="6"/>
  <c r="J435" i="6"/>
  <c r="J483" i="6"/>
  <c r="J487" i="6"/>
  <c r="J493" i="6"/>
  <c r="K479" i="6"/>
  <c r="K73" i="6"/>
  <c r="K236" i="6"/>
  <c r="K251" i="6"/>
  <c r="J72" i="6"/>
  <c r="J132" i="6"/>
  <c r="K132" i="6"/>
  <c r="J142" i="6"/>
  <c r="J144" i="6"/>
  <c r="K148" i="6"/>
  <c r="J152" i="6"/>
  <c r="J223" i="6"/>
  <c r="J231" i="6"/>
  <c r="J243" i="6"/>
  <c r="J277" i="6"/>
  <c r="K277" i="6"/>
  <c r="J281" i="6"/>
  <c r="K281" i="6"/>
  <c r="J283" i="6"/>
  <c r="K405" i="6"/>
  <c r="J409" i="6"/>
  <c r="K409" i="6"/>
  <c r="J429" i="6"/>
  <c r="K429" i="6"/>
  <c r="J437" i="6"/>
  <c r="K437" i="6"/>
  <c r="K283" i="6"/>
  <c r="K411" i="6"/>
  <c r="K483" i="6"/>
  <c r="J20" i="6"/>
  <c r="K20" i="6"/>
  <c r="K245" i="6"/>
  <c r="J249" i="6"/>
  <c r="K249" i="6"/>
  <c r="J81" i="6"/>
  <c r="K81" i="6"/>
  <c r="J84" i="6"/>
  <c r="J212" i="6"/>
  <c r="K212" i="6"/>
  <c r="J220" i="6"/>
  <c r="K220" i="6"/>
  <c r="J224" i="6"/>
  <c r="K224" i="6"/>
  <c r="K228" i="6"/>
  <c r="J244" i="6"/>
  <c r="K244" i="6"/>
  <c r="J36" i="6"/>
  <c r="K36" i="6"/>
  <c r="J197" i="6"/>
  <c r="K197" i="6"/>
  <c r="K142" i="6"/>
  <c r="K152" i="6"/>
  <c r="K200" i="6"/>
  <c r="K89" i="6"/>
  <c r="J189" i="6"/>
  <c r="K189" i="6"/>
  <c r="K191" i="6"/>
  <c r="J192" i="6"/>
  <c r="J196" i="6"/>
  <c r="J248" i="6"/>
  <c r="J324" i="6"/>
  <c r="K324" i="6"/>
  <c r="J328" i="6"/>
  <c r="J330" i="6"/>
  <c r="K330" i="6"/>
  <c r="J332" i="6"/>
  <c r="J338" i="6"/>
  <c r="K338" i="6"/>
  <c r="J340" i="6"/>
  <c r="K340" i="6"/>
  <c r="J348" i="6"/>
  <c r="K348" i="6"/>
  <c r="J463" i="6"/>
  <c r="K463" i="6"/>
  <c r="K469" i="6"/>
  <c r="K481" i="6"/>
  <c r="J485" i="6"/>
  <c r="K485" i="6"/>
  <c r="J495" i="6"/>
  <c r="K495" i="6"/>
  <c r="K15" i="6"/>
  <c r="K144" i="6"/>
  <c r="K204" i="6"/>
  <c r="K232" i="6"/>
  <c r="K332" i="6"/>
  <c r="K461" i="6"/>
  <c r="J352" i="6"/>
  <c r="J356" i="6"/>
  <c r="K356" i="6"/>
  <c r="J360" i="6"/>
  <c r="J362" i="6"/>
  <c r="K362" i="6"/>
  <c r="J364" i="6"/>
  <c r="J370" i="6"/>
  <c r="J372" i="6"/>
  <c r="K372" i="6"/>
  <c r="J462" i="6"/>
  <c r="K352" i="6"/>
  <c r="J373" i="6"/>
  <c r="K373" i="6"/>
  <c r="K377" i="6"/>
  <c r="J379" i="6"/>
  <c r="J404" i="6"/>
  <c r="J408" i="6"/>
  <c r="J442" i="6"/>
  <c r="K370" i="6"/>
  <c r="J47" i="6"/>
  <c r="J55" i="6"/>
  <c r="J63" i="6"/>
  <c r="J171" i="6"/>
  <c r="J175" i="6"/>
  <c r="J403" i="6"/>
  <c r="J475" i="6"/>
  <c r="J499" i="6"/>
  <c r="J507" i="6"/>
  <c r="J24" i="6"/>
  <c r="J58" i="6"/>
  <c r="J60" i="6"/>
  <c r="J64" i="6"/>
  <c r="J66" i="6"/>
  <c r="J111" i="6"/>
  <c r="J115" i="6"/>
  <c r="J168" i="6"/>
  <c r="J174" i="6"/>
  <c r="J176" i="6"/>
  <c r="J205" i="6"/>
  <c r="J216" i="6"/>
  <c r="J256" i="6"/>
  <c r="J260" i="6"/>
  <c r="J268" i="6"/>
  <c r="J295" i="6"/>
  <c r="J309" i="6"/>
  <c r="J315" i="6"/>
  <c r="J333" i="6"/>
  <c r="J344" i="6"/>
  <c r="J380" i="6"/>
  <c r="J384" i="6"/>
  <c r="J388" i="6"/>
  <c r="J392" i="6"/>
  <c r="J394" i="6"/>
  <c r="J396" i="6"/>
  <c r="J415" i="6"/>
  <c r="J423" i="6"/>
  <c r="J443" i="6"/>
  <c r="J445" i="6"/>
  <c r="J464" i="6"/>
  <c r="J468" i="6"/>
  <c r="J470" i="6"/>
  <c r="J476" i="6"/>
  <c r="J486" i="6"/>
  <c r="J496" i="6"/>
  <c r="J500" i="6"/>
  <c r="J502" i="6"/>
  <c r="J39" i="6"/>
  <c r="J271" i="6"/>
  <c r="J312" i="6"/>
  <c r="J391" i="6"/>
  <c r="J33" i="6"/>
  <c r="J112" i="6"/>
  <c r="J116" i="6"/>
  <c r="J213" i="6"/>
  <c r="J217" i="6"/>
  <c r="J284" i="6"/>
  <c r="J288" i="6"/>
  <c r="J292" i="6"/>
  <c r="J300" i="6"/>
  <c r="J306" i="6"/>
  <c r="J341" i="6"/>
  <c r="J345" i="6"/>
  <c r="J347" i="6"/>
  <c r="J412" i="6"/>
  <c r="J424" i="6"/>
  <c r="J426" i="6"/>
  <c r="J428" i="6"/>
  <c r="J303" i="6"/>
  <c r="J26" i="6"/>
  <c r="J28" i="6"/>
  <c r="J79" i="6"/>
  <c r="J211" i="6"/>
  <c r="J237" i="6"/>
  <c r="J365" i="6"/>
  <c r="J307" i="6"/>
  <c r="J17" i="6"/>
  <c r="J44" i="6"/>
  <c r="J52" i="6"/>
  <c r="J117" i="6"/>
  <c r="J136" i="6"/>
  <c r="J177" i="6"/>
  <c r="J179" i="6"/>
  <c r="J181" i="6"/>
  <c r="J316" i="6"/>
  <c r="J320" i="6"/>
  <c r="J397" i="6"/>
  <c r="J446" i="6"/>
  <c r="J448" i="6"/>
  <c r="J450" i="6"/>
  <c r="J452" i="6"/>
  <c r="J16" i="6"/>
  <c r="J18" i="6"/>
  <c r="J23" i="6"/>
  <c r="J31" i="6"/>
  <c r="J41" i="6"/>
  <c r="J49" i="6"/>
  <c r="J56" i="6"/>
  <c r="J74" i="6"/>
  <c r="J76" i="6"/>
  <c r="J80" i="6"/>
  <c r="J95" i="6"/>
  <c r="J99" i="6"/>
  <c r="J101" i="6"/>
  <c r="J127" i="6"/>
  <c r="J131" i="6"/>
  <c r="J133" i="6"/>
  <c r="J163" i="6"/>
  <c r="J187" i="6"/>
  <c r="J242" i="6"/>
  <c r="J402" i="6"/>
  <c r="J436" i="6"/>
  <c r="J441" i="6"/>
  <c r="J474" i="6"/>
  <c r="J501" i="6"/>
  <c r="J506" i="6"/>
  <c r="J508" i="6"/>
  <c r="J34" i="6"/>
  <c r="J57" i="6"/>
  <c r="J65" i="6"/>
  <c r="J90" i="6"/>
  <c r="J92" i="6"/>
  <c r="J126" i="6"/>
  <c r="J128" i="6"/>
  <c r="J160" i="6"/>
  <c r="J186" i="6"/>
  <c r="J188" i="6"/>
  <c r="J201" i="6"/>
  <c r="J218" i="6"/>
  <c r="J225" i="6"/>
  <c r="J227" i="6"/>
  <c r="J233" i="6"/>
  <c r="J235" i="6"/>
  <c r="J250" i="6"/>
  <c r="J255" i="6"/>
  <c r="J257" i="6"/>
  <c r="J259" i="6"/>
  <c r="J265" i="6"/>
  <c r="J267" i="6"/>
  <c r="J287" i="6"/>
  <c r="J289" i="6"/>
  <c r="J291" i="6"/>
  <c r="J297" i="6"/>
  <c r="J314" i="6"/>
  <c r="J319" i="6"/>
  <c r="J321" i="6"/>
  <c r="J323" i="6"/>
  <c r="J329" i="6"/>
  <c r="J331" i="6"/>
  <c r="J346" i="6"/>
  <c r="J351" i="6"/>
  <c r="J353" i="6"/>
  <c r="J355" i="6"/>
  <c r="J361" i="6"/>
  <c r="J363" i="6"/>
  <c r="J378" i="6"/>
  <c r="J383" i="6"/>
  <c r="J385" i="6"/>
  <c r="J387" i="6"/>
  <c r="J393" i="6"/>
  <c r="J395" i="6"/>
  <c r="J410" i="6"/>
  <c r="J417" i="6"/>
  <c r="J419" i="6"/>
  <c r="J438" i="6"/>
  <c r="J449" i="6"/>
  <c r="J482" i="6"/>
  <c r="J488" i="6"/>
  <c r="J503" i="6"/>
  <c r="J505" i="6"/>
  <c r="J21" i="6"/>
  <c r="J30" i="6"/>
  <c r="J37" i="6"/>
  <c r="J46" i="6"/>
  <c r="J51" i="6"/>
  <c r="J62" i="6"/>
  <c r="J78" i="6"/>
  <c r="J85" i="6"/>
  <c r="J94" i="6"/>
  <c r="J96" i="6"/>
  <c r="J113" i="6"/>
  <c r="J122" i="6"/>
  <c r="J145" i="6"/>
  <c r="J154" i="6"/>
  <c r="J156" i="6"/>
  <c r="J208" i="6"/>
  <c r="J272" i="6"/>
  <c r="J317" i="6"/>
  <c r="J336" i="6"/>
  <c r="J381" i="6"/>
  <c r="J400" i="6"/>
  <c r="J439" i="6"/>
  <c r="J504" i="6"/>
  <c r="J27" i="6"/>
  <c r="J29" i="6"/>
  <c r="J38" i="6"/>
  <c r="J43" i="6"/>
  <c r="J54" i="6"/>
  <c r="J61" i="6"/>
  <c r="J70" i="6"/>
  <c r="J75" i="6"/>
  <c r="J91" i="6"/>
  <c r="J106" i="6"/>
  <c r="J129" i="6"/>
  <c r="J138" i="6"/>
  <c r="J140" i="6"/>
  <c r="J161" i="6"/>
  <c r="J221" i="6"/>
  <c r="J240" i="6"/>
  <c r="J304" i="6"/>
  <c r="J413" i="6"/>
  <c r="J472" i="6"/>
  <c r="J489" i="6"/>
  <c r="J491" i="6"/>
  <c r="J103" i="6"/>
  <c r="J114" i="6"/>
  <c r="J119" i="6"/>
  <c r="J121" i="6"/>
  <c r="J130" i="6"/>
  <c r="J135" i="6"/>
  <c r="J137" i="6"/>
  <c r="J146" i="6"/>
  <c r="J162" i="6"/>
  <c r="J167" i="6"/>
  <c r="J169" i="6"/>
  <c r="J183" i="6"/>
  <c r="J215" i="6"/>
  <c r="J247" i="6"/>
  <c r="J266" i="6"/>
  <c r="J269" i="6"/>
  <c r="J279" i="6"/>
  <c r="J298" i="6"/>
  <c r="J301" i="6"/>
  <c r="J311" i="6"/>
  <c r="J343" i="6"/>
  <c r="J407" i="6"/>
  <c r="J466" i="6"/>
  <c r="J109" i="6"/>
  <c r="J125" i="6"/>
  <c r="J141" i="6"/>
  <c r="J150" i="6"/>
  <c r="J157" i="6"/>
  <c r="J166" i="6"/>
  <c r="J226" i="6"/>
  <c r="J229" i="6"/>
  <c r="J239" i="6"/>
  <c r="J241" i="6"/>
  <c r="J258" i="6"/>
  <c r="J261" i="6"/>
  <c r="J273" i="6"/>
  <c r="J290" i="6"/>
  <c r="J293" i="6"/>
  <c r="J305" i="6"/>
  <c r="J322" i="6"/>
  <c r="J325" i="6"/>
  <c r="J335" i="6"/>
  <c r="J337" i="6"/>
  <c r="J354" i="6"/>
  <c r="J357" i="6"/>
  <c r="J367" i="6"/>
  <c r="J369" i="6"/>
  <c r="J389" i="6"/>
  <c r="J399" i="6"/>
  <c r="J401" i="6"/>
  <c r="J418" i="6"/>
  <c r="J421" i="6"/>
  <c r="J447" i="6"/>
  <c r="J460" i="6"/>
  <c r="J465" i="6"/>
  <c r="J477" i="6"/>
  <c r="J198" i="6"/>
  <c r="J206" i="6"/>
  <c r="J214" i="6"/>
  <c r="J222" i="6"/>
  <c r="J238" i="6"/>
  <c r="J246" i="6"/>
  <c r="J254" i="6"/>
  <c r="J262" i="6"/>
  <c r="J270" i="6"/>
  <c r="J278" i="6"/>
  <c r="J294" i="6"/>
  <c r="J302" i="6"/>
  <c r="J310" i="6"/>
  <c r="J318" i="6"/>
  <c r="J326" i="6"/>
  <c r="J334" i="6"/>
  <c r="J342" i="6"/>
  <c r="J350" i="6"/>
  <c r="J358" i="6"/>
  <c r="J366" i="6"/>
  <c r="J374" i="6"/>
  <c r="J382" i="6"/>
  <c r="J390" i="6"/>
  <c r="J398" i="6"/>
  <c r="J406" i="6"/>
  <c r="J422" i="6"/>
  <c r="J430" i="6"/>
  <c r="J440" i="6"/>
  <c r="J178" i="6"/>
  <c r="J194" i="6"/>
  <c r="D124" i="6"/>
  <c r="F124" i="6" s="1"/>
  <c r="D123" i="6"/>
  <c r="F123" i="6" s="1"/>
  <c r="D110" i="6"/>
  <c r="F110" i="6" s="1"/>
  <c r="D102" i="6"/>
  <c r="F102" i="6" s="1"/>
  <c r="K110" i="6" l="1"/>
  <c r="J275" i="6"/>
  <c r="K123" i="6"/>
  <c r="K102" i="6"/>
  <c r="J296" i="6"/>
  <c r="K124" i="6"/>
  <c r="N457" i="6"/>
  <c r="N520" i="6" s="1"/>
  <c r="N521" i="6" s="1"/>
  <c r="H432" i="6"/>
  <c r="K432" i="6" s="1"/>
  <c r="J518" i="6"/>
  <c r="F457" i="6"/>
  <c r="O518" i="6" l="1"/>
  <c r="O15" i="6"/>
  <c r="O471" i="6"/>
  <c r="O467" i="6"/>
  <c r="O459" i="6"/>
  <c r="O455" i="6"/>
  <c r="O451" i="6"/>
  <c r="O431" i="6"/>
  <c r="O427" i="6"/>
  <c r="O375" i="6"/>
  <c r="O339" i="6"/>
  <c r="O299" i="6"/>
  <c r="O263" i="6"/>
  <c r="O219" i="6"/>
  <c r="O207" i="6"/>
  <c r="O203" i="6"/>
  <c r="O199" i="6"/>
  <c r="O195" i="6"/>
  <c r="O191" i="6"/>
  <c r="O490" i="6"/>
  <c r="O480" i="6"/>
  <c r="O469" i="6"/>
  <c r="O458" i="6"/>
  <c r="O453" i="6"/>
  <c r="O416" i="6"/>
  <c r="O405" i="6"/>
  <c r="O368" i="6"/>
  <c r="O282" i="6"/>
  <c r="O245" i="6"/>
  <c r="O234" i="6"/>
  <c r="O202" i="6"/>
  <c r="O172" i="6"/>
  <c r="O148" i="6"/>
  <c r="O108" i="6"/>
  <c r="O104" i="6"/>
  <c r="O509" i="6"/>
  <c r="O498" i="6"/>
  <c r="O461" i="6"/>
  <c r="O456" i="6"/>
  <c r="O434" i="6"/>
  <c r="O386" i="6"/>
  <c r="O376" i="6"/>
  <c r="O349" i="6"/>
  <c r="O285" i="6"/>
  <c r="O274" i="6"/>
  <c r="O264" i="6"/>
  <c r="O253" i="6"/>
  <c r="O210" i="6"/>
  <c r="O170" i="6"/>
  <c r="O158" i="6"/>
  <c r="O134" i="6"/>
  <c r="O118" i="6"/>
  <c r="O98" i="6"/>
  <c r="O86" i="6"/>
  <c r="O82" i="6"/>
  <c r="O50" i="6"/>
  <c r="O42" i="6"/>
  <c r="O22" i="6"/>
  <c r="O494" i="6"/>
  <c r="O484" i="6"/>
  <c r="O473" i="6"/>
  <c r="O420" i="6"/>
  <c r="O377" i="6"/>
  <c r="O313" i="6"/>
  <c r="O228" i="6"/>
  <c r="O185" i="6"/>
  <c r="O159" i="6"/>
  <c r="O151" i="6"/>
  <c r="O89" i="6"/>
  <c r="O68" i="6"/>
  <c r="O25" i="6"/>
  <c r="O481" i="6"/>
  <c r="O204" i="6"/>
  <c r="O182" i="6"/>
  <c r="O165" i="6"/>
  <c r="O77" i="6"/>
  <c r="O40" i="6"/>
  <c r="O19" i="6"/>
  <c r="O478" i="6"/>
  <c r="O425" i="6"/>
  <c r="O414" i="6"/>
  <c r="O286" i="6"/>
  <c r="O276" i="6"/>
  <c r="O190" i="6"/>
  <c r="O155" i="6"/>
  <c r="O147" i="6"/>
  <c r="O107" i="6"/>
  <c r="O87" i="6"/>
  <c r="O71" i="6"/>
  <c r="O497" i="6"/>
  <c r="O454" i="6"/>
  <c r="O444" i="6"/>
  <c r="O433" i="6"/>
  <c r="O252" i="6"/>
  <c r="O230" i="6"/>
  <c r="O209" i="6"/>
  <c r="O153" i="6"/>
  <c r="O105" i="6"/>
  <c r="O97" i="6"/>
  <c r="O69" i="6"/>
  <c r="O59" i="6"/>
  <c r="O53" i="6"/>
  <c r="O48" i="6"/>
  <c r="O32" i="6"/>
  <c r="O492" i="6"/>
  <c r="O193" i="6"/>
  <c r="O173" i="6"/>
  <c r="O149" i="6"/>
  <c r="O93" i="6"/>
  <c r="O83" i="6"/>
  <c r="O67" i="6"/>
  <c r="O45" i="6"/>
  <c r="O35" i="6"/>
  <c r="O142" i="6"/>
  <c r="O36" i="6"/>
  <c r="O58" i="6"/>
  <c r="O80" i="6"/>
  <c r="O106" i="6"/>
  <c r="O125" i="6"/>
  <c r="O146" i="6"/>
  <c r="O33" i="6"/>
  <c r="O56" i="6"/>
  <c r="O78" i="6"/>
  <c r="O102" i="6"/>
  <c r="O123" i="6"/>
  <c r="O140" i="6"/>
  <c r="O164" i="6"/>
  <c r="O186" i="6"/>
  <c r="O213" i="6"/>
  <c r="O232" i="6"/>
  <c r="O250" i="6"/>
  <c r="O270" i="6"/>
  <c r="O291" i="6"/>
  <c r="O308" i="6"/>
  <c r="O325" i="6"/>
  <c r="O342" i="6"/>
  <c r="O359" i="6"/>
  <c r="O379" i="6"/>
  <c r="O396" i="6"/>
  <c r="O413" i="6"/>
  <c r="O438" i="6"/>
  <c r="O464" i="6"/>
  <c r="O488" i="6"/>
  <c r="O510" i="6"/>
  <c r="O167" i="6"/>
  <c r="O188" i="6"/>
  <c r="O215" i="6"/>
  <c r="O235" i="6"/>
  <c r="O254" i="6"/>
  <c r="O272" i="6"/>
  <c r="O293" i="6"/>
  <c r="O310" i="6"/>
  <c r="O327" i="6"/>
  <c r="O344" i="6"/>
  <c r="O361" i="6"/>
  <c r="O381" i="6"/>
  <c r="O398" i="6"/>
  <c r="O417" i="6"/>
  <c r="O440" i="6"/>
  <c r="O466" i="6"/>
  <c r="O491" i="6"/>
  <c r="O512" i="6"/>
  <c r="O27" i="6"/>
  <c r="O49" i="6"/>
  <c r="O72" i="6"/>
  <c r="O95" i="6"/>
  <c r="O117" i="6"/>
  <c r="O135" i="6"/>
  <c r="O157" i="6"/>
  <c r="O179" i="6"/>
  <c r="O205" i="6"/>
  <c r="O225" i="6"/>
  <c r="O244" i="6"/>
  <c r="O265" i="6"/>
  <c r="O284" i="6"/>
  <c r="O303" i="6"/>
  <c r="O320" i="6"/>
  <c r="O336" i="6"/>
  <c r="O354" i="6"/>
  <c r="O371" i="6"/>
  <c r="O391" i="6"/>
  <c r="O408" i="6"/>
  <c r="O429" i="6"/>
  <c r="O450" i="6"/>
  <c r="O482" i="6"/>
  <c r="O504" i="6"/>
  <c r="O18" i="6"/>
  <c r="O39" i="6"/>
  <c r="O62" i="6"/>
  <c r="O85" i="6"/>
  <c r="O111" i="6"/>
  <c r="O128" i="6"/>
  <c r="O145" i="6"/>
  <c r="O171" i="6"/>
  <c r="O194" i="6"/>
  <c r="O218" i="6"/>
  <c r="O238" i="6"/>
  <c r="O257" i="6"/>
  <c r="O277" i="6"/>
  <c r="O296" i="6"/>
  <c r="O314" i="6"/>
  <c r="O330" i="6"/>
  <c r="O347" i="6"/>
  <c r="O364" i="6"/>
  <c r="O384" i="6"/>
  <c r="O401" i="6"/>
  <c r="O421" i="6"/>
  <c r="O443" i="6"/>
  <c r="O472" i="6"/>
  <c r="O496" i="6"/>
  <c r="O515" i="6"/>
  <c r="O20" i="6"/>
  <c r="O41" i="6"/>
  <c r="O63" i="6"/>
  <c r="O88" i="6"/>
  <c r="O112" i="6"/>
  <c r="O129" i="6"/>
  <c r="O17" i="6"/>
  <c r="O38" i="6"/>
  <c r="O61" i="6"/>
  <c r="O84" i="6"/>
  <c r="O110" i="6"/>
  <c r="O127" i="6"/>
  <c r="O144" i="6"/>
  <c r="O169" i="6"/>
  <c r="O192" i="6"/>
  <c r="O217" i="6"/>
  <c r="O237" i="6"/>
  <c r="O256" i="6"/>
  <c r="O275" i="6"/>
  <c r="O295" i="6"/>
  <c r="O312" i="6"/>
  <c r="O329" i="6"/>
  <c r="O346" i="6"/>
  <c r="O363" i="6"/>
  <c r="O383" i="6"/>
  <c r="O400" i="6"/>
  <c r="O419" i="6"/>
  <c r="O442" i="6"/>
  <c r="O470" i="6"/>
  <c r="O495" i="6"/>
  <c r="O514" i="6"/>
  <c r="O174" i="6"/>
  <c r="O196" i="6"/>
  <c r="O220" i="6"/>
  <c r="O239" i="6"/>
  <c r="O258" i="6"/>
  <c r="O278" i="6"/>
  <c r="O297" i="6"/>
  <c r="O315" i="6"/>
  <c r="O331" i="6"/>
  <c r="O348" i="6"/>
  <c r="O365" i="6"/>
  <c r="O385" i="6"/>
  <c r="O402" i="6"/>
  <c r="O422" i="6"/>
  <c r="O445" i="6"/>
  <c r="O474" i="6"/>
  <c r="O499" i="6"/>
  <c r="O516" i="6"/>
  <c r="O31" i="6"/>
  <c r="O55" i="6"/>
  <c r="O76" i="6"/>
  <c r="O122" i="6"/>
  <c r="O139" i="6"/>
  <c r="O163" i="6"/>
  <c r="O184" i="6"/>
  <c r="O212" i="6"/>
  <c r="O231" i="6"/>
  <c r="O249" i="6"/>
  <c r="O269" i="6"/>
  <c r="O290" i="6"/>
  <c r="O307" i="6"/>
  <c r="O324" i="6"/>
  <c r="O341" i="6"/>
  <c r="O358" i="6"/>
  <c r="O378" i="6"/>
  <c r="O395" i="6"/>
  <c r="O412" i="6"/>
  <c r="O437" i="6"/>
  <c r="O463" i="6"/>
  <c r="O487" i="6"/>
  <c r="O508" i="6"/>
  <c r="O26" i="6"/>
  <c r="O47" i="6"/>
  <c r="O70" i="6"/>
  <c r="O94" i="6"/>
  <c r="O116" i="6"/>
  <c r="O133" i="6"/>
  <c r="O23" i="6"/>
  <c r="O44" i="6"/>
  <c r="O65" i="6"/>
  <c r="O91" i="6"/>
  <c r="O114" i="6"/>
  <c r="O131" i="6"/>
  <c r="O152" i="6"/>
  <c r="O176" i="6"/>
  <c r="O198" i="6"/>
  <c r="O222" i="6"/>
  <c r="O241" i="6"/>
  <c r="O260" i="6"/>
  <c r="O280" i="6"/>
  <c r="O300" i="6"/>
  <c r="O317" i="6"/>
  <c r="O333" i="6"/>
  <c r="O351" i="6"/>
  <c r="O367" i="6"/>
  <c r="O388" i="6"/>
  <c r="O404" i="6"/>
  <c r="O424" i="6"/>
  <c r="O447" i="6"/>
  <c r="O476" i="6"/>
  <c r="O501" i="6"/>
  <c r="O156" i="6"/>
  <c r="O178" i="6"/>
  <c r="O201" i="6"/>
  <c r="O224" i="6"/>
  <c r="O243" i="6"/>
  <c r="O262" i="6"/>
  <c r="O283" i="6"/>
  <c r="O302" i="6"/>
  <c r="O319" i="6"/>
  <c r="O335" i="6"/>
  <c r="O353" i="6"/>
  <c r="O370" i="6"/>
  <c r="O390" i="6"/>
  <c r="O407" i="6"/>
  <c r="O428" i="6"/>
  <c r="O449" i="6"/>
  <c r="O479" i="6"/>
  <c r="O503" i="6"/>
  <c r="O16" i="6"/>
  <c r="O37" i="6"/>
  <c r="O60" i="6"/>
  <c r="O81" i="6"/>
  <c r="O109" i="6"/>
  <c r="O126" i="6"/>
  <c r="O143" i="6"/>
  <c r="O168" i="6"/>
  <c r="O189" i="6"/>
  <c r="O216" i="6"/>
  <c r="O236" i="6"/>
  <c r="O255" i="6"/>
  <c r="O273" i="6"/>
  <c r="O294" i="6"/>
  <c r="O311" i="6"/>
  <c r="O328" i="6"/>
  <c r="O345" i="6"/>
  <c r="O362" i="6"/>
  <c r="O382" i="6"/>
  <c r="O399" i="6"/>
  <c r="O418" i="6"/>
  <c r="O441" i="6"/>
  <c r="O468" i="6"/>
  <c r="O493" i="6"/>
  <c r="O513" i="6"/>
  <c r="O29" i="6"/>
  <c r="O52" i="6"/>
  <c r="O74" i="6"/>
  <c r="O99" i="6"/>
  <c r="O120" i="6"/>
  <c r="O137" i="6"/>
  <c r="O161" i="6"/>
  <c r="O181" i="6"/>
  <c r="O208" i="6"/>
  <c r="O227" i="6"/>
  <c r="O247" i="6"/>
  <c r="O267" i="6"/>
  <c r="O288" i="6"/>
  <c r="O305" i="6"/>
  <c r="O322" i="6"/>
  <c r="O338" i="6"/>
  <c r="O356" i="6"/>
  <c r="O373" i="6"/>
  <c r="O393" i="6"/>
  <c r="O410" i="6"/>
  <c r="O435" i="6"/>
  <c r="O460" i="6"/>
  <c r="O485" i="6"/>
  <c r="O506" i="6"/>
  <c r="O30" i="6"/>
  <c r="O54" i="6"/>
  <c r="O75" i="6"/>
  <c r="O100" i="6"/>
  <c r="O121" i="6"/>
  <c r="O138" i="6"/>
  <c r="O28" i="6"/>
  <c r="O51" i="6"/>
  <c r="O73" i="6"/>
  <c r="O96" i="6"/>
  <c r="O119" i="6"/>
  <c r="O136" i="6"/>
  <c r="O160" i="6"/>
  <c r="O180" i="6"/>
  <c r="O206" i="6"/>
  <c r="O226" i="6"/>
  <c r="O246" i="6"/>
  <c r="O266" i="6"/>
  <c r="O287" i="6"/>
  <c r="O304" i="6"/>
  <c r="O321" i="6"/>
  <c r="O337" i="6"/>
  <c r="O355" i="6"/>
  <c r="O372" i="6"/>
  <c r="O392" i="6"/>
  <c r="O409" i="6"/>
  <c r="O430" i="6"/>
  <c r="O452" i="6"/>
  <c r="O483" i="6"/>
  <c r="O505" i="6"/>
  <c r="O162" i="6"/>
  <c r="O183" i="6"/>
  <c r="O211" i="6"/>
  <c r="O229" i="6"/>
  <c r="O248" i="6"/>
  <c r="O268" i="6"/>
  <c r="O289" i="6"/>
  <c r="O306" i="6"/>
  <c r="O323" i="6"/>
  <c r="O340" i="6"/>
  <c r="O357" i="6"/>
  <c r="O374" i="6"/>
  <c r="O394" i="6"/>
  <c r="O411" i="6"/>
  <c r="O436" i="6"/>
  <c r="O462" i="6"/>
  <c r="O486" i="6"/>
  <c r="O507" i="6"/>
  <c r="O21" i="6"/>
  <c r="O43" i="6"/>
  <c r="O64" i="6"/>
  <c r="O90" i="6"/>
  <c r="O113" i="6"/>
  <c r="O130" i="6"/>
  <c r="O150" i="6"/>
  <c r="O175" i="6"/>
  <c r="O197" i="6"/>
  <c r="O221" i="6"/>
  <c r="O240" i="6"/>
  <c r="O259" i="6"/>
  <c r="O279" i="6"/>
  <c r="O298" i="6"/>
  <c r="O316" i="6"/>
  <c r="O332" i="6"/>
  <c r="O350" i="6"/>
  <c r="O366" i="6"/>
  <c r="O387" i="6"/>
  <c r="O403" i="6"/>
  <c r="O423" i="6"/>
  <c r="O446" i="6"/>
  <c r="O475" i="6"/>
  <c r="O500" i="6"/>
  <c r="O517" i="6"/>
  <c r="O34" i="6"/>
  <c r="O57" i="6"/>
  <c r="O79" i="6"/>
  <c r="O103" i="6"/>
  <c r="O124" i="6"/>
  <c r="O141" i="6"/>
  <c r="O166" i="6"/>
  <c r="O187" i="6"/>
  <c r="O214" i="6"/>
  <c r="O233" i="6"/>
  <c r="O251" i="6"/>
  <c r="O271" i="6"/>
  <c r="O292" i="6"/>
  <c r="O309" i="6"/>
  <c r="O326" i="6"/>
  <c r="O343" i="6"/>
  <c r="O360" i="6"/>
  <c r="O380" i="6"/>
  <c r="O397" i="6"/>
  <c r="O415" i="6"/>
  <c r="O439" i="6"/>
  <c r="O465" i="6"/>
  <c r="O489" i="6"/>
  <c r="O511" i="6"/>
  <c r="O101" i="6"/>
  <c r="O24" i="6"/>
  <c r="O115" i="6"/>
  <c r="O200" i="6"/>
  <c r="O281" i="6"/>
  <c r="O352" i="6"/>
  <c r="O426" i="6"/>
  <c r="O66" i="6"/>
  <c r="O154" i="6"/>
  <c r="O242" i="6"/>
  <c r="O318" i="6"/>
  <c r="O389" i="6"/>
  <c r="O477" i="6"/>
  <c r="O92" i="6"/>
  <c r="O177" i="6"/>
  <c r="O261" i="6"/>
  <c r="O334" i="6"/>
  <c r="O406" i="6"/>
  <c r="O502" i="6"/>
  <c r="O46" i="6"/>
  <c r="O132" i="6"/>
  <c r="O223" i="6"/>
  <c r="O301" i="6"/>
  <c r="O369" i="6"/>
  <c r="O448" i="6"/>
  <c r="O432" i="6"/>
  <c r="O457" i="6"/>
  <c r="J432" i="6"/>
  <c r="J457" i="6" s="1"/>
  <c r="J520" i="6" s="1"/>
</calcChain>
</file>

<file path=xl/sharedStrings.xml><?xml version="1.0" encoding="utf-8"?>
<sst xmlns="http://schemas.openxmlformats.org/spreadsheetml/2006/main" count="2802" uniqueCount="1013">
  <si>
    <t>PRECIARIO BBVA BANCOMER 2014</t>
  </si>
  <si>
    <t>Concepto</t>
  </si>
  <si>
    <t>Unidad</t>
  </si>
  <si>
    <t>A</t>
  </si>
  <si>
    <t>PRELIMINARES</t>
  </si>
  <si>
    <t>A01</t>
  </si>
  <si>
    <t>DESMONTAJES</t>
  </si>
  <si>
    <t>A0101</t>
  </si>
  <si>
    <t>MUEBLES DE BAÑO</t>
  </si>
  <si>
    <t>PZA</t>
  </si>
  <si>
    <t>PRE-002</t>
  </si>
  <si>
    <t>PRE-065</t>
  </si>
  <si>
    <t>PRE-003</t>
  </si>
  <si>
    <t>PRE-066</t>
  </si>
  <si>
    <t>PRE-004</t>
  </si>
  <si>
    <t>PRE-005</t>
  </si>
  <si>
    <t>A0103</t>
  </si>
  <si>
    <t>INSTALACIONES HIDROSANITARIAS</t>
  </si>
  <si>
    <t>PRE-006</t>
  </si>
  <si>
    <t>SAL</t>
  </si>
  <si>
    <t>PRE-007</t>
  </si>
  <si>
    <t>A0104</t>
  </si>
  <si>
    <t>INSTALACIÓN ELÉCTRICA</t>
  </si>
  <si>
    <t>M2</t>
  </si>
  <si>
    <t>PRE-043</t>
  </si>
  <si>
    <t>PRE-061</t>
  </si>
  <si>
    <t>PRE-010</t>
  </si>
  <si>
    <t>PRE-011</t>
  </si>
  <si>
    <t>A0105</t>
  </si>
  <si>
    <t>HERRERÍA</t>
  </si>
  <si>
    <t>PRE-012</t>
  </si>
  <si>
    <t>PRE-025</t>
  </si>
  <si>
    <t>PRE-013</t>
  </si>
  <si>
    <t>PRE-049</t>
  </si>
  <si>
    <t>PRE-014</t>
  </si>
  <si>
    <t>NUCLEO</t>
  </si>
  <si>
    <t>PRE-015</t>
  </si>
  <si>
    <t>PRE-016</t>
  </si>
  <si>
    <t>PRE-017</t>
  </si>
  <si>
    <t>A0106</t>
  </si>
  <si>
    <t>CANCELERÍA</t>
  </si>
  <si>
    <t>PRE-020</t>
  </si>
  <si>
    <t>PRE-021</t>
  </si>
  <si>
    <t>A0107</t>
  </si>
  <si>
    <t>CARPINTERÍA</t>
  </si>
  <si>
    <t>PRE-023</t>
  </si>
  <si>
    <t>PRE-048</t>
  </si>
  <si>
    <t>PRE-024</t>
  </si>
  <si>
    <t>PRE-050</t>
  </si>
  <si>
    <t>PRE-026</t>
  </si>
  <si>
    <t>A0108</t>
  </si>
  <si>
    <t>PRE-027</t>
  </si>
  <si>
    <t>PRE-074</t>
  </si>
  <si>
    <t>PRE-075</t>
  </si>
  <si>
    <t>A0109</t>
  </si>
  <si>
    <t>AIRE ACONDICIONADO</t>
  </si>
  <si>
    <t>PRE-031</t>
  </si>
  <si>
    <t>A0110</t>
  </si>
  <si>
    <t>ALFOMBRAS Y CORTINAS</t>
  </si>
  <si>
    <t>PRE-032</t>
  </si>
  <si>
    <t>PRE-033</t>
  </si>
  <si>
    <t>A0111</t>
  </si>
  <si>
    <t>PLAFONES</t>
  </si>
  <si>
    <t>PRE-034</t>
  </si>
  <si>
    <t>A0112</t>
  </si>
  <si>
    <t>ANUNCIOS LUMINOSOS</t>
  </si>
  <si>
    <t>PRE-035</t>
  </si>
  <si>
    <t>PRE-036</t>
  </si>
  <si>
    <t>A0113</t>
  </si>
  <si>
    <t>EXCLUSAS, TRANSFER, ATM´S, CAJA FUERTE</t>
  </si>
  <si>
    <t>PRE-038</t>
  </si>
  <si>
    <t>PRE-082</t>
  </si>
  <si>
    <t>PRE-040</t>
  </si>
  <si>
    <t>PRE-041</t>
  </si>
  <si>
    <t>PRE-042</t>
  </si>
  <si>
    <t>A0114</t>
  </si>
  <si>
    <t>MOBILIARIO</t>
  </si>
  <si>
    <t>PRE-044</t>
  </si>
  <si>
    <t>PRE-046</t>
  </si>
  <si>
    <t>PRE-045</t>
  </si>
  <si>
    <t>SISTEMA</t>
  </si>
  <si>
    <t>PRE-047</t>
  </si>
  <si>
    <t>PRE-071</t>
  </si>
  <si>
    <t>ESTACION</t>
  </si>
  <si>
    <t>PRE-064</t>
  </si>
  <si>
    <t>A0115</t>
  </si>
  <si>
    <t>INFRAESTRUCTURA</t>
  </si>
  <si>
    <t>A02</t>
  </si>
  <si>
    <t>DEMOLICIONES</t>
  </si>
  <si>
    <t>A0201</t>
  </si>
  <si>
    <t>PRE-053</t>
  </si>
  <si>
    <t>M</t>
  </si>
  <si>
    <t>A0202</t>
  </si>
  <si>
    <t>PRE-060</t>
  </si>
  <si>
    <t>M3</t>
  </si>
  <si>
    <t>PRE-063</t>
  </si>
  <si>
    <t>MUROS DE TABLAROCA Y PLAFONES</t>
  </si>
  <si>
    <t>MODULO</t>
  </si>
  <si>
    <t>PRE-067</t>
  </si>
  <si>
    <t>PRE-068</t>
  </si>
  <si>
    <t>PRE-069</t>
  </si>
  <si>
    <t>ACARREOS</t>
  </si>
  <si>
    <t>PRE-073</t>
  </si>
  <si>
    <t>OBRAS PRELIMINARES</t>
  </si>
  <si>
    <t>TRAZOS Y NIVELACIONES</t>
  </si>
  <si>
    <t>TAPIALES</t>
  </si>
  <si>
    <t>PRE-076</t>
  </si>
  <si>
    <t>PRE-078</t>
  </si>
  <si>
    <t>OBRAS PROVISIONALES O COMPLEMENTARIAS</t>
  </si>
  <si>
    <t>PRE-081</t>
  </si>
  <si>
    <t>SUCURSAL</t>
  </si>
  <si>
    <t>PRE-083</t>
  </si>
  <si>
    <t>B</t>
  </si>
  <si>
    <t>B01</t>
  </si>
  <si>
    <t>EN PISOS</t>
  </si>
  <si>
    <t>ALB-002</t>
  </si>
  <si>
    <t>ALB-003</t>
  </si>
  <si>
    <t>ALB-008</t>
  </si>
  <si>
    <t>ALB-011</t>
  </si>
  <si>
    <t>EN MUROS</t>
  </si>
  <si>
    <t>EN AZOTEAS</t>
  </si>
  <si>
    <t>ALB-021</t>
  </si>
  <si>
    <t>ACABADOS</t>
  </si>
  <si>
    <t>ACA-001</t>
  </si>
  <si>
    <t>ACA-003</t>
  </si>
  <si>
    <t>ACA-014</t>
  </si>
  <si>
    <t>ACA-021</t>
  </si>
  <si>
    <t>ACA-006</t>
  </si>
  <si>
    <t>ACA-011</t>
  </si>
  <si>
    <t>ACA-012</t>
  </si>
  <si>
    <t>ACA-017</t>
  </si>
  <si>
    <t>ACA-019</t>
  </si>
  <si>
    <t>C02</t>
  </si>
  <si>
    <t>TAB-004</t>
  </si>
  <si>
    <t>TAB-005</t>
  </si>
  <si>
    <t>TAB-006</t>
  </si>
  <si>
    <t>TAB-007</t>
  </si>
  <si>
    <t>TAB-008</t>
  </si>
  <si>
    <t>TAB-009</t>
  </si>
  <si>
    <t>TAB-010</t>
  </si>
  <si>
    <t>TAB-011</t>
  </si>
  <si>
    <t>TAB-014</t>
  </si>
  <si>
    <t>TAB-017</t>
  </si>
  <si>
    <t>TAB-018</t>
  </si>
  <si>
    <t>TAB-019</t>
  </si>
  <si>
    <t>TAB-022</t>
  </si>
  <si>
    <t>TAB-025</t>
  </si>
  <si>
    <t>TAB-028</t>
  </si>
  <si>
    <t>EN PLAFONES</t>
  </si>
  <si>
    <t>PLA-001</t>
  </si>
  <si>
    <t>PLA-002</t>
  </si>
  <si>
    <t>PLA-003</t>
  </si>
  <si>
    <t>PLA-004</t>
  </si>
  <si>
    <t>PLA-009</t>
  </si>
  <si>
    <t>PLA-010</t>
  </si>
  <si>
    <t>PLA-012</t>
  </si>
  <si>
    <t>PLA-013</t>
  </si>
  <si>
    <t>PLA-014</t>
  </si>
  <si>
    <t>PLA-015</t>
  </si>
  <si>
    <t>PLA-016</t>
  </si>
  <si>
    <t>PLA-017</t>
  </si>
  <si>
    <t>EXTERIORES</t>
  </si>
  <si>
    <t>CANCELERÍA ALUMINIO Y CRISTAL</t>
  </si>
  <si>
    <t>CANCELERÍA DE ALUMINIO</t>
  </si>
  <si>
    <t>CAN-002</t>
  </si>
  <si>
    <t>D02</t>
  </si>
  <si>
    <t>CRISTAL</t>
  </si>
  <si>
    <t>CAN-004</t>
  </si>
  <si>
    <t>PELÍCULA</t>
  </si>
  <si>
    <t>CAN-006</t>
  </si>
  <si>
    <t>PUERTAS</t>
  </si>
  <si>
    <t>CAN-008</t>
  </si>
  <si>
    <t>CAN-010</t>
  </si>
  <si>
    <t>E</t>
  </si>
  <si>
    <t>CAR-002</t>
  </si>
  <si>
    <t>CAR-004</t>
  </si>
  <si>
    <t>CAR-005</t>
  </si>
  <si>
    <t>CAR-006</t>
  </si>
  <si>
    <t>CAR-007</t>
  </si>
  <si>
    <t>E02</t>
  </si>
  <si>
    <t>MUEBLES DE MADERA</t>
  </si>
  <si>
    <t>CAR-010</t>
  </si>
  <si>
    <t>CAR-013</t>
  </si>
  <si>
    <t>CAR-014</t>
  </si>
  <si>
    <t>E03</t>
  </si>
  <si>
    <t>REGISTROS DE MADERA</t>
  </si>
  <si>
    <t>CAR-015</t>
  </si>
  <si>
    <t>F</t>
  </si>
  <si>
    <t>F01</t>
  </si>
  <si>
    <t>HER-001</t>
  </si>
  <si>
    <t>KG</t>
  </si>
  <si>
    <t>F04</t>
  </si>
  <si>
    <t>MUROS METÁLICOS</t>
  </si>
  <si>
    <t>HER-003</t>
  </si>
  <si>
    <t>HER-004</t>
  </si>
  <si>
    <t>F05</t>
  </si>
  <si>
    <t>HER-006</t>
  </si>
  <si>
    <t>VAR-007</t>
  </si>
  <si>
    <t>HER-007</t>
  </si>
  <si>
    <t>HER-008</t>
  </si>
  <si>
    <t>HER-009</t>
  </si>
  <si>
    <t>G</t>
  </si>
  <si>
    <t>SUMINISTROS DEL CLIENTE Y COLOCACIONES</t>
  </si>
  <si>
    <t>G01</t>
  </si>
  <si>
    <t>VAR-001</t>
  </si>
  <si>
    <t>G03</t>
  </si>
  <si>
    <t>SEÑALIZACIÓN</t>
  </si>
  <si>
    <t>VAR-002</t>
  </si>
  <si>
    <t>JGO</t>
  </si>
  <si>
    <t>G04</t>
  </si>
  <si>
    <t>PUERTAS BLINDADAS, ESCLUSA Y TRANSFER</t>
  </si>
  <si>
    <t>VAR-003</t>
  </si>
  <si>
    <t>VAR-004</t>
  </si>
  <si>
    <t>VAR-005</t>
  </si>
  <si>
    <t>G05</t>
  </si>
  <si>
    <t>EXTINTORES Y SEGURIDAD</t>
  </si>
  <si>
    <t>VAR-006</t>
  </si>
  <si>
    <t>G07</t>
  </si>
  <si>
    <t>MARQUETING</t>
  </si>
  <si>
    <t>H</t>
  </si>
  <si>
    <t>LIMPIEZA</t>
  </si>
  <si>
    <t>H01</t>
  </si>
  <si>
    <t>LIMPIEZA FINA</t>
  </si>
  <si>
    <t>LIMP-002</t>
  </si>
  <si>
    <t>LIMP-003</t>
  </si>
  <si>
    <t>H02</t>
  </si>
  <si>
    <t>PROTECCIONES</t>
  </si>
  <si>
    <t>LIMP-004</t>
  </si>
  <si>
    <t>I</t>
  </si>
  <si>
    <t>I01</t>
  </si>
  <si>
    <t>IHS-001</t>
  </si>
  <si>
    <t>IHS-009</t>
  </si>
  <si>
    <t>IHS-003</t>
  </si>
  <si>
    <t>IHS-004</t>
  </si>
  <si>
    <t>IHS-005</t>
  </si>
  <si>
    <t>IHS-006</t>
  </si>
  <si>
    <t>IHS-008</t>
  </si>
  <si>
    <t>IHS-010</t>
  </si>
  <si>
    <t>I02</t>
  </si>
  <si>
    <t>ACCESORIOS DE BAÑO</t>
  </si>
  <si>
    <t>IHS-012</t>
  </si>
  <si>
    <t>IHS-013</t>
  </si>
  <si>
    <t>IHS-016</t>
  </si>
  <si>
    <t>IHS-017</t>
  </si>
  <si>
    <t>IHS-018</t>
  </si>
  <si>
    <t>IHS-020</t>
  </si>
  <si>
    <t>IHS-021</t>
  </si>
  <si>
    <t>IHS-022</t>
  </si>
  <si>
    <t>I03</t>
  </si>
  <si>
    <t>MAMPARAS DE BAÑO</t>
  </si>
  <si>
    <t>IHS-023</t>
  </si>
  <si>
    <t>I04</t>
  </si>
  <si>
    <t>PRUEBAS Y MANTENIMIENTO</t>
  </si>
  <si>
    <t>IHS-025</t>
  </si>
  <si>
    <t>IHS-027</t>
  </si>
  <si>
    <t>IHS-028</t>
  </si>
  <si>
    <t>I05</t>
  </si>
  <si>
    <t>SALIDAS HIDROSANITARIAS</t>
  </si>
  <si>
    <t>IHS-031</t>
  </si>
  <si>
    <t>IHS-032</t>
  </si>
  <si>
    <t>IHS-033</t>
  </si>
  <si>
    <t>IHS-034</t>
  </si>
  <si>
    <t>IHS-035</t>
  </si>
  <si>
    <t>IHS-036</t>
  </si>
  <si>
    <t>IHS-037</t>
  </si>
  <si>
    <t>IHS-038</t>
  </si>
  <si>
    <t>IHS-039</t>
  </si>
  <si>
    <t>IHS-040</t>
  </si>
  <si>
    <t>I06</t>
  </si>
  <si>
    <t>TUBERÍA Y CONEXIONES DE COBRE DE ALIMENTACIÓN</t>
  </si>
  <si>
    <t>IHS-041</t>
  </si>
  <si>
    <t>IHS-044</t>
  </si>
  <si>
    <t>IHS-046</t>
  </si>
  <si>
    <t>IHS-047</t>
  </si>
  <si>
    <t>IHS-048</t>
  </si>
  <si>
    <t>IHS-049</t>
  </si>
  <si>
    <t>I07</t>
  </si>
  <si>
    <t>TUBERÍA Y CONEXIONES DE FOFO O PVC DE DESCARGA</t>
  </si>
  <si>
    <t>I08</t>
  </si>
  <si>
    <t>EQUIPO DE BOMBEO HIDRÁULICO</t>
  </si>
  <si>
    <t>IHS-051</t>
  </si>
  <si>
    <t>IHS-055</t>
  </si>
  <si>
    <t>IHS-056</t>
  </si>
  <si>
    <t>IHS-058</t>
  </si>
  <si>
    <t>IHS-060</t>
  </si>
  <si>
    <t>IHS-061</t>
  </si>
  <si>
    <t>IHS-065</t>
  </si>
  <si>
    <t>IHS-066</t>
  </si>
  <si>
    <t>IHS-067</t>
  </si>
  <si>
    <t>J</t>
  </si>
  <si>
    <t>J01</t>
  </si>
  <si>
    <t>IE-003</t>
  </si>
  <si>
    <t>IE-005</t>
  </si>
  <si>
    <t>IE-007</t>
  </si>
  <si>
    <t>IE-009</t>
  </si>
  <si>
    <t>IE-013</t>
  </si>
  <si>
    <t>IE-014</t>
  </si>
  <si>
    <t>IE-015</t>
  </si>
  <si>
    <t>IE-020</t>
  </si>
  <si>
    <t>IE-025</t>
  </si>
  <si>
    <t>J02</t>
  </si>
  <si>
    <t>ALUMBRADO EN SERVICIO DE VELADORAS</t>
  </si>
  <si>
    <t>IE-030</t>
  </si>
  <si>
    <t>J03</t>
  </si>
  <si>
    <t>CONTACTOS EN SERVICIO NORMAL</t>
  </si>
  <si>
    <t>IE-036</t>
  </si>
  <si>
    <t>IE-041</t>
  </si>
  <si>
    <t>IE-043</t>
  </si>
  <si>
    <t>IE-046</t>
  </si>
  <si>
    <t>IE-049</t>
  </si>
  <si>
    <t>J04</t>
  </si>
  <si>
    <t>CONTACTOS EN SERVICIO REGULADO</t>
  </si>
  <si>
    <t>IE-053</t>
  </si>
  <si>
    <t>IE-056</t>
  </si>
  <si>
    <t>J05</t>
  </si>
  <si>
    <t>J0501</t>
  </si>
  <si>
    <t>CABLES</t>
  </si>
  <si>
    <t>IE-061</t>
  </si>
  <si>
    <t>IE-062</t>
  </si>
  <si>
    <t>IE-063</t>
  </si>
  <si>
    <t>IE-066</t>
  </si>
  <si>
    <t>IE-069</t>
  </si>
  <si>
    <t>IE-070</t>
  </si>
  <si>
    <t>IE-071</t>
  </si>
  <si>
    <t>IE-072</t>
  </si>
  <si>
    <t>IE-073</t>
  </si>
  <si>
    <t>IE-081</t>
  </si>
  <si>
    <t>IE-083</t>
  </si>
  <si>
    <t>IE-084</t>
  </si>
  <si>
    <t>IE-088</t>
  </si>
  <si>
    <t>IE-095</t>
  </si>
  <si>
    <t>J0502</t>
  </si>
  <si>
    <t>IE-112</t>
  </si>
  <si>
    <t>IE-136</t>
  </si>
  <si>
    <t>IE-158</t>
  </si>
  <si>
    <t>IE-162</t>
  </si>
  <si>
    <t>IE-179</t>
  </si>
  <si>
    <t>IE-182</t>
  </si>
  <si>
    <t>IE-198</t>
  </si>
  <si>
    <t>IE-199</t>
  </si>
  <si>
    <t>IE-202</t>
  </si>
  <si>
    <t>IE-204</t>
  </si>
  <si>
    <t>IE-206</t>
  </si>
  <si>
    <t>IE-207</t>
  </si>
  <si>
    <t>IE-209</t>
  </si>
  <si>
    <t>J06</t>
  </si>
  <si>
    <t>SUBESTACIÓN Y PLANTA DE EMERGENCIA</t>
  </si>
  <si>
    <t>IE-229</t>
  </si>
  <si>
    <t>IE-237</t>
  </si>
  <si>
    <t>IE-239</t>
  </si>
  <si>
    <t>IE-240</t>
  </si>
  <si>
    <t>IE-242</t>
  </si>
  <si>
    <t>IE-243</t>
  </si>
  <si>
    <t>IE-244</t>
  </si>
  <si>
    <t>IE-248</t>
  </si>
  <si>
    <t>IE-250</t>
  </si>
  <si>
    <t>IE-251</t>
  </si>
  <si>
    <t>IE-253</t>
  </si>
  <si>
    <t>IE-266</t>
  </si>
  <si>
    <t>IE-267</t>
  </si>
  <si>
    <t>IE-269</t>
  </si>
  <si>
    <t>IE-270</t>
  </si>
  <si>
    <t xml:space="preserve">PZA
</t>
  </si>
  <si>
    <t>IE-281</t>
  </si>
  <si>
    <t>IE-284</t>
  </si>
  <si>
    <t>IE-287</t>
  </si>
  <si>
    <t>IE-292</t>
  </si>
  <si>
    <t>IE-304</t>
  </si>
  <si>
    <t>IE-306</t>
  </si>
  <si>
    <t>IE-307</t>
  </si>
  <si>
    <t>IE-314</t>
  </si>
  <si>
    <t>IE-319</t>
  </si>
  <si>
    <t>IE-324</t>
  </si>
  <si>
    <t>J07</t>
  </si>
  <si>
    <t>SISTEMA DE TIERRAS</t>
  </si>
  <si>
    <t>IE-326</t>
  </si>
  <si>
    <t>IE-339</t>
  </si>
  <si>
    <t>IE-347</t>
  </si>
  <si>
    <t>IE-349</t>
  </si>
  <si>
    <t>IE-350</t>
  </si>
  <si>
    <t>J08</t>
  </si>
  <si>
    <t>IE-362</t>
  </si>
  <si>
    <t>IE-363</t>
  </si>
  <si>
    <t>IE-364</t>
  </si>
  <si>
    <t>IE-368</t>
  </si>
  <si>
    <t>IE-395</t>
  </si>
  <si>
    <t>IE-399</t>
  </si>
  <si>
    <t>IE-400</t>
  </si>
  <si>
    <t>IE-401</t>
  </si>
  <si>
    <t>IE-402</t>
  </si>
  <si>
    <t>IE-412</t>
  </si>
  <si>
    <t>IE-416</t>
  </si>
  <si>
    <t>IE-420</t>
  </si>
  <si>
    <t>IE-424</t>
  </si>
  <si>
    <t>IE-443</t>
  </si>
  <si>
    <t>IE-444</t>
  </si>
  <si>
    <t>IE-489</t>
  </si>
  <si>
    <t>IE-495</t>
  </si>
  <si>
    <t>LOTE</t>
  </si>
  <si>
    <t>IE-514</t>
  </si>
  <si>
    <t>J10</t>
  </si>
  <si>
    <t>TRÁMITES GESTIONES Y PRUEBAS</t>
  </si>
  <si>
    <t>IE-515</t>
  </si>
  <si>
    <t>IE-518</t>
  </si>
  <si>
    <t>IE-519</t>
  </si>
  <si>
    <t>IE-520</t>
  </si>
  <si>
    <t>J11</t>
  </si>
  <si>
    <t>K</t>
  </si>
  <si>
    <t>K01</t>
  </si>
  <si>
    <t>IE-525</t>
  </si>
  <si>
    <t>IE-537</t>
  </si>
  <si>
    <t>K02</t>
  </si>
  <si>
    <t>DAA-009</t>
  </si>
  <si>
    <t>DAA-015</t>
  </si>
  <si>
    <t>DAA-016</t>
  </si>
  <si>
    <t>DAA-017</t>
  </si>
  <si>
    <t>DAA-018</t>
  </si>
  <si>
    <t>DAA-019</t>
  </si>
  <si>
    <t>DAA-020</t>
  </si>
  <si>
    <t>DAA-021</t>
  </si>
  <si>
    <t>DAA-024</t>
  </si>
  <si>
    <t>DAA-025</t>
  </si>
  <si>
    <t>DAA-028</t>
  </si>
  <si>
    <t>DAA-029</t>
  </si>
  <si>
    <t>DAA-030</t>
  </si>
  <si>
    <t>DAA-031</t>
  </si>
  <si>
    <t>DAA-035</t>
  </si>
  <si>
    <t>DAA-036</t>
  </si>
  <si>
    <t>DAA-042</t>
  </si>
  <si>
    <t>K03</t>
  </si>
  <si>
    <t>DAA-057</t>
  </si>
  <si>
    <t>DAA-058</t>
  </si>
  <si>
    <t>DAA-062</t>
  </si>
  <si>
    <t>DAA-068</t>
  </si>
  <si>
    <t>DAA-069</t>
  </si>
  <si>
    <t>DAA-074</t>
  </si>
  <si>
    <t>DAA-075</t>
  </si>
  <si>
    <t>DAA-076</t>
  </si>
  <si>
    <t>K04</t>
  </si>
  <si>
    <t>EQUIPOS</t>
  </si>
  <si>
    <t>DAA-115</t>
  </si>
  <si>
    <t>K05</t>
  </si>
  <si>
    <t>SUMINISTROS DE EQUIPOS CARRIER</t>
  </si>
  <si>
    <t>DAA-130</t>
  </si>
  <si>
    <t>DAA-137</t>
  </si>
  <si>
    <t>DAA-141</t>
  </si>
  <si>
    <t>K06</t>
  </si>
  <si>
    <t>DAA-173</t>
  </si>
  <si>
    <t>DAA-180</t>
  </si>
  <si>
    <t>DAA-184</t>
  </si>
  <si>
    <t>DAA-211</t>
  </si>
  <si>
    <t>SERVICIO</t>
  </si>
  <si>
    <t>K07</t>
  </si>
  <si>
    <t>DAA-212</t>
  </si>
  <si>
    <t>K08</t>
  </si>
  <si>
    <t>DAA-215</t>
  </si>
  <si>
    <t>DAA-216</t>
  </si>
  <si>
    <t>DAA-217</t>
  </si>
  <si>
    <t>K09</t>
  </si>
  <si>
    <t>FLETES</t>
  </si>
  <si>
    <t>DAA-220</t>
  </si>
  <si>
    <t>L</t>
  </si>
  <si>
    <t>L01</t>
  </si>
  <si>
    <t>CG-003</t>
  </si>
  <si>
    <t>CG-005</t>
  </si>
  <si>
    <t>CG-007</t>
  </si>
  <si>
    <t>CG-008</t>
  </si>
  <si>
    <t>CG-010</t>
  </si>
  <si>
    <t>CG-011</t>
  </si>
  <si>
    <t>CG-013</t>
  </si>
  <si>
    <t>CG-016</t>
  </si>
  <si>
    <t>CG-018</t>
  </si>
  <si>
    <t>L02</t>
  </si>
  <si>
    <t>CG-022</t>
  </si>
  <si>
    <t>CG-024</t>
  </si>
  <si>
    <t>CG-025</t>
  </si>
  <si>
    <t>CG-026</t>
  </si>
  <si>
    <t>CG-027</t>
  </si>
  <si>
    <t>CG-029</t>
  </si>
  <si>
    <t>L03</t>
  </si>
  <si>
    <t>CG-032</t>
  </si>
  <si>
    <t>L05</t>
  </si>
  <si>
    <t>L08</t>
  </si>
  <si>
    <t>SEGURIDAD</t>
  </si>
  <si>
    <t>L09</t>
  </si>
  <si>
    <t>SISTEMAS</t>
  </si>
  <si>
    <t xml:space="preserve">DESMONTAJE Y RETIRO DE CRISTALES DE SEGURIDAD EN MOSTRADOR (PRODUCTO A FAVOR DE LA INSTITUCIÓN). INCLUYE: MANO DE OBRA, ACARREOS INTERNOS, HERRAMIENTAS, EQUIPO Y LIMPIEZA PROPIA DEL CONCEPTO. </t>
  </si>
  <si>
    <t>PISOS PORCELANIZADOS, MÁRMOLES, LAMBRINES</t>
  </si>
  <si>
    <t>FIRMES DE CONCRETO, MUROS DE MAMPOSTERÍA Y CONCRETO</t>
  </si>
  <si>
    <t xml:space="preserve">DEMOLICIÓN DE TINACOS DE ASBESTO, INCLUYE: ACARREO A UNA ESTACIÓN DE 30 MTS CARGA MANUAL A CAMIÓN Y DESALOJO DE PRODUCTO FUERA DE OBRA, ASÍ COMO LAS MANIOBRAS NECESARIAS PARA SU CORRECTA TERMINACIÓN. MANO DE OBRA, HERRAMIENTAS, EQUIPO Y LIMPIEZA PROPIA DEL CONCEPTO. </t>
  </si>
  <si>
    <t xml:space="preserve">ENCOSTALADO DE ESCOMBRO PRODUCTO DE LAS DEMOLICIONES PARA SU RETIRO, INCLUYE: SUMINISTRO DE COSTALES DE RAFIA (PROCESO NECESARIO POR ESPACIO RESTRINGIDO) MATERIAL, MANO DE OBRA, HERRAMIENTAS, EQUIPO Y LIMPIEZA PROPIA DEL CONCEPTO. </t>
  </si>
  <si>
    <t>ESCOMBRO Y MATERIAL PRODUCTO DE DEMOLICIÓN SIN RECUPERACIÓN</t>
  </si>
  <si>
    <t>ACARREO DE MATERIALES PRODUCTO DE DEMOLICIONES, DESMONTAJES Y RETIROS ESTACIONES SUBSECUENTES, ASÍ COMO CARGA Y DESCARGA DEL MISMO FUERA DEL ÁREA DE TRABAJO, PARA SU CORRECTA TERMINACIÓN. INCLUYE: MANO DE OBRA, MATERIAL, HERRAMIENTAS, EQUIPO Y LIMPIEZA PROPIA DEL CONCEPTO</t>
  </si>
  <si>
    <t>ALBAÑILERÍA</t>
  </si>
  <si>
    <t xml:space="preserve">CONSTRUCCIÓN DE REGISTRO DE TABIQUE ROJO RECOCIDO DE 40X60 CM, CON DOBLE TAPA DE CONCRETO SIMPLE, INCLUYENDO EL COSTO DIRECTO POR LOS MATERIALES, FLETE Y ACARREO HASTA EL SITIO DE SU UTILIZACIÓN, EXCAVACIONES Y RELLENOS, OBRA DE MANO, MATERIALES DE CONSUMO, LIMPIEZA DEL ÁREA DE TRABAJO Y RETIRO DE SOBRANTES AL BANCO DE LA OBRA, ASÍ COMO EQUIPO DE PROTECCIÓN Y SEGURIDAD PARA LOS TRABAJADORES Y LUGAR DE EJECUCIÓN. HERRAMIENTAS, EQUIPO Y ACARREOS INTERNOS. </t>
  </si>
  <si>
    <t xml:space="preserve">SUMINISTRO Y FABRICACIÓN DE LAMBRÍN DE TABLAROCA "WR" EN ZONAS HÚMEDAS., EN MUROS Y COLUMNAS, A BASE DE UNA HOJA DE PANEL WR DE 1/2" DE ESPESOR, SOBRE BASTIDOR METÁLICO DE CANALETA Y POSTE DE LÁMINA GALVANIZADA 635-26 COLOCADOS @ 60 CM, INCLUYE: PEGAMENTO REDIMIX, CALAFATEO DE JUNTAS CON PERFACINTA, SELLADOR ELÁSTICO EN AMBOS LADOS, TORNILLOS Y TAQUETES HILTI PARA ANCLAJE A PISO Y LOSA, MATERIALES MENORES DE CONSUMO, ACARREOS A CUALQUIER NIVEL HASTA EL SITIO DE SU COLOCACIÓN, ANDAMIAJE, EQUIPO DE SEGURIDAD, MANO DE OBRA, EQUIPO, HERRAMIENTA, RETIRO DE SOBRANTES FUERA DE LA OBRA, LIMPIEZA DEL ÁREA, Y TODO LO NECESARIO PARA SU CORRECTA EJECUCIÓN. </t>
  </si>
  <si>
    <t xml:space="preserve">SUMINISTRO Y FABRICACIÓN DE MURO MIXTO PANEL TABLAROCA UNA CARA Y LA OTRA TRIPLAY DE 19 MM DE ESPESOR PARA RECIBIR TABLEROS ELÉCTRICO. INCLUYENDO, FLETE Y ACARREO DE LOS MATERIALES HASTA EL SITIO DE SU UTILIZACIÓN, LA MANO DE OBRA NECESARIA, HERRAMIENTA, TENDIDOS, EQUIPO DE SEGURIDAD, CANAL Y POSTE DE LAMINA GALVANIZADA DE 635-26, TAQUETES Y TORNILLOS PARA SU FIJACIÓN, TORNILLOS TIPO "S", PANEL DE YESO DE 1/2" DE ESPESOR, TRIPLAY DE 19 MM DE ESPESOR, LIMPIEZA PRELIMINAR DEL ÁREA DE TRABAJO Y RETIRO DE SOBRANTES AL BANCO DE LA OBRA. </t>
  </si>
  <si>
    <t xml:space="preserve">HABILITAR HUECO DE 0.23 X 0, 23 M. EN PLAFÓN DE TABLAROCA, INCLUYE: MANO DE OBRA, ANDAMIOS, HERRAMIENTA, REFUERZO PERIMETRAL CON CANALETA PARA LÁMPARA Y LIMPIEZA DEL ÁREA DE TRABAJO, ASÍ COMO LAS MANIOBRAS NECESARIAS PARA SU CORRECTA TERMINACIÓN. MATERIAL, EQUIPO Y ACARREOS INTERNOS. </t>
  </si>
  <si>
    <t xml:space="preserve">HABILITAR HUECO DE 10 CMS DE DIÁMETRO SOBRE PLAFÓN DE TABLAROCA, INCLUYE: MANO DE OBRA, ANDAMIOS, HERRAMIENTA, REFUERZO PERIMETRAL CON CANALETA PARA LÁMPARA Y LIMPIEZA DEL ÁREA DE TRABAJO, ASÍ COMO LAS MANIOBRAS NECESARIAS PARA SU CORRECTA TERMINACIÓN. MATERIAL, EQUIPO Y ACARREOS INTERNOS. </t>
  </si>
  <si>
    <t xml:space="preserve">HABILITAR HUECO PARA EXTRACTOR DE AIRE 0.20 X 0.20 M. INCLUYE: REFUERZO, RESANES, ACARREOS, ANDAMIOS, HERRAMIENTA Y LIMPIEZA DEL ÁREA DE TRABAJO, ASÍ COMO LAS MANIOBRAS NECESARIAS PARA SU CORRECTA TERMINACIÓN. MATERIAL, MANO DE OBRA, EQUIPO Y ACARREOS INTERNOS. </t>
  </si>
  <si>
    <t xml:space="preserve"> SUMINISTRO, FABRICACIÓN Y COLOCACIÓN DE PUERTA PARA NICHO DE VÁLVULAS DE COMPUERTA EN SANITARIOS DE 0.20 CM X 0.20 CM DE MADERA DE PINO CON BASTIDOR DE PINO DE 2A DE 22 X 22 CM, CON TRIPLAY DE PINO DE 1A, CON DOS BISAGRAS. ACABADO LAMINADO PLÁSTICO (R-AC-LP-03), MCA. RALPH WILSON MODELO 7954-38, COLOR NATURAL- RIFT, INCLUYE: LA MANO DE OBRA NECESARIA, HERRAMIENTA, TAQUETES Y TORNILLOS PARA SU FIJACIÓN, ACARREOS, EQUIPO DE SEGURIDAD PERSONAL Y DE OBRA. MATERIAL, EQUIPO, TRAZO, ACARREOS INTERNOS Y LIMPIEZA PROPIOS DEL CONCEPTO. </t>
  </si>
  <si>
    <t xml:space="preserve">SUMINISTRO Y FABRICACIÓN DE REGISTRO DE 1.00 X 1.00 DE MADERA PARA EL ONLINE -SERVIDOR DE UNIFILA A BASE DE BASTIDOR DE MADERA DE 4CM, TERMINADO CON FORMICA GRIS ACERO EN TODAS SUS CARAS, CON UN MARCO PERIMETRAL DE 10CM DE ANCHO POR 1" DE ESPESOR FORRADO EN FORMICA GRIS ACERO, EL PRECIO INCLUYE: BISAGRAS DE LIBRO, SAQUES DE 2" PARA LA INSTALACIÓN DE LA TUBERÍA, SUMINISTRO, CORTES, AJUSTES, MANO DE OBRA Y TODO LO NECESARIO. MATERIALES, HERRAMIENTAS, EQUIPO, ACARREOS INTERNOS, TRAZO Y LIMPIEZA PROPIOS DEL CONCEPTO. </t>
  </si>
  <si>
    <t>HERRERÍA Y ESTRUCTURA METÁLICA</t>
  </si>
  <si>
    <t>HERRERÍA ESTRUCTURAL</t>
  </si>
  <si>
    <t xml:space="preserve">SUMINISTRO FABRICACIÓN Y COLOCACIÓN DE SOPORTE PARA TV. A BASE DE PTR DE 2" X 2", PLACA DE ACERO DE 1/4" DE 15 X 15 CM. FIJADA A LOSA CON PERNOS HILTI TIPO KB3 12-34, PLACA DE ACERO DE 1/4" DE 15 X 15 CM. PARA RECIBIR SOPORTE, CORDÓN DE SOLDADURA HORIZONTAL Y VERTICAL; TERMINADO CON PRIMER DE COMEX Y PINTURA ACRÍLICA ACQUA 100 DE COMEX, COLOR GRIS ACERO.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Y LIMPIEZA PROPIA DEL CONCEPTO. </t>
  </si>
  <si>
    <t>INSTALACIÓN DE ATM´S</t>
  </si>
  <si>
    <t xml:space="preserve">INSTALACIÓN PUERTA BLINDADA N-2 INCLUYE: MATERIALES, RECIBIR PUERTA CON CONCRETO F'C=200KG/CM2, CIMBRA Y DESCIMBRA, ACERO DE REFUERZO DEL #3, LIMPIEZA DEL ÁREA DE TRABAJO Y RETIRO DE LOS MATERIALES SOBRANTES FUERA DE LA OBRA CON TIRO LIBRE, ASÍ COMO LAS MANIOBRAS NECESARIAS PARA SU CORRECTA TERMINACIÓN. MANO DE OBRA Y LIMPIEZA PROPIA DEL CONCEPTO. </t>
  </si>
  <si>
    <t xml:space="preserve">LIMPIEZA Y PREPARACIÓN DE AZOTEA, INCLUYENDO EL RETIRO DE LA IMPERMEABILIZACIÓN ANTERIOR EN CASO DE QUE ESTA EXISTA, BARRIDO, MANO DE OBRA NECESARIA, HERRAMIENTA, PROTECCIÓN A LAS ÁREAS ADYACENTES, EQUIPO DE SEGURIDAD, EL ACOPIO Y ENCOSTALAMIENTO DE LOS MATERIALES SOBRANTES DE LA LIMPIEZA Y DEMOLICIÓN Y SU TRASLADO AL BANCO DE LA OBRA. </t>
  </si>
  <si>
    <t>INSTALACIÓN HIDROSANITARIA</t>
  </si>
  <si>
    <t xml:space="preserve">SUMINISTRO Y COLOCACIÓN DE CESPOL PARA LAVABO SIN CONTRA MOD. TV-016, COLOR CROMO, INCLUYE: MATERIALES, MANO DE OBRA, HERRAMIENTAS, EQUIPO, ACARREOS INTERNOS, TRAZO Y LIMPIEZA PROPIOS DEL CONCEPTO. </t>
  </si>
  <si>
    <t xml:space="preserve">DESAZOLVE DE REGISTROS DE DRENAJE DE 0.40 X 0.60 M Y HASTA 1 MTS DE PROFUNDIDAD, INCLUYE: LIMPIEZA DEL ÁREA DE TRABAJO, ACARREO A UNA ESTACIÓN DE 30 MTS Y DESALOJO DEL PRODUCTO FUERA DE LA OBRA, ASÍ COMO LAS MANIOBRAS NECESARIAS PARA SU CORRECTA TERMINACIÓN. MANO DE OBRA, HERRAMIENTAS, EQUIPO Y LIMPIEZA PROPIA DEL CONCEPTO. </t>
  </si>
  <si>
    <t xml:space="preserve">SUMINISTRO Y COLOCACIÓN SALIDA SANITARIA PARA TAPÓN REGISTRO CON TAPA DE BRONCE, INCLUYENDO EL COSTO DIRECTO POR LOS MATERIALES, FLETE Y ACARREO HASTA EL SITIO DE SU UTILIZACIÓN, CONEXIONES Y TUBERÍA DE PVC SANITARIO MARCA REXOLIT, FIJACIÓN, OBRA DE MANO, MATERIALES DE CONSUMO, TRAZO, PRUEBA, HABILITADO, CONEXIÓN AL CODO DEL WC. O AL DRENAJE GENERAL, LIMPIEZA DEL ÁREA DE TRABAJO Y RETIRO DE SOBRANTES AL BANCO DE LA OBRA, ASÍ COMO EQUIPO DE PROTECCIÓN Y SEGURIDAD PARA LOS TRABAJADORES Y LUGAR DE EJECUCIÓN. MATERIALES, HERRAMIENTA, ACARREOS INTERNOS Y LIMPIEZA PROPIA DEL CONCEPTO. </t>
  </si>
  <si>
    <t xml:space="preserve">VÁLVULA DE ESFERA PARA CIERRE GENERAL DE SUMINISTRO DE AGUA A LA SUCURSAL DE 25 DE DIÁMETRO, PARA CONEXIÓN A RED DE DEL CENTRO COMERCIAL, INCLUYE; CINTA TEFLÓN, DESCONEXIÓN PROVISIONAL DE RED, CORTE DE TUBO ALIMENTADOR, CONECTORES CUERDA EXTERIOR DE COBRE, SOLDADURA Y LIMPIEZA DE TUBERÍA. </t>
  </si>
  <si>
    <t xml:space="preserve">SUMINISTRO E INSTALACIÓN DE CONDULET SERIE OVALADA MARCA CROUSE HINDS DOMEX CATALOGO LB-17, LL-17, LR-17 DE 16 MM (1/2"), EL CONCEPTO INCLUYE, TAPA Y EMPAQUE DE NEOPRENO, COLOCACIÓN, MANO DE OBRA CALIFICADA, HERRAMIENTA, EQUIPOS DE SEGURIDAD Y PROTECCIÓN Y TODO LO NECESARIO PARA SU CORRECTA INSTALACIÓN. </t>
  </si>
  <si>
    <t xml:space="preserve">SUMINISTRO E INSTALACIÓN DE TUBERÍA CONDUIT PVC PESADO R-1 PARED DELGADA (CEDULA 10) DE 16 MM DE DIÁMETRO, INSTALADA POR PISO, MARCA JÚPITER, INCLUYENDO: RANURA EN PISO, GUÍA CON ALAMBRE GALVANIZADO CALIBRE NO. 14, PARTE PROPORCIONAL DEL COPLE, CURVA, CONECTORES, MANO DE OBRA, HERRAMIENTA, ACARREOS, DESPERDICIOS, EQUIPOS DE SEGURIDAD Y PROTECCIÓN Y TODO LO NECESARIO PARA SU CORRECTA INSTALACIÓN. </t>
  </si>
  <si>
    <t>SUMINISTRO E INSTALACIÓN DE APAGADOR B-TICIÑO MAGIC C/PLACA 2 UNIDADES, INCLUYE SUMINISTRO, INSTALACIÓN Y LAS PRUEBAS NECESARIAS PARA SU CORRECTA INSTALACIÓN</t>
  </si>
  <si>
    <t xml:space="preserve">SUMINISTRO E INSTALACIÓN DE APAGADOR SENCILLO DE UNA UNIDAD CON CHASIS Y PLACA COLOR BLANCO LÍNEA MAGIC MARCA B-TICINO INCLUYE: SUMINISTRO, INSTALACIÓN Y FIJACIÓN EN CAJA REGISTRO, PRUEBAS FINALES, LIMPIEZA DEL ÁREA DE TRABAJO Y RETIRO DE LOS MATERIALES SOBRANTES FUERA DE OBRA, ASÍ COMO LAS MANIOBRAS NECESARIAS PARA SU CORRECTA TERMINACIÓN. </t>
  </si>
  <si>
    <t xml:space="preserve">CONEXIÓN DE ANUNCIO LUMINOSO TIPO MARQUESINA PARA ATM, INCLUYE PARA SU CONEXIÓN TUBERÍA FLEXIBLE TIPO LIQUIT TIGHT DE 1/2" Ø EN UNA LONGITUD MÁXIMA DE 1.0 MTS, JUEGO DE CONECTORES PARA TUBERÍA FLEXIBLE, CABLE TIPO THW-LS CALIBRE 14 AWG Y CABLE DESNUDO CALIBRE 14, TERMINAL TIPO OJILLO PARA CONEXIÓN DE TIERRA FÍSICA EN GABINETE DE LUMINARIA, EQUIPOS DE SEGURIDAD Y PROTECCIÓN Y TODO LO NECESARIO PARA SU CORRECTA INSTALACIÓN. </t>
  </si>
  <si>
    <t xml:space="preserve">SUMINISTRO E INSTALACIÓN DE LUMINARIA TIPO DOWN LIGHT MARCA LA IMPERIAL Y/O HAVELLS C/LÁMPARA DE 1X26W. MOD. NOVDB226MV-MC, CON LÁMPARA MINIFLUORESCENTE TIPO "PL" DE 26WATTS, CON TRANSFORMADOR ELECTRÓNICO DE 127 VOLTS. CABLE CALIBRE 14 AWG, CLAVIJA COLGANTE CATALOGO 6266 Y CONTACTO COLGANTE CATALOGO 6269 MARCA ARROW HART Y CADENA TIPO VÍCTOR MANO DE OBRA CALIFICADA, EQUIPOS DE SEGURIDAD Y PROTECCIÓN Y TODO LO NECESARIO PARA SU CORRECTA INSTALACIÓN. </t>
  </si>
  <si>
    <t>SUMINISTRO E INSTALACIÓN DE LUMINARIA DE EMPOTRAR EN PLAFÓN DE 231X231X80MM DOWNLIGHTS CUADRUM, MODELO LEDQC-52-E3-L" MARCA "LJ ILUMINACIÓN, CON DOS LÁMPARAS FLUORESCENTES COMPACTAS "PLC" DE 26WATTSC/U, CON BALASTRO ELECTRÓNICO DE EMERGENCIA MARCA BODINE TIPO B50 PARA 90 MIN. DE RESPALDO MULTIVOLTAJE DE 127A 277 VOLTS. CLAVIJA COLGANTE CATALOGO 6266 Y CONTACTO COLGANTE CATALOGO 6269 MARCA ARROW HART Y CADENA TIPO VÍCTOR</t>
  </si>
  <si>
    <t>SUMINISTRO E INSTALACIÓN DE LUMINARIA DE EMPOTRAR EN PLAFÓN DE 61X61 CM MARCA MCA HAVEL, LJ O IMPERIAL, FORMADA POR TRES LÁMPARAS FLUORESCENTES T5 HO ALTA SALIDA LUMINOSA DE 24 WATTS A 4000°K MARCA PHILIPS, DOS CON BALASTROS ELECTRÓNICOS DE 2X24 WATTS, MARCA PHILIPS ADVANCE. CLAVIJA COLGANTE CATALOGO 6266 Y CONTACTO COLGANTE CATALOGO 6269 MARCA ARROW HART Y CADENA TIPO VÍCTOR</t>
  </si>
  <si>
    <t xml:space="preserve">SUMINISTRO E INSTALACIÓN DE CONTACTOR DE ALUMBRADO Y FUERZA COMO MEDIO DE DESCONEXIÓN PARA TABLERO "A" INSTALADO EN INTERIOR DE CLOSET DE TABLEROS, SERVICIO LIGERO, GABINETE NEMA 1 USOS GENERALES, MARCA SQUARE D, CATALOGO 8903 SQG2 VO2, 3 POLOS, 100 AMPERES, 240 VCA, EL CONCEPTO INCLUYE, COLOCACIÓN, FIJACIÓN, PEINADO DE CABLES CON CINTURÓN SUJETA CABLES DE PLÁSTICO DE 3 MM DE ANCHO Y 10.2 MM DE LONGITUD DE LA MARCA LEGRAND, MANO DE OBRA CALIFICADA, HERRAMIENTA, EQUIPOS DE SEGURIDAD Y PROTECCIÓN Y TODO LO NECESARIO PARA SU CORRECTA INSTALACIÓN. </t>
  </si>
  <si>
    <t xml:space="preserve">SUMINISTRO E INSTALACIÓN DE SENSOR DE PRESENCIA MARCA B-TICINO, WATT STOPPER, TECNOLOGÍA DUAL, MODELO CI-200, INCLUYE POWER PACK MODELO BZ-150 A 127 VCA, MARCA B-TICINO, EL CONCEPTO INCLUYE, CONEXIÓN, PRUEBAS DE FUNCIONAMIENTO, MANO DE OBRA CALIFICADA, HERRAMIENTA, EQUIPOS DE SEGURIDAD Y PROTECCIÓN Y TODO LO NECESARIO PARA SU CORRECTA INSTALACIÓN. </t>
  </si>
  <si>
    <t xml:space="preserve">SUMINISTRO E INSTALACIÓN DE CONTACTO DÚPLEX POLARIZADO CON CONEXIÓN DE PUESTA A TIERRA FÍSICA DESNUDA, MARCA ARROW HART MODELO 5362-I, NEMA 5-20R, 20 AMPERES, 127 VOLTS, 60 HZ., COLOR MARFIL Y PLACA EN COLOR MARFIL, PARA SERVICIO NORMAL DE MULTIFUNCIONAL Y DE SERVICIOS, EL CONCEPTO INCLUYE, TAPA SEGÚN PROYECTO, CAJA CHALUPA, COLOCACIÓN, CONEXIÓN, PRUEBA DE POLARIDAD, MANO DE OBRA CALIFICADA, HERRAMIENTA, EQUIPOS DE SEGURIDAD Y PROTECCIÓN Y TODO LO NECESARIO PARA SU CORRECTA INSTALACIÓN. </t>
  </si>
  <si>
    <t xml:space="preserve">SUMINISTRO E INSTALACIÓN DE CONTACTO DÚPLEX POLARIZADO CON TAPA COLOR MARFIL DE 15AMP, 127 VOLTS CATALOGO M-5250M MARCA ARROW HART INCLUYE: SUMINISTRO, INSTALACIÓN Y FIJACIÓN EN CAJA REGISTRO, ROTULADO E IDENTIFICACIÓN DEL CIRCUITO DEL QUE ESTÁ ALIMENTADO CON CINTA 3M, PRUEBAS FINALES, LIMPIEZA DEL ÁREA DE TRABAJO Y RETIRO DE LOS MATERIALES SOBRANTES FUERA DE OBRA, ASÍ COMO LAS MANIOBRAS NECESARIAS PARA SU CORRECTA TERMINACIÓN. </t>
  </si>
  <si>
    <t xml:space="preserve">SUMINISTRO E INSTALACIÓN DE LLAVE SWITH INSTALADO EN PUERTA DE ACCESO PRINCIPAL MARCA SQUARE D, 2 POLOS, 15 AMPERES, 127VCA, EL CONCEPTO INCLUYE, COLOCACIÓN, FIJACIÓN, MANO DE OBRA CALIFICADA, HERRAMIENTA, EQUIPOS DE SEGURIDAD Y PROTECCIÓN Y TODO LO NECESARIO PARA SU CORRECTA INSTALACIÓN. </t>
  </si>
  <si>
    <t xml:space="preserve">SUMINISTRO E INSTALACIÓN DE RECEPTÁCULO DÚPLEX POLARIZADO CON CONEXIÓN DE PUESTA A TIERRA FÍSICA DESNUDA, Y PROTECCIÓN DE FALLA A TIERRA MARCA ARROW HART MODELO GF5342-I, NEMA 5-20R, 20 AMPERES, 127 VOLTS, 60 HZ., COLOR MARFIL Y PLACA EN COLOR CAFÉ, PARA SERVICIO DE VELADORAS, EL CONCEPTO INCLUYE, CAJA CHALUPA, COLOCACIÓN, CONEXIÓN, PRUEBA DE POLARIDAD, MANO DE OBRA CALIFICADA, HERRAMIENTA, EQUIPOS DE SEGURIDAD Y PROTECCIÓN Y TODO LO NECESARIO PARA SU CORRECTA INSTALACIÓN. </t>
  </si>
  <si>
    <t xml:space="preserve">SUMINISTRO E INSTALACIÓN DE CONTACTO DÚPLEX POLARIZADO CON CONEXIÓN DE PUESTA A TIERRA FÍSICA AISLADA, MARCA HUBBELL, MODELO IG5262, NEMA 5-15R, 15 AMPERES, 127 VOLTS, 60 HZ., COLOR NARANJA Y PLACA EN COLOR BLANCO, EL CONCEPTO INCLUYE, COLOCACIÓN, CONEXIÓN, PRUEBA DE POLARIDAD, MANO DE OBRA CALIFICADA, HERRAMIENTA, EQUIPOS DE SEGURIDAD Y PROTECCIÓN Y TODO LO NECESARIO PARA SU CORRECTA INSTALACIÓN. </t>
  </si>
  <si>
    <t>ALIMENTADORES PRINCIPALES EN MEDIA TENSIÓN Y TRANSFORMACIÓN</t>
  </si>
  <si>
    <t>CANALIZACIÓN</t>
  </si>
  <si>
    <t xml:space="preserve">SUMINISTRO E INSTALACIÓN DE CONDULET TIPO LBD DE 76 MM, INCLUYE: SUMINISTRO Y COLOCACIÓN, TAPA, EMPAQUE, ACARREOS NECESARIOS, LIMPIEZA DEL ÁREA DE TRABAJO, ASÍ COMO LAS MANIOBRAS NECESARIAS PARA SU CORRECTA TERMINACIÓN. </t>
  </si>
  <si>
    <t xml:space="preserve">ELABORACIÓN E INSTALACIÓN DE REGISTRO DE LAMINA GALVANIZADA CALIBRE 24, DE 100X200X2300MM, PARA EL REMATE DE TUBERÍAS EN TABLEROS GENERALES ACABADO CON APLICACIÓN DE PINTURA COLOR GRIS ANSI, INSTALADO APARENTE ABAJO DE NIVEL DE PLAFÓN A CUALQUIER ALTURA Y EN CUALQUIER NIVEL, EL CONCEPTO INCLUYE, ANDAMIOS, TRAZO, NIVELACIÓN, CORTES, DESPERDICIOS, SOPORTARÍA A CADA 1.5 MTS., A BASE DE UNÍCANAL, VARILLA ROSCADA, MANO DE OBRA CALIFICADA, HERRAMIENTA, LIMPIEZA, EQUIPOS DE SEGURIDAD Y PROTECCIÓN Y TODO LO NECESARIO PARA SU CORRECTA INSTALACIÓN. </t>
  </si>
  <si>
    <t xml:space="preserve">SUMINISTRO E INSTALACIÓN DE CAJA CUADRADA GALVANIZADA MARCA RILEZ DE 20.32 X 20.32 X 10.16 CM, CALIBRE 18, EL CONCEPTO INCLUYE, COLOCACIÓN FIJACIÓN A BASE DE UNÍ CANAL DE 2 X 2 CM Y VARILLA ROSCADA DE 1/4", ANCLA HILTI DE 1/4", COPLE HILTI DE 1/4", MANO DE OBRA CALIFICADA HERRAMIENTA, LIMPIEZA, EQUIPO DE SEGURIDAD Y PROTECCIÓN Y TODO LO NECESARIO PARA SU CORRECTA INSTALACIÓN. </t>
  </si>
  <si>
    <t xml:space="preserve">SUMINISTRO E INSTALACIÓN DE CONDULET SERIE CUADRADA MARCA CROUSE HINDS DOMEX CATALOGO FS-17, DE 16 MM (1/2"), PARA MONTAJE DE RECEPTÁCULO DÚPLEX EN INTEMPERIE (MANTENIMIENTO DE EQUIPOS DE A. A. ), EL CONCEPTO INCLUYE, TAPA Y EMPAQUE DE NEOPRENO, COLOCACIÓN, MANO DE OBRA CALIFICADA, HERRAMIENTA, EQUIPOS DE SEGURIDAD Y PROTECCIÓN Y TODO LO NECESARIO PARA SU CORRECTA INSTALACIÓN. </t>
  </si>
  <si>
    <t xml:space="preserve">SUMINISTRO E INSTALACIÓN DE CONDULET SERIE RECTANGULAR MARCA CROUSE HINDS DOMEX CATALOGO FST-17 DE 16 MM (1/2"), EL CONCEPTO INCLUYE, TAPA Y EMPAQUE DE NEOPRENO, COLOCACIÓN, MANO DE OBRA CALIFICADA, HERRAMIENTA, EQUIPOS DE SEGURIDAD Y PROTECCIÓN Y TODO LO NECESARIO PARA SU CORRECTA INSTALACIÓN. </t>
  </si>
  <si>
    <t xml:space="preserve">SUMINISTRO E INSTALACIÓN DE REGISTRO ESPECIAL TIPO HIMEL MARCA FEDERAL PACIFIC ELECTRIC EN LAMINA GALVANIZADA CALIBRE 24 DE 40 X 30 X 20 CM, MODELO CRN-43/200, PARA AUTOMATIZACIÓN A FUTURO, EL CONCEPTO INCLUYE, COLOCACIÓN, FIJACIÓN A BASE DE UNICANAL DE 2 X 2 CM., Y VARILLA ROSCADA DE 1/4", ANCLA HILTI DE 1/4", COPLE HILTI DE 1/4", MANO DE OBRA CALIFICADA, HERRAMIENTA, LIMPIEZA, EQUIPO DE SEGURIDAD Y PROTECCIÓN Y TODO LO NECESARIO PARA SU CORRECTA INSTALACIÓN. </t>
  </si>
  <si>
    <t xml:space="preserve">SUMINISTRO E INSTALACIÓN DE ADAPTADOR DE TIERRAS CLASE 15 KV, CATALOGO 8460-A MARCA 3M INCLUYE: SUMINISTRO, INSTALACIÓN, CONEXIÓN, LUBRICANTE, PRUEBAS, LIMPIEZA DEL ÁREA DE TRABAJO Y RETIRO DE LOS MATERIALES SOBRANTES FUERA DE LA OBRA CON TIRO LIBRE, ASÍ COMO LAS MANIOBRAS NECESARIAS PARA SU CORRECTA TERMINACIÓN. </t>
  </si>
  <si>
    <t xml:space="preserve">SUMINISTRO E INSTALACIÓN DE BOQUILLA TIPO INSERTO DE 200AMP, 13.2 KV PARA CABLE CALIBRE 1/0 MARCA ELASTIMOLD INCLUYE: SUMINISTRO, INSTALACIÓN, CONEXIÓN, LUBRICANTE, PRUEBAS, LIMPIEZA DEL ÁREA DE TRABAJO Y RETIRO DE LOS MATERIALES SOBRANTES FUERA DE LA OBRA CON TIRO LIBRE, ASÍ COMO LAS MANIOBRAS NECESARIAS PARA SU CORRECTA TERMINACIÓN. </t>
  </si>
  <si>
    <t xml:space="preserve">SUMINISTRO E INSTALACIÓN DE CODO OPERACIÓN CON CARGA DE 200AMP, 13.2 KV PARA CABLE CALIBRE 1/0 MARCA ELASTIMOLD INCLUYE: SUMINISTRO, INSTALACIÓN, CONEXIÓN, LUBRICANTE, PRUEBAS, LIMPIEZA DEL ÁREA DE TRABAJO Y RETIRO DE LOS MATERIALES SOBRANTES FUERA DE LA OBRA CON TIRO LIBRE, ASÍ COMO LAS MANIOBRAS NECESARIAS PARA SU CORRECTA TERMINACIÓN. </t>
  </si>
  <si>
    <t xml:space="preserve">SUMINISTRO E INSTALACIÓN DE CONECTOR ESTRIBO 1/0-3/0 INCLUYE: SUMINISTRO, INSTALACIÓN, MONTAJE, PRUEBAS, LIMPIEZA DEL ÁREA DE TRABAJO Y RETIRO DE LOS MATERIALES SOBRANTES FUERA DE LA OBRA CON TIRO LIBRE, ASÍ COMO LAS MANIOBRAS NECESARIAS PARA SU CORRECTA TERMINACIÓN. </t>
  </si>
  <si>
    <t xml:space="preserve">SUMINISTRO E INSTALACIÓN DE CONECTOR PARA VARILLA DE TIERRA, INCLUYE LIMPIEZA DEL ÁREA DE TRABAJO Y RETIRO DE LOS SOBRANTES AL BANCO DE LA OBRA, EQUIPOS DE SEGURIDAD Y PROTECCIÓN Y TODO LO NECESARIO PARA SU CORRECTA INSTALACIÓN. </t>
  </si>
  <si>
    <t xml:space="preserve">SUMINISTRO E INSTALACIÓN DE CONECTOR PERICO 1/0-3/0 INCLUYE: SUMINISTRO, INSTALACIÓN, MONTAJE, PRUEBAS, LIMPIEZA DEL ÁREA DE TRABAJO Y RETIRO DE LOS MATERIALES SOBRANTES FUERA DE LA OBRA CON TIRO LIBRE, ASÍ COMO LAS MANIOBRAS NECESARIAS PARA SU CORRECTA TERMINACIÓN. </t>
  </si>
  <si>
    <t xml:space="preserve">SUMINISTRO E INSTALACIÓN DE CORTACIRCUITO FUSIBLE TIPO C PARA 23 KV CON ESLABÓN FUSIBLE DE 4AMP MARCA IUSA INCLUYE: SUMINISTRO, INSTALACIÓN, MONTAJE, PRUEBAS, LIMPIEZA DEL ÁREA DE TRABAJO Y RETIRO DE LOS MATERIALES SOBRANTES FUERA DE LA OBRA CON TIRO LIBRE, ASÍ COMO LAS MANIOBRAS NECESARIAS PARA SU CORRECTA TERMINACIÓN. </t>
  </si>
  <si>
    <t xml:space="preserve">SUMINISTRO E INSTALACIÓN DE CRUCETA PV-200 CON ABRAZADERA INCLUYE: SUMINISTRO, INSTALACIÓN, CONEXIÓN, LUBRICANTE, PRUEBAS, LIMPIEZA DEL ÁREA DE TRABAJO Y RETIRO DE LOS MATERIALES SOBRANTES FUERA DE LA OBRA CON TIRO LIBRE, ASÍ COMO LAS MANIOBRAS NECESARIAS PARA SU CORRECTA TERMINACIÓN. </t>
  </si>
  <si>
    <t xml:space="preserve">ELABORACIÓN DE NICHO EMPOTRADO EN MURO DE 90 CM DE ANCHO, 180 CM DE ALTO Y 40 CM DE FONDO PARA UBICACIÓN DE EQUIPO DE MEDICIÓN E INTERRUPTOR PRINCIPAL, DE ACUERDO A COMO LO DICTE EL DETALLE, CONSTRUCCIÓN EN TABIQUE ROJO, ACABADO APLANADO CEMENTO ARENA Y PUERTAS METÁLICAS CON PORTA CANDADO, EL CUAL DEBERÁ DE CUMPLIR CON LAS ESPECIFICACIONES DE C. F. E., EN LA ZONA CORRESPONDIENTE. INCLUYE EQUIPOS DE SEGURIDAD Y PROTECCIÓN Y TODO LO NECESARIO PARA SU CORRECTA INSTALACIÓN. </t>
  </si>
  <si>
    <t xml:space="preserve">ELABORACIÓN DE REGISTRO PARA MEDIA TENSIÓN EN BANQUETA TIPO 4, DE 1.50 X 1.50 X 1.50 M. NORMA CFE RMTB-4.DE LAS DIMENSIONES Y FORMAS DE ACUERDO A COMO LO DICTE EL DETALLE ANEXO EN EL PLANO IE-074.INCLUYE ARO Y TAPA 84 DE HIERRO FUNDIDO SIN PROTOCOLO, INCLUYE MATERIALES, MANO DE OBRA CALIFICADA, HERRAMIENTA, ACARREOS, DESPERDICIOS, EQUIPOS DE SEGURIDAD, PROTECCIÓN Y TODO LO NECESARIO PARA SU CORRECTA INSTALACIÓN. </t>
  </si>
  <si>
    <t xml:space="preserve">SUMINISTRO E INSTALACIÓN DE FLEJE GALVANIZADO DE 0.60 MTS. INCLUYE: MANO DE OBRA CALIFICADA, HERRAMIENTA, ACARREOS, DESPERDICIOS, EQUIPOS DE SEGURIDAD, PROTECCIÓN Y TODO LO NECESARIO PARA SU CORRECTA INSTALACIÓN. </t>
  </si>
  <si>
    <t xml:space="preserve">SUMINISTRO E INSTALACIÓN DE POSTE DE CONCRETO ARMADO CATALOGO PCR-12-750 INCLUYE: SUMINISTRO, INSTALACIÓN, MONTAJE, PRUEBAS EXCAVACIÓN, GRÚA, LIMPIEZA DEL ÁREA DE TRABAJO Y RETIRO DE LOS MATERIALES SOBRANTES FUERA DE LA OBRA CON TIRO LIBRE, ASÍ COMO LAS MANIOBRAS NECESARIAS PARA SU CORRECTA TERMINACIÓN. </t>
  </si>
  <si>
    <t>PRUEBAS DE HIT-POR EN CABLE DE MEDIANA TENSIÓN Y EN CONEXIONES DE POSTE DE TRANSICIÓN PARA DAR CUMPLIMIENTO A LO SOLICITADO POR LA C. F. E</t>
  </si>
  <si>
    <t xml:space="preserve">REGISTRO DE 20 X 20 CMS CON TAPA TIPO IRVING PARA ALOJAR VARILLAS DE PUESTA A TIERRA CON TAPA REMOVIBLE, INCLUYE: MANO DE OBRA CALIFICADA, HERRAMIENTA, ACARREOS, DESPERDICIOS, EQUIPOS DE SEGURIDAD, PROTECCIÓN Y TODO LO NECESARIO PARA SU CORRECTA INSTALACIÓN. </t>
  </si>
  <si>
    <t>REGISTRO DE CONCRETO PARA MEDIA TENSIÓN EN BANQUETA C. F. E RMT-B3 INCLUYE SUMINISTRO, INSTALACIÓN, EXCAVACIÓN, ACARREO, GRÚA, PRUEBAS FINALES, LIMPIEZA DEL ÁREA DE TRABAJO Y RETIRO DE LOS MATERIALES SOBRANTES FUERA DE LA OBRA CON TIRO LIBRE, ASÍ COMO LAS MANIOBRAS NECESARIAS PARA SU CORRECTA INSTALACIÓN</t>
  </si>
  <si>
    <t xml:space="preserve">SUMINISTRO E INSTALACIÓN DE AISLADOR DE ALFILER 13A CON ALFILER 1A, INCLUYE LIMPIEZA DEL ÁREA DE TRABAJO Y RETIRO DE LOS SOBRANTES AL BANCO DE LA OBRA., EQUIPOS DE SEGURIDAD Y PROTECCIÓN Y TODO LO NECESARIO PARA SU CORRECTA INSTALACIÓN. </t>
  </si>
  <si>
    <t xml:space="preserve">SUMINISTRO E INSTALACIÓN DE ALAMBRE DE ALUMINIO SUAVE ACSR 336.4 KCM, INCLUYE LIMPIEZA DEL ÁREA DE TRABAJO Y RETIRO DE LOS SOBRANTES AL BANCO DE LA OBRA, EQUIPOS DE SEGURIDAD Y PROTECCIÓN Y TODO LO NECESARIO PARA SU CORRECTA INSTALACIÓN. </t>
  </si>
  <si>
    <t xml:space="preserve">SUMINISTRO E INSTALACIÓN DE APARTARAYOS 25 KV, TIPO RIGER POLE DOBLE JUEGO, INCLUYE LIMPIEZA DEL ÁREA DE TRABAJO Y RETIRO DE LOS SOBRANTES AL BANCO DE LA OBRA, EQUIPOS DE SEGURIDAD Y PROTECCIÓN Y TODO LO NECESARIO PARA SU CORRECTA INSTALACIÓN. </t>
  </si>
  <si>
    <t xml:space="preserve">SUMINISTRO E INSTALACIÓN DE ESLABÓN FISIBLE DE 10AMP, INCLUYE: ACARREOS, MATERIALES PARA FIJACIÓN, EQUIPO, HERRAMIENTA Y MANO DE OBRA. </t>
  </si>
  <si>
    <t xml:space="preserve">SUMINISTRO E INSTALACIÓN DE TERMINAL PREMOLDEADA PARA 25 KV, CAL. 1/0 AWG, CON BOTA TERMOCONTRACTIL, INCLUYE LIMPIEZA DEL ÁREA DE TRABAJO Y RETIRO DE LOS SOBRANTES AL BANCO DE LA OBRA, EQUIPOS DE SEGURIDAD Y PROTECCIÓN Y TODO LO NECESARIO PARA SU CORRECTA INSTALACIÓN. </t>
  </si>
  <si>
    <t>SUMINISTRO E INSTALACIÓN DE TAPA Y ARO DE FOFO NO. 84 SEGÚN ESPECIFICACIONES Y NORMAS DE C. F. E INCLUYE SUMINISTRO, INSTALACIÓN, PRUEBAS FINALES, LIMPIEZA DEL ÁREA DE TRABAJO Y RETIRO DE LOS MATERIALES SOBRANTES FUERA DE LA OBRA CON TIRO LIBRE, ASÍ COMO LAS MANIOBRAS NECESARIAS PARA SU CORRECTA INSTALACIÓN</t>
  </si>
  <si>
    <t xml:space="preserve">SUMINISTRO E INSTALACIÓN DE VARILLA COOPERWELD DE 5/8" DE DIÁMETRO Y 3.00 M DE LARGO. INCLUYE: CONECTOR MECÁNICO MARCA BURNDY CATALOGO GK644C PARA CABLE CALIBRE 8-4 AWG, PARA ATERRIZAR APARTARAYOS, FIJACIÓN, MATERIAL, MANO DE OBRA, HERRAMIENTA, ACARREOS, DESPERDICIOS, LIMPIEZA, EQUIPOS DE SEGURIDAD, PROTECCIÓN Y TODO LO NECESARIO PARA SU CORRECTA OPERACIÓN. </t>
  </si>
  <si>
    <t xml:space="preserve">SUMINISTRO E INSTALACIÓN DE BARRA DE COBRE ELECTROLÍTICO DE 1/4"X4"X12" CON DOS AISLADORES MOLDEADOS EN POLIÉSTER REFORZADO CON FIBRA DE VIDRIO CATALOGO P 500 A 21 MARCA PROEESA, CON SOPORTE TIPO OMEGA HECHO A BASE DE SOLERA DE 1"X1/8" FIJO EN MURO O BAJO PISO FALSO INCLUYE: SUMINISTRO Y COLOCACIÓN, MANIOBRAS Y TODO LO NECESARIO PARA SU INSTALACIÓN. </t>
  </si>
  <si>
    <t xml:space="preserve">SUMINISTRO E INSTALACIÓN DE ZAPATA TERMINAL, PARA CONECTAR CABLE DE COBRE A SUPERFICIE PLANA, TIPO KA, CATALOGO KA25, MARCA BURNDY, PARA CABLE CALIBRE 4 A 1/0 AWG. (UNO PARA CADA TABLERO O GABINETE), EQUIPOS DE SEGURIDAD Y PROTECCIÓN Y TODO LO NECESARIO PARA SU CORRECTA INSTALACIÓN. </t>
  </si>
  <si>
    <t xml:space="preserve">SUMINISTRO E INSTALACIÓN DE ZAPATA TERMINAL INSTALADA EN INTERRUPTOR GENERAL Y TABLERO "G", PARA CONECTAR CABLE DE COBRE A SUPERFICIE PLANA, TIPO KA, CATALOGO KA4C, MARCA BURNDY, PARA CABLE CALIBRE 8 A 4 AWG. (DOS PARA CADA TABLERO), EQUIPOS DE SEGURIDAD Y PROTECCIÓN Y TODO LO NECESARIO PARA SU CORRECTA INSTALACIÓN. </t>
  </si>
  <si>
    <t xml:space="preserve">SUMINISTRO E INSTALACIÓN DE ZAPATA TERMINAL PARA CONECTAR CABLE DE COBRE A SUPERFICIE PLANA, TIPO QA, CATALOGO QA1C-B, MARCA BURNDY, PARA CABLE CALIBRE 4 A 2 AWG. EQUIPOS DE SEGURIDAD Y PROTECCIÓN Y TODO LO NECESARIO PARA SU CORRECTA INSTALACIÓN. </t>
  </si>
  <si>
    <t xml:space="preserve">SUMINISTRO E INSTALACIÓN DE ZAPATA TERMINAL PARA CONECTAR CABLE DE COBRE A SUPERFICIE PLANA, TIPO QA, CATALOGO QA26-B, MARCA BURNDY, PARA CABLE CALIBRE 1/0 A 2/0 AWG. EQUIPOS DE SEGURIDAD Y PROTECCIÓN Y TODO LO NECESARIO PARA SU CORRECTA INSTALACIÓN. </t>
  </si>
  <si>
    <t>EQUIPO DE PROTECCIÓN, CONTROL Y DISTRIBUCIÓN</t>
  </si>
  <si>
    <t>SUMINISTRO E INSTALACIÓN DE INTERRUPTOR DE SEGURIDAD SERVICIO GENERAL CLASE 3130 SIN PORTA FUSIBLE DE 2P-30AMP NEMA 3R CATALOGO DU221RB CON KIT PARA TIERRA FÍSICA CATALOGO PK3GTA1 MARCA SQUARE´D</t>
  </si>
  <si>
    <t>SUMINISTRO E INSTALACIÓN DE INTERRUPTOR DE SEGURIDAD SERVICIO GENERAL CLASE 3130 SIN PORTA FUSIBLE DE 3P-30AMP NEMA 3R CATALOGO DU321RB CON KIT PARA TIERRA FÍSICA CATALOGO PK3GTA1 MARCA SQUARE´D</t>
  </si>
  <si>
    <t xml:space="preserve">SUMINISTRO E INSTALACIÓN DE INTERRUPTOR SEGURIDAD 3X60 A. NEMA 3R, INCLUYE: SUMINISTRO E INSTALACIÓN, PRUEBAS, LIMPIEZA DEL ÁREA DE TRABAJO Y RETIRO DE LOS MATERIALES SOBRANTES FUERA DE OBRA, ASÍ COMO LAS MANIOBRAS NECESARIAS PARA SU CORRECTA TERMINACIÓN. </t>
  </si>
  <si>
    <t xml:space="preserve">SUMINISTRO E INSTALACIÓN DE INTERRUPTOR TERMOMAGNÉTICO MARCA SQUARE D MODELO QOB-115, 1 POLO, 15 AMPERES, 240 VOLTS, INCLUYE: CONEXIÓN, IDENTIFICACIÓN, MANO DE OBRA, HERRAMIENTA, EQUIPOS DE SEGURIDAD Y PROTECCIÓN Y TODO LO NECESARIO PARA SU CORRECTA INSTALACIÓN. CONSIDERAR EQUIPO DE SEGURIDAD NECESARIO Y CUMPLIMIENTO DE LA NORMA RESPECTIVA PARA LA CORRECTA EJECUCIÓN DEL CONCEPTO. </t>
  </si>
  <si>
    <t xml:space="preserve">SUMINISTRO E INSTALACIÓN DE INTERRUPTOR TERMOMAGNETICO QOB DE 1P-15A A 1P-50A, MARCA "SQUARE D". EL CONCEPTO INCLUYE, COLOCACIÓN, FIJACIÓN, PROGRAMACIÓN, MANO DE OBRA CALIFICADA, HERRAMIENTA, EQUIPOS DE SEGURIDAD Y PROTECCIÓN Y TODO LO NECESARIO PARA SU CORRECTA INSTALACIÓN. </t>
  </si>
  <si>
    <t>SUMINISTRO E INSTALACIÓN DE INTERRUPTOR TERMOMAGNETICO QOB DE 2P-15 AMP A 2P-50 AMP MARCA SQUARE´D</t>
  </si>
  <si>
    <t xml:space="preserve">SUMINISTRO E INSTALACIÓN DE INTERRUPTOR TERMOMAGNETICO QOB DE 3P-100A, MARCA "SQUARE D". EL CONCEPTO INCLUYE, COLOCACIÓN, FIJACIÓN, PROGRAMACIÓN, MANO DE OBRA CALIFICADA, HERRAMIENTA, EQUIPOS DE SEGURIDAD Y PROTECCIÓN Y TODO LO NECESARIO PARA SU CORRECTA INSTALACIÓN. </t>
  </si>
  <si>
    <t>SUMINISTRO E INSTALACIÓN DE INTERRUPTOR TERMOMAGNETICO QOB DE 3P-15 AMP A 3P-50 AMP MARCA SQUARE´D</t>
  </si>
  <si>
    <t>SUMINISTRO E INSTALACIÓN DE RELOJ PROGRAMADOR TORK CATALOGO 1101 DE 40AMP, INCLUYE TAPA PILOTO COLOR BLANCO</t>
  </si>
  <si>
    <t xml:space="preserve">SUMINISTRO E INSTALACIÓN DE CENTRO DE CARGA (TABLERO "A"), MARCA SQUARE D CATALOGO NQ18-4L10014-S DE SOBREPONER, 3 FASES, 4 HILOS, 240 VCA, CON ZAPATAS PRINCIPALES DE 100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</si>
  <si>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 xml:space="preserve">SUMINISTRO E INSTALACIÓN DE CENTRO DE CARGA (TABLERO "A"), MARCA SQUARE D CATALOGO NQ42-4L225-S DE SOBREPONER, 3 FASES, 4 HILOS, 240 VCA, CON ZAPATAS PRINCIPALES DE 225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</si>
  <si>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 xml:space="preserve">SUMINISTRO E INSTALACIÓN DE CENTRO DE CARGA (TABLERO "GUT"), MARCA SQUARE D CATALOGO QO-4-50-S DE SOBREPONER, 1 FASE, 3 HILOS, 240 VCA, CON ZAPATAS PRINCIPALES DE 50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</si>
  <si>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 xml:space="preserve">SUMINISTRO E INSTALACIÓN DE INTERRUPTOR GENERAL MARCA SQUARE D CATALOGO HDL-36040 DE 3 POLOS, 40 AMPERES, 42 KA, 600 VOLTS EN GABINETE NEMA-1 SERVICIO INTERIOR USOS GENERALES, INCLUYE FIJACIÓN, MATERIAL, MANO DE OBRA, HERRAMIENTA, EQUIPO, ANDAMIOS, ACARREOS, DESPERDICIOS, LIMPIEZA, EQUIPOS DE SEGURIDAD Y PROTECCIÓN Y TODO LO NECESARIO PARA SU CORRECTA EJECUCIÓN. </t>
  </si>
  <si>
    <t xml:space="preserve">SUMINISTRO E INSTALACIÓN DE INTERRUPTOR GENERAL MARCA SQUARE D CATALOGO HDL-36100 DE 3 POLOS, 100 AMPERES, 42 KA, 600 VOLTS EN GABINETE NEMA-1 SERVICIO INTERIOR USOS GENERALES, INCLUYE FIJACIÓN, MATERIAL, MANO DE OBRA, HERRAMIENTA, EQUIPO, ANDAMIOS, ACARREOS, DESPERDICIOS, LIMPIEZA, EQUIPOS DE SEGURIDAD Y PROTECCIÓN Y TODO LO NECESARIO PARA SU CORRECTA EJECUCIÓN. </t>
  </si>
  <si>
    <t xml:space="preserve">SUMINISTRO E INSTALACIÓN DE TABLERO DE DISTRIBUCIÓN "TGE" PARA GENERAL DE EMERGENCIA, MARCA SQUARE D, CATALOGO NQ304AB100-S, DE SOBREPONER, INTERRUPTOR PRINCIPAL DE 100 AMPERES, BARRAS DE 100 AMPERES, ALIMENTACIÓN 3 FASES, 4 HILOS, 220 / 127 VOLTS, INCLUYE: COLOCACIÓN, FIJACIÓN, PEINADO DE CABLES CON CINTURÓN PLÁSTICO, IDENTIFICACIÓN DE CIRCUITOS DERIVADOS, LIMPIEZA, MANO DE OBRA, HERRAMIENTA, EQUIPOS DE SEGURIDAD Y PROTECCIÓN Y TODO LO NECESARIO PARA SU CORRECTA INSTALACIÓN. </t>
  </si>
  <si>
    <t xml:space="preserve">SUMINISTRO E INSTALACIÓN DE TABLERO GENERAL NORMAL DESENSAMBLADO (TABLERO "G"), MARCA SQUARE D CATALOGO NQ30-4AB400-S DE SOBREPONER, 20" DE ANCHO, 3 FASES, 4 HILOS, 240 VCA, KIT PARA INTERRUPTOR LAL36250 COMO INTERRUPTOR PRINCIPAL Y ZAPATAS PRINCIPALES DE 225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</si>
  <si>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 xml:space="preserve">SUMINISTRO E INSTALACIÓN DEL DESCONECTADOR DE SEGURIDAD TIPO CUCHILLAS (), SERVICIO LIGERO, GABINETE NEMA 1 USOS GENERALES, MARCA SQUARE D CATALOGO DTU3621N (SIN PORTA FUSIBLES), 3 POLOS, 60 AMPERES, 600 VCA,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</si>
  <si>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CERTIFICADO DE VERIFICACIÓN DE LA INSTALACIÓN ELÉCTRICA</t>
  </si>
  <si>
    <t xml:space="preserve">PRUEBAS DE AISLAMIENTO A ALIMENTADORES CON EQUIPO CERTIFICADO Y ANEXAR COPIA DE CERTIFICADO, INCLUYE: EQUIPOS, MANO DE OBRA, HERRAMIENTA, ACARREOS, LIMPIEZA, EQUIPOS DE SEGURIDAD Y PROTECCIÓN Y TODO LO NECESARIO PARA SU CORRECTA OPERACIÓN. </t>
  </si>
  <si>
    <t xml:space="preserve">PRUEBAS DE SECUENCIA DE FASE, TENSIÓN Y DE CORRIENTE A ALIMENTADORES CON EQUIPO CERTIFICADO Y ANEXAR COPIA DE CERTIFICADO, INCLUYE: EQUIPOS, MANO DE OBRA, HERRAMIENTA, ACARREOS, LIMPIEZA, EQUIPOS DE SEGURIDAD Y PROTECCIÓN Y TODO LO NECESARIO PARA SU CORRECTA OPERACIÓN. </t>
  </si>
  <si>
    <t xml:space="preserve">PRUEBAS DE SISTEMA DE TIERRAS, MEDICIONES CON EQUIPO CERTIFICADO Y ANEXAR COPIA DE CERTIFICADO, INCLUYE: EQUIPOS, MANO DE OBRA, HERRAMIENTA, ACARREOS, LIMPIEZA, EQUIPOS DE SEGURIDAD Y PROTECCIÓN Y TODO LO NECESARIO PARA SU CORRECTA OPERACIÓN. </t>
  </si>
  <si>
    <t>CANALIZACIÓN ELÉCTRICA</t>
  </si>
  <si>
    <t>DISTRIBUCIÓN DE AIRE</t>
  </si>
  <si>
    <t xml:space="preserve">FABRICACIÓN DE PLENOS DE LAMINA GALVANIZADA DE 120 X 34 X 30 INCLUYE; CARGO DIRECTO POR EL COSTO DE MANO DE OBRA Y MATERIALES REQUERIDOS, FLETE A OBRA, ACARREO, MONTAJE, FIJACIÓN Y NIVELACIÓN, BALANCEO DE AIRE Y AJUSTES NECESARIOS, LIMPIEZA Y RETIRO DE SOBRANTES FUERA DE OBRA, EQUIPO DE SEGURIDAD, INSTALACIONES ESPECÍFICAS, DEPRECIACIÓN Y DEMÁS CARGOS DERIVADOS DEL USO DE EQUIPO Y HERRAMIENTA, EN CUALQUIER NIVEL. </t>
  </si>
  <si>
    <t xml:space="preserve">SUMINISTRO E INSTALACIÓN DE AISLAMIENTO TÉRMICO DE 1 " DE ESPESOR, MARCA VITROFIBRAS SERIE RF-3100 COLOCADO EN LA CARA EXTERIOR DE LOS DUCTOS DE INYECCIÓN Y RETORNO, CON BARRERA DE VAPOR DE ALUMINIO REFORZADO CON PAPEL KRAFT (FSK), EL PRECIO INCLUYE: ADHESIVO Y SELLADOR, CINTA DE ALUMINIO, ANDAMIAJE, MATERIALES MISCELÁNEOS Y MATERIALES DE CONSUMO, ASÍ COMO EQUIPO DE PROTECCIÓN Y SEGURIDAD PARA TRABAJADORES Y LUGAR DE EJECUCIÓN, COLOCADO A CUALQUIER NIVEL Y A CUALQUIER ALTURA. </t>
  </si>
  <si>
    <t xml:space="preserve">SUMINISTRO E INSTALACIÓN DE CUELLO DE LONA AHULADA CON AISLAMIENTO MARCA INNES PARA UNIÓN DE EQUIPOS A DUCTO RÍGIDO, FABRICADO EN 70 MM DE LÁMINA GALVANIZADA EN CADA EXTREMO Y 100 MM DE LONA DE PVC CON AISLAMIENTO DE 1" DE ESPESOR, EL PRECIO INCLUYE: ANDAMIAJE, MATERIALES MISCELÁNEOS Y MATERIALES DE CONSUMO, ASÍ COMO EQUIPO DE PROTECCIÓN Y SEGURIDAD PARA TRABAJADORES Y LUGAR DE EJECUCIÓN, COLOCADO A CUALQUIER NIVEL Y A CUALQUIER ALTURA. </t>
  </si>
  <si>
    <t xml:space="preserve">SUMINISTRO E INSTALACIÓN DE DIFUSOR PERFORADO DE INYECCIÓN DE AIRE, DE 24" X 24", MARCA INNES, CON CUELLO REDONDO DE 10"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</si>
  <si>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DIFUSOR PERFORADO DE INYECCIÓN DE AIRE, DE 24" X 24", MARCA INNES, CON CUELLO REDONDO DE 12"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</si>
  <si>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DIFUSOR PERFORADO DE INYECCIÓN DE AIRE, DE 24" X 24", MARCA INNES, CON CUELLO REDONDO DE 14" Ø DE 4 VÍAS (AJUSTABLES EN CAMPO, A 2, 3 Y 4 VÍAS), MODELO PCI CON CONTROL DE VOLUMEN MODELO CVR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</si>
  <si>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DIFUSOR PERFORADO DE RETORNO DE AIRE, DE 24" X 24", MARCA INNES, CON CUELLO REDONDO DE 12" Ø, MODELO PCR SIN CONTROL DE VOLUMEN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</si>
  <si>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DIFUSOR PERFORADO DE RETORNO DE AIRE, DE 24" X 24", MARCA INNES, CON CUELLO REDONDO DE 14" Ø, MODELO PCR SIN CONTROL DE VOLUMEN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</si>
  <si>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DIFUSOR PERFORADO DE RETORNO DE AIRE, DE 24" X 24", MARCA INNES, CON CUELLO REDONDO DE 16" Ø, MODELO PCR SIN CONTROL DE VOLUMEN MARCA INNES,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</si>
  <si>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10"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</si>
  <si>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12"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</si>
  <si>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14"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</si>
  <si>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LAMINA LISA GALVANIZADA MARCA TERNIUM CALIBRE 24 PARA LA ELABORACIÓN DE DUCTOS RECTANGULARES, TRANSFORMACIONES, REDUCCIONES, CODOS, ETC. EL PRECIO INCLUYE: FLETES, ACARREOS, DESPERDICIOS, SIKAFLEX PARA SELLAR LAS UNIONES DE DUCTO, ANDAMIAJE, MATERIALES MISCELÁNEOS Y MATERIALES DE CONSUMO, ASÍ COMO EQUIPO DE PROTECCIÓN Y SEGURIDAD PARA TRABAJADORES Y LUGAR DE EJECUCIÓN, COLOCADO A CUALQUIER NIVEL Y A CUALQUIER ALTURA. </t>
  </si>
  <si>
    <t xml:space="preserve">SUMINISTRO E INSTALACIÓN DE REJILLA DE EXTRACCIÓN DE AIRE TIPO GHR DE 8" X 6", MARCA INNES MODELO GHR, INCLUYE EQUIPO DE PROTECCIÓN Y SEGURIDAD PARA TRABAJADORES Y LUGAR DE EJECUCIÓN. </t>
  </si>
  <si>
    <t>TUBERÍA DE AGUA HELADA Y REFRIGERACIÓN</t>
  </si>
  <si>
    <t xml:space="preserve">SUMINISTRO E INSTALACIÓN DE INDICADOR HERMÉTICO DE LÍQUIDO Y HUMEDAD CÓDIGO 9621 MARCA EMERSON, MODELO 9621-HMIY-1TT3, DE 3/8" DE DIÁMETRO CONEXIÓN SOLDABLE, INCLUYE MATERIALES MISCELÁNEOS, DE CONSUMO, Y TODO LO NECESARIO PARA SU CORRECTA EJECUCIÓN, ASÍ COMO EQUIPO DE PROTECCIÓN PERSONAL, HERRAMIENTA, ANDAMIOS, ELEVACIONES, CARGAS, DESCARGAS Y LIMPIEZA DEL LUGAR DE EJECUCIÓN. </t>
  </si>
  <si>
    <t xml:space="preserve">SUMINISTRO E INSTALACIÓN DE TRAMPA DE AGUA PARA DRENAJE INCLUYE: SOLDADURA, TRAZOS, CORTES, NIVELACIÓN, CARGAS, DESCARGAS, ACARREOS, ANDAMIOS, HERRAMIENTA Y TODO LO NECESARIO PARA LA CORRECTA EJECUCIÓN DE LOS TRABAJOS. </t>
  </si>
  <si>
    <t>SUMINISTRO E INSTALACIÓN DE VÁLVULA 'DE PASO, DE 3/8" DE DIÁMETRO PARA REFRIGERANTE R. 410 A, INCLUYE: CARGO DIRECTO POR EL COSTO DE LOS MATERIALES Y MANO DE OBRA QUE INTERVENGAN, FLETE A OBRA, ACARREO, LIMPIEZA Y RETIRO DE SOBRANTES FUERA DE OBRA, EQUIPO DE SEGURIDAD, INSTALACIONES ESPEC</t>
  </si>
  <si>
    <t>SUMINISTRO E INSTALACIÓN DE VÁLVULA DE TERMO EXPANSIÓN, DE 3/8" DE DIÁMETRO PARA REFRIGERANTE R. 410 A, INCLUYE: CARGO DIRECTO POR EL COSTO DE LOS MATERIALES Y MANO DE OBRA QUE INTERVENGAN, FLETE A OBRA, ACARREO, LIMPIEZA Y RETIRO DE SOBRANTES FUERA DE OBRA, EQUIPO DE SEGURIDAD, INSTALACIONES ESPEC</t>
  </si>
  <si>
    <t>SUMINISTRO E INSTALACIÓN DE VÁLVULA SOLENOIDE, DE 3/8" DE DIÁMETRO PARA REFRIGERANTE R. 410 A, INCLUYE: CARGO DIRECTO POR EL COSTO DE LOS MATERIALES Y MANO DE OBRA QUE INTERVENGAN, FLETE A OBRA, ACARREO, LIMPIEZA Y RETIRO DE SOBRANTES FUERA DE OBRA, EQUIPO DE SEGURIDAD, INSTALACIONES ESPEC</t>
  </si>
  <si>
    <t>INSTALACIÓN DE EQUIPOS CARRIER</t>
  </si>
  <si>
    <t>MANIOBRAS DE IZAJE PARA EQUIPOS DE AIRE ACONDICIONADO EN AZOTEA HASTA 15 MTS DE ALTURA, INCLUYE, EQUIPO, MANO DE OBRA, SEÑALIZACIONES DE PRECAUCIÓN, MANO DE OBRA Y TODO LO NECESARIO PARA SU CORRECTA EJECUCIÓN</t>
  </si>
  <si>
    <t>TUBERÍA DE DRENAJE</t>
  </si>
  <si>
    <t xml:space="preserve">SUMINISTRO E INSTALACIÓN DE SOPORTE PARA TUBERÍAS VERTICALES PARA DOS TUBOS, A BASE DE UNICANAL MARCA CRONIMEX, FIGURA 200. INCLUYE: MATERIALES, MANO DE OBRA, HERRAMIENTA, EQUIPO, DESPERDICIOS, CORTES, ANDAMIOS, ACARREOS HORIZONTALES Y/O VERTICALES AL SITIO DE LOS TRABAJOS, LIMPIEZA DEL ÁREA </t>
  </si>
  <si>
    <t xml:space="preserve">SUMINISTRO E INSTALACIÓN DE SOPORTE TIPO PERA DE ACUERDO AL DIÁMETRO DE TUBERÍA PARA DRENAJE DE CONDENSADOS INCLUYE: CARGAS, DESCARGAS, ANDAMIOS, HERRAMIENTA Y EQUIPO, FIJACIÓN, RETIRO DE SOBRANTES, EQUIPO DE PROTECCIÓN Y SEGURIDAD PARA TRABAJADORES Y LUGAR DE EJECUCIÓN. </t>
  </si>
  <si>
    <t>FLETE PARA TRANSPORTE DE EQUIPOS AIRE ACONDICIONADO POR ZONA: NORESTE</t>
  </si>
  <si>
    <t>CANALIZACIONES VACÍAS Y GUIADAS PARA VOZ Y DATOS</t>
  </si>
  <si>
    <t xml:space="preserve">SUMINISTRO E INSTALACIÓN DE CAJA REGISTRO ELÉCTRICO CON TAPA ATORNILLABLE, NEMA 1 USO INTERIOR, MARCA RILEZ FABRICADO EN LAMINA ROLADA EN FRIO CALIBRE 18 Y ACABADO EN COLOR GRIS CLARO, DE 8" X 8" X 4" ( 20.32 X 20.32 X 10.16 CM ), EL CONCEPTO INCLUYE, COLOCACIÓN, FIJACIÓN A BASE DE UNICANAL DE 2 X 2 CM., Y VARILLA ROSCADA DE 1/4", ANCLA HILTI DE 1/4", COPLE HILTI DE 1/4", MANO DE OBRA CALIFICADA, HERRAMIENTA, LIMPIEZA, EQUIPO DE SEGURIDAD Y PROTECCIÓN Y TODO LO NECESARIO PARA SU CORRECTA INSTALACIÓN. </t>
  </si>
  <si>
    <t xml:space="preserve">SUMINISTRO E INSTALACIÓN DE CAJA REGISTRO TELEFÓNICO CON TAPA EMBISAGRADA, NEMA 1 USO INTERIOR, MARCA RILEZ FABRICADO EN LAMINA ROLADA EN FRIO CALIBRE 18 Y ACABADO EN COLOR GRIS CLARO, DE 56 X 56 X 13 CM (22" X 22" X 5" PUL), EL CONCEPTO INCLUYE, COLOCACIÓN, FIJACIÓN A BASE DE UNICANAL DE 2 X 2 CM., Y VARILLA ROSCADA DE 1/4", ANCLA HILTI DE 1/4", COPLE HILTI DE 1/4", MANO DE OBRA CALIFICADA, HERRAMIENTA, LIMPIEZA, EQUIPO DE SEGURIDAD Y PROTECCIÓN Y TODO LO NECESARIO PARA SU CORRECTA INSTALACIÓN. </t>
  </si>
  <si>
    <t xml:space="preserve">SUMINISTRO E INSTALACIÓN DE MUFA PARA INTEMPERIE DE HIERRO COLADO, DE 53 MM (2") DE DIÁMETRO, MARCA CROUSE HINDS DOMEX, PARA ACOMETIDA TELEFÓNICA EL CONCEPTO INCLUYE, ANDAMIOS, NIVELACIÓN, GUÍA CON ALAMBRE GALVANIZADO CALIBRE NO. 14, FIJACIÓN, MANO DE OBRA CALIFICADA, HERRAMIENTA, LIMPIEZA, EQUIPOS DE SEGURIDAD Y PROTECCIÓN Y TODO LO NECESARIO PARA SU CORRECTA INSTALACIÓN. </t>
  </si>
  <si>
    <t>CANALIZACIONES VACÍAS Y GUIADAS PARA ALARMAS</t>
  </si>
  <si>
    <t>CANALIZACIONES VACÍAS Y GUIADAS PARA CONTRA INCENDIO</t>
  </si>
  <si>
    <t>CANALIZACIONES VACÍAS Y GUIADAS PARA MARQUETING Y PODIO</t>
  </si>
  <si>
    <t xml:space="preserve">MOVIMIENTO DE ESCLUSA UNIPERSONAL A UNA DISTANCIA DE 3 MTS. DESINSTÁLANDOLA PREVIAMENTE, INCLUYE: EMPLAYADO Y ENTREGA A RECUPERADORA SI ES NECESARIO, REINSTALACIÓN Y LIMPIEZA DEL ÁREA DE TRABAJO, ASÍ COMO LAS MANIOBRAS NECESARIAS PARA SU CORRECTA TERMINACIÓN. MANO DE OBRA, HERRAMIENTA, EQUIPO Y ACARREOS INTERNOS. </t>
  </si>
  <si>
    <t>MOD</t>
  </si>
  <si>
    <t>BASES Y SOPORTERIA DE HERRERÍA</t>
  </si>
  <si>
    <t>PRUEBA</t>
  </si>
  <si>
    <t xml:space="preserve">SUMINISTRO E INSTALACIÓN DE TUBERÍA CONDUIT GALVANIZADA PARED DELGADA DE 16 MM DE DIÁMETRO, MARCA JÚPITER, INSTALADA POR MURO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</si>
  <si>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 xml:space="preserve">SUMINISTRO E INSTALACIÓN DE TUBERÍA CONDUIT GALVANIZADA PARED GRUESA (CEDULA 20) DE 16 MM (1/2") DE DIÁMETRO, MARCA JÚPITER, INSTALADA POR PLAFÓN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</si>
  <si>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SALIDA ELÉCTRICA PARA ALUMBRADO A BASE DE TUBO CONDUIT GALVANIZADO PD DE 13MM A 21 MM CON DESARROLLOS SEGÚN DISTRIBUCIÓN EN PLANOS DE HASTA 4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</si>
  <si>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SALIDA ELÉCTRICA PARA CONTACTO A BASE DE TUBO CONDUIT GALVANIZADO PD DE 13MM A 21 MM CON DESARROLLOS SEGÚN DISTRIBUCIÓN EN PLANOS DE HASTA 5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</si>
  <si>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SALIDA ELÉCTRICA PARA CONTACTO A BASE DE TUBO CONDUIT GALVANIZADO PD DE 13MM A 21 MM CON DESARROLLOS SEGÚN DISTRIBUCIÓN EN PLANOS  DE HASTA 5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</si>
  <si>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 xml:space="preserve">SUMINISTRO E INSTALACIÓN DE CAJA REGISTRO DE LAMINA GALVANIZADA DE 30 X 30 X 15 CM CON MARCO DE FIERRO ÁNGULO DE 1/8"X3/4" FABRICADA EN OBRA INCLUYE: SUMINISTRO E INSTALACIÓN, SOPORTERIA, SACABOCADOS DE 63 MM, LIMPIEZA DEL ÁREA DE TRABAJO Y RETIRO DE LOS MATERIALES SOBRANTES FUERA DE LA OBRA CON TIRO LIBRE, ASÍ COMO LAS MANIOBRAS NECESARIAS PARA SU CORRECTA TERMINACIÓN. </t>
  </si>
  <si>
    <t xml:space="preserve">SUMINISTRO E INSTALACIÓN DE DUCTO CUADRADO EMBISAGRADO DE 10 X 10 CM CATALOGO LD45 MARCA SQUARE´D DE INCLUYE: SUMINISTRO E INSTALACIÓN, SOPORTERIA, DESPERDICIOS, CORTES, PASOS EN MUROS Y LOSAS, LIMPIEZA DEL ÁREA DE TRABAJO Y RETIRO DE LOS MATERIALES SOBRANTES FUERA DE LA OBRA CON TIRO LIBRE, ASÍ COMO LAS MANIOBRAS NECESARIAS PARA SU CORRECTA TERMINACIÓN. </t>
  </si>
  <si>
    <t xml:space="preserve">SUMINISTRO E INSTALACIÓN DE TUBERÍA CONDUIT GALVANIZADA PARED GRUESA (CEDULA 10) DE 78MM (3") DE DIÁMETRO, MARCA JÚPITER, INSTALADA POR PLAFÓN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COLOR QUE INDIQUE EL CÓDIGO DE COLORES PARA CANALIZACIONES, PARTE PROPORCIONAL DEL COPLE, CURVA CAJA, CONEXIONES, CONDUCTORES, CONTRA Y MONITOR MARCA RACO, SOPORTERIA A CADA 1.5 MTS. A BASE DE UNÍ CANAL, VARILLA ROSCADA Y FIJACIÓN SEGÚN LO DICE EL DETALLE, MANO DE OBRA CALIFICADA, HERRAMIENTA, LIMPIEZA, EQUIPOS DE SEGURIDAD Y PROTECCIÓN Y TODO LO NECESARIO PARA SU CORRECTA INSTALACIÓN. </t>
  </si>
  <si>
    <t xml:space="preserve">SUMINISTRO E INSTALACIÓN DE TUBERÍA CONDUIT GALVANIZADA PARED GRUESA (CEDULA 20) DE 27 MM (1")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</si>
  <si>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 xml:space="preserve">SUMINISTRO E INSTALACIÓN DE TUBERÍA CONDUIT GALVANIZADA PARED GRUESA (CEDULA 20) DE 35 MM (1 1/4" Ø) DE DIÁMETRO, MARCA JÚPITER, INSTALADA POR MURO A CUALQUIER ALTURA Y EN CUALQUIER NIVEL, PARA ALUMBRADO EXTERIOR EN ESTACIONAMIENTO, EL CONCEPTO INCLUYE, ANDAMIOS, TRAZO, NIVELACIÓN, CORTES, BAYONETAS, DESPERDICIOS, GUÍA CON ALAMBRE GALVANIZADO CALIBRE NO. 14, APLICACIÓN DE PINTURA ESMALTE 100 DE COMEX COMO DISTINTIVO A BASE DE UNA FRANJA DEL TAMAÑO DE UN COPLE DE 3/4" @ 2.0 MTS EN EL COLOR QUE INDIQUE EL CÓDIGO DE COLORES PARA CANALIZACIONES, PARTE PROPORCIONAL DEL COPLE, CURVA, CAJA DE CONEXIONES, CONECTORES, CONTRA Y MONITOR MARCA RACO, SOPORTERIA A CADA 1.5 MTS., A BASE DE UNICANAL, VARILLA ROSCADA Y FIJACIÓN SEGÚN LO DICTE EL DETALLE, MANO DE OBRA CALIFICADA, HERRAMIENTA, LIMPIEZA, EQUIPOS DE SEGURIDAD Y PROTECCIÓN Y TODO LO NECESARIO PARA SU CORRECTA INSTALACIÓN. </t>
  </si>
  <si>
    <t xml:space="preserve">SUMINISTRO E INSTALACIÓN DE TAPA CIERRE PARA DUCTO CUADRADO EMBIZAGRADO DE 10 X 10 CM CATALOGO LJB4CP MARCA SQUARE´D INCLUYE: SUMINISTRO E INSTALACIÓN, SOPORTERIA, DESPERDICIO, PASOS EN MUROS Y LOSAS, LIMPIEZA DEL ÁREA DE TRABAJO Y RETIRO DE LOS MATERIALES SOBRANTES FUERA DE LA OBRA CON TIRO LIBRE, ASÍ COMO LAS MANIOBRAS PARA SU CORRECTA TERMINACIÓN. </t>
  </si>
  <si>
    <t xml:space="preserve">SUMINISTRO E INSTALACIÓN DE TUBERÍA PAD (POLIETILENO DE ALTA DENSIDAD), MARCA DURALON DE 78 MM (3" Ø) DE DIÁMETRO PARA ACOMETIDA ELÉCTRICA, INSTALADA APARENTE HASTA 3 MTS DE ALTURA, MARCA JÚPITER, INCLUYE: GUÍA CON ALAMBRE GALVANIZADO CALIBRE NO. 14, PARTE PROPORCIONAL DEL COPLE, CURVA, CAJA DE CONEXIONES MARCA RACO, CONTRA Y MONITOR, SOPORTERIA A CADA 1.5 MTS., VARILLA ROSCADA Y FIJACIÓN SEGÚN LO DICTE EL DETALLE, MANO DE OBRA, HERRAMIENTA, ACARREOS, DESPERDICIOS, EQUIPOS DE SEGURIDAD Y PROTECCIÓN Y TODO LO NECESARIO PARA SU CORRECTA INSTALACIÓN. </t>
  </si>
  <si>
    <t>SOPORTERIA PARA TUBERÍA DE ALIMENTACIÓN</t>
  </si>
  <si>
    <t>SALIDA ELÉCTRICA PARA FAN AND COIL A BASE DE TUBO CONDUIT GALVANIZADO PD DE 13MM A 35 MM CON DESARROLLOS SEGÚN DISTRIBUCIÓN EN PLANOS DE HASTA 10 M PROMEDIO POR SALIDA HASTA EL TABLERO (MODELO PROYECTO ULISES), CON CABLES AWG CAL- 6 A 12, CON AISLAMIENTO TERMO PLÁSTICO THW-LS 90°, 600 V, Y CABLE DESNUDO CAL. 8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</si>
  <si>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SALIDA ELÉCTRICA PARA VENTILADORES A BASE DE TUBO CONDUIT GALVANIZADO PD DE 13MM A 35 MM CON DESARROLLOS SEGÚN DISTRIBUCIÓN EN PLANOS DE HASTA 10 M PROMEDIO POR SALIDA HASTA EL TABLERO (MODELO PROYECTO ULISES), CON CABLES AWG CAL- 6 A 12, CON AISLAMIENTO TERMO PLÁSTICO THW-LS 90°, 600 V, Y CABLE DESNUDO CAL. 8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</si>
  <si>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SOPORTERIA</t>
  </si>
  <si>
    <t xml:space="preserve">SUMINISTRO E INSTALACIÓN DE SOPORTERIA DE TUBERÍA DE REFRIGERACIÓN A BASE DE CANAL UNISTRUT DE 4X2 CM, TAQUETE METÁLICO DE EXPANSIÓN DE 1/4", TORNILLO CABEZA HEXAGONAL DE 1/4", ABRAZADERAS PARA CANAL UNISTRUT DESDE 3/8" HASTA 2", EL PRECIO INCLUYE: CARGAS, DESCARGAS, ANDAMIOS, HERRAMIENTA Y EQUIPO, FIJACIÓN, RETIRO DE SOBRANTES, EQUIPO DE PROTECCIÓN PERSONAL, HERRAMIENTA, ANDAMIOS, ELEVACIONES, CARGAS, DESCARGAS Y LIMPIEZA DEL LUGAR DE EJECUCIÓN. </t>
  </si>
  <si>
    <t>SALIDA ELÉCTRICA PARA VOZ Y DATOS A BASE DE TUBO CONDUIT GALVANIZADO PD DE 25 A 50 MM CON DESARROLLOS SEGÚN DISTRIBUCIÓN EN PLANOS CON UN DESARROLLO DE HASTA 4 M A CHAROLA, INCLUYE: CAJAS CUADRADAS, CAJAS CHALUPAS, COPLES, CODOS, SOPORTERIA @ 1.5 MTS A BASE DE VARILLA ROSCADA NO. 10, ABRAZADERA "U", PERNO HILTI Y TUERCAS, CONECTORES, CONTRATAPA, SUMINISTRO DE MATERIALES, MANO DE OBRA CALIFICADA, HERRAMIENTA Y TODO LO NECESARIO PARA SU CORRECTA EJECUCIÓN</t>
  </si>
  <si>
    <t xml:space="preserve">SUMINISTRO E INSTALACIÓN DE CAJA REGISTRO DE 56 X 56 X 13 CM DE FONDO CON FONDO DE MADERA INCLUYE: SUMINISTRO E INSTALACIÓN, SOPORTERIA, LIMPIEZA DEL ÁREA DE TRABAJO Y RETIRO DE LOS MATERIALES SOBRANTES FUERA DE LA OBRA CON TIRO LIBRE, ASÍ COMO LAS MANIOBRAS NECESARIAS PARA SU CORRECTA TERMINACIÓN. </t>
  </si>
  <si>
    <t xml:space="preserve">SUMINISTRO E INSTALACIÓN DE CAJA REGISTRO DE 56CM DE ALTO, 28CM DE ANCHO Y 19CM DE FONDO CON FONDO DE MADERA INCLUYE: SUMINISTRO E INSTALACIÓN, SOPORTERIA, LIMPIEZA DEL ÁREA DE TRABAJO Y RETIRO DE LOS MATERIALES SOBRANTES FUERA DE LA OBRA CON TIRO LIBRE, ASÍ COMO LAS MANIOBRAS NECESARIAS PARA SU CORRECTA TERMINACIÓN. </t>
  </si>
  <si>
    <t xml:space="preserve">SUMINISTRO E INSTALACIÓN DE CURVA HORIZONTAL PARA CHAROLA DE ALUMINIO DE 6'' ( 15.5CMS) MARCA CROSS LINE, INCLUYE: SUMINISTRO E INSTALACIÓN, COPLES, SOPORTERIA, LIMPIEZA DEL ÁREA DE TRABAJO Y RETIRO DE LOS MATERIALES SOBRANTES FUERA DE OBRA, ASÍ COMO LAS MANIOBRAS NECESARIAS PARA SU CORRECTA TERMINACIÓN. </t>
  </si>
  <si>
    <t xml:space="preserve">SUMINISTRO E INSTALACIÓN DE CURVA VERTICAL PARA CHAROLA DE ALUMINIO DE 4'' ( 15.5CMS) MARCA CROSS LINE, INCLUYE: SUMINISTRO E INSTALACIÓN, COPLES, SOPORTERIA, LIMPIEZA DEL ÁREA DE TRABAJO Y RETIRO DE LOS MATERIALES SOBRANTES FUERA DE OBRA, ASÍ COMO LAS MANIOBRAS NECESARIAS PARA SU CORRECTA TERMINACIÓN. </t>
  </si>
  <si>
    <t xml:space="preserve">SUMINISTRO E INSTALACIÓN DE CHAROLA TIPO MALLA PORTACABLES DE 6" DE LA MARCA CHAROFIL, EN CONCEPTO INCLUYE, SOPORTERIA A CADA 1.5 MTS, A BASE DE UNÍCANAL Y VARILLA ROSCADA, MANO DE OBRA CALIFICADA, MATERIAL MISCELÁNEO, HERRAMIENTA, LIMPIEZA, EQUIPOS DE SEGURIDAD Y PROTECCIÓN Y TODO LO NECESARIO PARA SU CORRECTA Y COMPLETA INSTALACIÓN. CONSIDERAR EQUIPO DE SEGURIDAD NECESARIO Y CUMPLIMIENTO DE LA NORMA RESPECTIVA PARA LA CORRECTA EJECUCIÓN DEL CONCEPTO. </t>
  </si>
  <si>
    <t xml:space="preserve">SUMINISTRO E INSTALACIÓN DE TEE HECHA EN OBRA CON RADIO DE 6" CON CHAROFIL DE 6": SUMINISTRO E INSTALACIÓN, SOPORTERIA, DESPERDICIOS, PASOS EN MUROS Y LOSAS, LIMPIEZA DEL ÁREA DE TRABAJO Y RETIRO DE LOS MATERIALES SOBRANTES FUERA DE LA OBRA CON TIRO LIBRE, ASÍ COMO LAS MANIOBRAS NECESARIAS PARA SU CORRECTA TERMINACIÓN. </t>
  </si>
  <si>
    <t>SALIDA ELÉCTRICA PARA ALARMAS A BASE DE TUBO CONDUIT GALVANIZADO PD DE 25 A 50 MM CON DESARROLLOS SEGÚN DISTRIBUCIÓN EN PLANOS CON UN DESARROLLO DE HASTA 10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</si>
  <si>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 xml:space="preserve">SUMINISTRO E INSTALACIÓN DE CHAROFIL DE 10CM POR 5CM: SUMINISTRO E INSTALACIÓN, SOPORTERIA, DESPERDICIOS, PASOS EN MUROS Y LOSAS, LIMPIEZA DEL ÁREA DE TRABAJO Y RETIRO DE LOS MATERIALES SOBRANTES FUERA DE LA OBRA CON TIRO LIBRE, ASÍ COMO LAS MANIOBRAS NECESARIAS PARA SU CORRECTA TERMINACIÓN. </t>
  </si>
  <si>
    <t xml:space="preserve">SUMINISTRO E INSTALACIÓN DE CODO HORIZONTAL HECHO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</si>
  <si>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 xml:space="preserve">SUMINISTRO E INSTALACIÓN DE CODO VERTICAL HECHO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</si>
  <si>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 xml:space="preserve">SUMINISTRO E INSTALACIÓN DE TEE HECHA EN OBRA CON RADIO DE 6" CON CHAROFIL DE 10CM POR 5CM: SUMINISTRO E INSTALACIÓN, SOPORTERIA, DESPERDICIOS, PASOS EN MUROS Y LOSAS, LIMPIEZA DEL ÁREA DE TRABAJO Y RETIRO DE LOS MATERIALES SOBRANTES FUERA DE LA OBRA CON TIRO LIBRE, ASÍ COMO LAS MANIOBRAS NECESARIAS PARA SU CORRECTA TERMINACIÓN. </t>
  </si>
  <si>
    <t>SALIDA ELÉCTRICA PARA CONTRA INCENDIO A BASE DE TUBO CONDUIT GALVANIZADO PD DE 25 A 50 MM CON DESARROLLOS SEGÚN DISTRIBUCIÓN EN PLANOS CON UN DESARROLLO DE HASTA 10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</si>
  <si>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 EQUIPO</t>
  </si>
  <si>
    <t>FLETE PARA TRANSPORTE DE EQUIPOS AIRE ACONDICIONADO POR ZONA: NOROESTE</t>
  </si>
  <si>
    <t>FLETE PARA TRANSPORTE DE EQUIPOS AIRE ACONDICIONADO POR ZONA: OCCIDENTE</t>
  </si>
  <si>
    <t>FLETE PARA TRANSPORTE DE EQUIPOS AIRE ACONDICIONADO POR ZONA: BAJIO</t>
  </si>
  <si>
    <t>FLETE PARA TRANSPORTE DE EQUIPOS AIRE ACONDICIONADO POR ZONA: METROPOLITANA</t>
  </si>
  <si>
    <t>FLETE PARA TRANSPORTE DE EQUIPOS AIRE ACONDICIONADO POR ZONA: SUR</t>
  </si>
  <si>
    <t>FLETE PARA TRANSPORTE DE EQUIPOS AIRE ACONDICIONADO POR ZONA: SURESTE</t>
  </si>
  <si>
    <t>DAA-221</t>
  </si>
  <si>
    <t>DAA-222</t>
  </si>
  <si>
    <t>DAA-223</t>
  </si>
  <si>
    <t>DAA-224</t>
  </si>
  <si>
    <t>DAA-225</t>
  </si>
  <si>
    <t>DAA-226</t>
  </si>
  <si>
    <t>PRE-084</t>
  </si>
  <si>
    <t>DESMONTAJE DE EQUIPO EXISTENTE DE AIRE ACONDICIONADO TIPO MINI CHILLER, INCLUYENDO EL EQUIPO DE AGUA HELADA Y LA(S) UNIDADES PAQUETE, TERMOSTATOS, RESISTENCIAS ELÉCTRICAS EN CASO DE EXISTIR, DUCTOS RÍGIDOS Y/O FLEXIBLES INCLUYENDO AISLANTE TÉRMICO, DIFUSORES DE EXTRACCIÓN E INYECCIÓN, DEFLECTORES Y CHAROLAS, A UNA ALTURA DE HASTA 25 MTS. INCLUYE: DESCONEXIÓN Y RETIRO DE TUBERÍAS ELÉCTRICA, DE REFRIGERACIÓN Y/O HIDRÁULICAS SEGÚN SEA EL CASO INCLUYENDO AISLANTE TÉRMICO, DE DRENAJE Y DE CONTROL, MANIOBRA PARA EL RETIRO DEL EQUIPO Y TRASLADO A NIVEL DE PISO, ENTREGA A EMPRESA RECUPERADORA SI ASI LO INDICA EL CLIENTE O TRASLADO A TIRADERO EN CASO NECESARIO, DEMOLICIÓN O DESINSTALACIÓN Y RETIRO DE LAS BASES EN DONDE ESTABA INSTALADO. INCLUYE TODO EL MATERIAL, HERRAMIENTA, EQUIPO MENOR, ANDAMIAJE, MANO DE OBRA ESPECIALIZADA, ACARREOS INTERNOS Y ELEVACIONES (INCLUYENDO GRÚA EN CASO NECESARIO) HASTA LUGAR DE DEPÓSITO Y TODO LO NECESARIO PARA LA CORRECTA EJECUCIÓN DEL TRABAJO DESCRITO, ASÍ COMO LA LIMPIEZA DEL ÁREA DE TRABAJO.</t>
  </si>
  <si>
    <t xml:space="preserve">SUMINISTRO Y COLOCACIÓN DE TINACO DE ALMACENAMIENTO DE AGUA POTABLE DE 1100 LTS MARCA ROTOPLAS  INCLUYE: INSTALACIÓN, SOPORTERIA HECHA DE PTR DE 2", CUATRO POSTES Y UNA BASE DE 1.20 MTS DE ALTURA FIJA AL PISO CON CUATRO PLACAS DE FIERRO DE 6"X6"X1/4", LIMPIEZA DEL ÁREA DE TRABAJO, ASÍ COMO LAS MANIOBRAS NECESARIAS PARA SU CORRECTA TERMINACIÓN. MATERIALES, MANO DE OBRA, HERRAMIENTAS, EQUIPO Y ACARREOS INTERNOS. </t>
  </si>
  <si>
    <t xml:space="preserve">VÁLVULA DE COMPUERTA ROSCABLE VÁSTAGO NO ASCENDENTE FIGURA 83 DE 25 MM MARCA URREA  INCLUYE: SUMINISTRO E INSTALACIÓN, SOPORTERIA, LIMPIEZA DEL ÁREA DE TRABAJO, ASÍ COMO LAS MANIOBRAS NECESARIAS PARA SU CORRECTA TERMINACIÓN. </t>
  </si>
  <si>
    <t xml:space="preserve">VÁLVULA DE COMPUERTA ROSCABLE VÁSTAGO NO ASCENDENTE FIGURA 83 DE 32 MM MARCA URREA  INCLUYE: SUMINISTRO E INSTALACIÓN, SOPORTERIA, LIMPIEZA DEL ÁREA DE TRABAJO, ASÍ COMO LAS MANIOBRAS NECESARIAS PARA SU CORRECTA TERMINACIÓN. </t>
  </si>
  <si>
    <t xml:space="preserve">VÁLVULA FLOTADOR DE ALTA PRESIÓN COMPLETA DE 19 MM FIGURA 04 MARCA URREA  INCLUYE: SUMINISTRO E INSTALACIÓN, SOPORTERIA, LIMPIEZA DEL ÁREA DE TRABAJO, ASÍ COMO LAS MANIOBRAS NECESARIAS PARA SU CORRECTA TERMINACIÓN. </t>
  </si>
  <si>
    <t>SUMINISTRO E INSTALACIÓN DE BOMBA DE 1/2 HP MCA. PEDROLLO , INCLUYE; SUMINISTRO, INSTALACIÓN, PRUEBAS Y TODO LO NECESARIO PARA SU CORRECTA INSTALACIÓN</t>
  </si>
  <si>
    <t xml:space="preserve">SUMINISTRO E INSTALACIÓN DE CABLE DE COBRE DESNUDO SUAVE TRENZADO COMPACTO CLASE "B", CALIBRE 16 AWG, MARCA CONDUMEX , EL CONCEPTO INCLUYE, MATERIALES, CONEXIONES, AISLAMIENTO, ESTAÑADO DE EMPALMES, DESPERDICIO, MANO DE OBRA CALIFICADA, HERRAMIENTA, LIMPIEZA, EQUIPOS DE SEGURIDAD Y PROTECCIÓN Y TODO LO NECESARIO PARA SU CORRECTA INSTALACIÓN. </t>
  </si>
  <si>
    <t xml:space="preserve">SUMINISTRO E INSTALACIÓN DE CABLE DE COBRE DESNUDO TRENZADO CLASE B, MARCA CONDUMEX  CALIBRE 10 AWG, INCLUYENDO: MATERIALES, CONEXIONES, ESTAÑADO DE EMPALMES, DESPERDICIO, MANO DE OBRA, HERRAMIENTA, EQUIPOS DE SEGURIDAD Y PROTECCIÓN Y TODO LO NECESARIO PARA SU CORRECTA INSTALACIÓN. </t>
  </si>
  <si>
    <t xml:space="preserve">SUMINISTRO E INSTALACIÓN DE CABLE THW-LS, VINANEL XXI ANTILLAMA 90°, MARCA CONDUMEX  CALIBRE 10 AWG, INCLUYENDO: MATERIALES, CONEXIONES, AISLAMIENTO, ESTAÑADO DE EMPALMES, PARTE PROPORCIONAL DEL CAPUCHÓN DE RESORTE DE LA MARCA 3M, DESPERDICIO, M. O. Y HERRAMIENTA, EQUIPOS DE SEGURIDAD Y PROTECCIÓN Y TODO LO NECESARIO PARA SU CORRECTA INSTALACIÓN. </t>
  </si>
  <si>
    <t xml:space="preserve">SUMINISTRO E INSTALACIÓN DE CABLE THW-LS, VINANEL XXI ANTILLAMA 90°, MARCA CONDUMEX  CALIBRE 16 AWG, INCLUYENDO: MATERIALES, CONEXIONES, AISLAMIENTO, ESTAÑADO DE EMPALMES, PARTE PROPORCIONAL DEL CAPUCHÓN DE RESORTE DE LA MARCA 3M, DESPERDICIO, M. O. Y HERRAMIENTA, EQUIPOS DE SEGURIDAD Y PROTECCIÓN Y TODO LO NECESARIO PARA SU CORRECTA INSTALACIÓN. </t>
  </si>
  <si>
    <t xml:space="preserve">SUMINISTRO E INSTALACIÓN DE CABLE DE COBRE SUAVE DESNUDO CALIBRE 1/0 A. W. G MARCA CONDUMEX  INCLUYE: SUMINISTRO E INSTALACIÓN, DESPERDICIOS, PRUEBAS FINALES, LIMPIEZA DEL ÁREA DE TRABAJO Y RETIRO DE LOS MATERIALES SOBRANTES FUERA DE LA OBRA CON TIRO LIBRE, ASÍ COMO LAS MANIOBRAS NECESARIAS PARA SU CORRECTA TERMINACIÓN. </t>
  </si>
  <si>
    <t xml:space="preserve">SUMINISTRO E INSTALACIÓN DE CABLE DE COBRE SUAVE DESNUDO CALIBRE 10 A. W. G MARCA CONDUMEX  INCLUYE: SUMINISTRO E INSTALACIÓN, DESPERDICIOS, PRUEBAS FINALES, LIMPIEZA DEL ÁREA DE TRABAJO Y RETIRO DE LOS MATERIALES SOBRANTES FUERA DE LA OBRA CON TIRO LIBRE, ASÍ COMO LAS MANIOBRAS NECESARIAS PARA SU CORRECTA TERMINACIÓN. </t>
  </si>
  <si>
    <t xml:space="preserve">SUMINISTRO E INSTALACIÓN DE CABLE DE COBRE SUAVE DESNUDO CALIBRE 12 A. W. G MARCA CONDUMEX  INCLUYE: SUMINISTRO E INSTALACIÓN, DESPERDICIOS, PRUEBAS FINALES, LIMPIEZA DEL ÁREA DE TRABAJO Y RETIRO DE LOS MATERIALES SOBRANTES FUERA DE LA OBRA CON TIRO LIBRE, ASÍ COMO LAS MANIOBRAS NECESARIAS PARA SU CORRECTA TERMINACIÓN. </t>
  </si>
  <si>
    <t xml:space="preserve">SUMINISTRO E INSTALACIÓN DE CABLE DE COBRE SUAVE DESNUDO CALIBRE 2 A. W. G MARCA CONDUMEX  INCLUYE: SUMINISTRO E INSTALACIÓN, DESPERDICIOS, PRUEBAS FINALES, LIMPIEZA DEL ÁREA DE TRABAJO Y RETIRO DE LOS MATERIALES SOBRANTES FUERA DE LA OBRA CON TIRO LIBRE, ASÍ COMO LAS MANIOBRAS NECESARIAS PARA SU CORRECTA TERMINACIÓN. </t>
  </si>
  <si>
    <t xml:space="preserve">SUMINISTRO E INSTALACIÓN DE CABLE DE COBRE SUAVE DESNUDO CALIBRE 4/0 A. W. G MARCA CONDUMEX  INCLUYE: SUMINISTRO E INSTALACIÓN, DESPERDICIOS, PRUEBAS FINALES, LIMPIEZA DEL ÁREA DE TRABAJO Y RETIRO DE LOS MATERIALES SOBRANTES FUERA DE LA OBRA CON TIRO LIBRE, ASÍ COMO LAS MANIOBRAS NECESARIAS PARA SU CORRECTA TERMINACIÓN. </t>
  </si>
  <si>
    <t xml:space="preserve">SUMINISTRO E INSTALACIÓN DE CABLE DE COBRE SUAVE DESNUDO CALIBRE 6 A. W. G MARCA CONDUMEX  INCLUYE: SUMINISTRO E INSTALACIÓN, DESPERDICIOS, PRUEBAS FINALES, LIMPIEZA DEL ÁREA DE TRABAJO Y RETIRO DE LOS MATERIALES SOBRANTES FUERA DE LA OBRA CON TIRO LIBRE, ASÍ COMO LAS MANIOBRAS NECESARIAS PARA SU CORRECTA TERMINACIÓN. </t>
  </si>
  <si>
    <t xml:space="preserve">SUMINISTRO E INSTALACIÓN DE CABLE DE COBRE SUAVE DESNUDO CALIBRE 8 A. W. G MARCA CONDUMEX  INCLUYE: SUMINISTRO E INSTALACIÓN, DESPERDICIOS, PRUEBAS FINALES, LIMPIEZA DEL ÁREA DE TRABAJO Y RETIRO DE LOS MATERIALES SOBRANTES FUERA DE LA OBRA CON TIRO LIBRE, ASÍ COMO LAS MANIOBRAS NECESARIAS PARA SU CORRECTA TERMINACIÓN. </t>
  </si>
  <si>
    <t xml:space="preserve">SUMINISTRO E INSTALACIÓN DE CABLE DE COBRE SUAVE VINANEL XXI ROHS CON AISLAMIENTO TIPO THW-LS 90°600 V MARCA CONDUMEX  CALIBRE 1/0 A. W. G. INCLUYE: SUMINISTRO E INSTALACIÓN, DESPERDICIOS, LIMPIEZA DEL ÁREA DE TRABAJO Y RETIRO DE LOS MATERIALES SOBRANTES FUERA DE LA OBRA CON TIRO LIBRE, ASÍ COMO LAS MANIOBRAS NECESARIAS PARA SU CORRECTA TERMINACIÓN. </t>
  </si>
  <si>
    <t xml:space="preserve">SUMINISTRO E INSTALACIÓN DE CABLE DE COBRE SUAVE VINANEL XXI ROHS CON AISLAMIENTO TIPO THW-LS 90°600 V MARCA CONDUMEX  CALIBRE 10 A. W. G. INCLUYE: SUMINISTRO E INSTALACIÓN, DESPERDICIOS, LIMPIEZA DEL ÁREA DE TRABAJO Y RETIRO DE LOS MATERIALES SOBRANTES FUERA DE LA OBRA CON TIRO LIBRE, ASÍ COMO LAS MANIOBRAS NECESARIAS PARA SU CORRECTA TERMINACIÓN. </t>
  </si>
  <si>
    <t xml:space="preserve">SUMINISTRO E INSTALACIÓN DE CABLE DE COBRE SUAVE VINANEL XXI ROHS CON AISLAMIENTO TIPO THW-LS 90°600 V MARCA CONDUMEX  CALIBRE 4 A. W. G. INCLUYE: SUMINISTRO E INSTALACIÓN, DESPERDICIOS, LIMPIEZA DEL ÁREA DE TRABAJO Y RETIRO DE LOS MATERIALES SOBRANTES FUERA DE LA OBRA CON TIRO LIBRE, ASÍ COMO LAS MANIOBRAS NECESARIAS PARA SU CORRECTA TERMINACIÓN. </t>
  </si>
  <si>
    <t xml:space="preserve">SUMINISTRO E INSTALACIÓN DE CABLE DE COBRE SUAVE VINANEL XXI ROHS CON AISLAMIENTO TIPO THW-LS 90°600 V MARCA CONDUMEX  CALIBRE 6 A. W. G. INCLUYE: SUMINISTRO E INSTALACIÓN, DESPERDICIOS, LIMPIEZA DEL ÁREA DE TRABAJO Y RETIRO DE LOS MATERIALES SOBRANTES FUERA DE LA OBRA CON TIRO LIBRE, ASÍ COMO LAS MANIOBRAS NECESARIAS PARA SU CORRECTA TERMINACIÓN. </t>
  </si>
  <si>
    <t xml:space="preserve">SUMINISTRO E INSTALACIÓN DE CABLE DE COBRE SUAVE VINANEL XXI ROHS CON AISLAMIENTO TIPO THW-LS 90°600 V MARCA CONDUMEX  CALIBRE 8 A. W. G. INCLUYE: SUMINISTRO E INSTALACIÓN, DESPERDICIOS, ESTAÑADO DE EMPALMES, CINTA AISLANTE, LIMPIEZA DEL ÁREA DE TRABAJO Y RETIRO DE LOS MATERIALES SOBRANTES FUERA DE LA OBRA CON TIRO LIBRE, ASÍ COMO LAS MANIOBRAS NECESARIAS PARA SU CORRECTA TERMINACIÓN. </t>
  </si>
  <si>
    <t xml:space="preserve">SUMINISTRO E INSTALACIÓN DE CABLE DE COBRE TIPO USO RUDO PARA 600 VCA, TIPO ST, CALIBRE 4X6 AWG, MARCA CONDUMEX , EL CONCEPTO INCLUYE, MATERIALES, TENDIDO, CONEXIONES, AISLAMIENTO, ESTAÑADO DE EMPALMES, DESPERDICIO, MANO DE OBRA CALIFICADA, HERRAMIENTA, LIMPIEZA, EQUIPOS DE SEGURIDAD Y PROTECCIÓN Y TODO LO NECESARIO PARA SU CORRECTA INSTALACIÓN. </t>
  </si>
  <si>
    <t xml:space="preserve">SUMINISTRO E INSTALACIÓN DE CABLE VINANEL CONDUMEX  THW/THW CAL. 300 M. C. M. A. W. G. INCLUYE: SUMINISTRO E INSTALACIÓN, CINTAS, MARCADORES, PRUEBAS FINALES Y RETIRO DE LOS MATERIALES SOBRANTES FUERA DE LA OBRA CON TIRO LIBRE, ASÍ COMO LAS MANIOBRAS NECESARIAS PARA SU CORRECTA TERMINACIÓN. </t>
  </si>
  <si>
    <t xml:space="preserve">SUMINISTRO E INSTALACIÓN DE PLANTA GENERADORA DE ENERGÍA ELÉCTRICA MARCA IGSA,  CON CASETA ACÚSTICA, DE 30 KW / 37.5 KVA, EN SERVICIO DE EMERGENCIA, 3F, 4H, 220/127 V. EL CONCEPTO INCLUYE TABLERO DE TRANSFERENCIA AUTOMÁTICO, FLETE, MANIOBRAS Y GRÚA PARA SU COLOCACIÓN, ACARREO DE TODOS LOS MATERIALES HASTA EL SITIO DE SU UTILIZACIÓN, LAS HERRAMIENTAS, DESPERDICIOS, MATERIALES DE CONSUMO, MANO DE OBRA, LIMPIEZA PRELIMINAR Y EL RETIRO DE SOBRANTES AL BANCO DE LA OBRA, INCLUYE EQUIPOS DE SEGURIDAD Y PROTECCIÓN Y TODO LO NECESARIO PARA SU CORRECTA INSTALACIÓN. </t>
  </si>
  <si>
    <t xml:space="preserve">SUMINISTRO E INSTALACIÓN DE TRANSFORMADOR DE DISTRIBUCIÓN TIPO PEDESTAL DE 75 KVAS, RADIAL, ENFRIAMIENTO "OA", CONEXIÓN DELTA EN EL PRIMARIO EN 3 FASES, 3 HILOS, 23 VOLTS, CONEXIÓN ESTRELLA ATERRIZADA EN EL SECUNDARIO EN 3 FASES, 4 HILOS, 220/127 VOLTS, CON CUATRO DERIVACIONES DE 2.5% CADA UNA, 2 ARRIBA Y DOS ABAJO DEL VOLTAJE NOMINAL DE OPERACIÓN, DEVANADOS DE COBRE, CON PROTOCOLO DE PRUEBAS EN BASE A NORMA DE C. F. E MARCA PROLEC  INCLUYE TRANSPORTACIÓN, GRÚA, ARRASTRE Y COLOCACIÓN EN SU BASE. </t>
  </si>
  <si>
    <t xml:space="preserve">SUMINISTRO E INSTALACIÓN DE TUBO DE COBRE TIPO "L" FLEXIBLE MARCA NACOBRE  DE 3/4" DE Ø, COLOCADO A CUALQUIER ALTURA Y A CUALQUIER NIVEL, EL PRECIO INCLUYE; CODOS, COPLES, REDUCCIONES, TEES, YEES, TUERCA UNIÓN, AISLAMIENTO TÉRMICO TIPO INSOLTUBE DE 3/4", CARGA DE GAS REFRIGERANTE R-410A, SOLDADURA DE PLATA 15% TIPO HARRIS, PASTA FUNDENTE, LIJA, CORTES, NIVELACIONES, EQUIPO DE SOLDAR, CODOS, TEES, COPLES, SOPORTERIA DE ACUERDO A PLANO Y A CONCEPTO, FLETES, ACARREOS, DESPERDICIOS, MATERIALES MISCELÁNEOS Y DE CONSUMO, EQUIPO DE PROTECCIÓN PERSONAL, HERRAMIENTA, ANDAMIOS, ELEVACIONES, CARGAS, DESCARGAS Y LIMPIEZA DEL LUGAR DE EJECUCIÓN. </t>
  </si>
  <si>
    <t xml:space="preserve">SUMINISTRO E INSTALACIÓN DE TUBO DE COBRE TIPO "L" FLEXIBLE MARCA NACOBRE  DE 5/8" DE Ø, COLOCADO A CUALQUIER ALTURA Y A CUALQUIER NIVEL, EL PRECIO INCLUYE; CODOS, COPLES, REDUCCIONES, TEES, YEES, TUERCA UNIÓN, AISLAMIENTO TÉRMICO TIPO INSOLTUBE DE 3/4", CARGA DE GAS REFRIGERANTE R-410A, SOLDADURA DE PLATA 15% TIPO HARRIS, PASTA FUNDENTE, LIJA, CORTES, NIVELACIONES, EQUIPO DE SOLDAR, CODOS, TEES, COPLES, SOPORTERIA DE ACUERDO A PLANO Y A CONCEPTO, FLETES, ACARREOS, DESPERDICIOS, MATERIALES MISCELÁNEOS Y DE CONSUMO, EQUIPO DE PROTECCIÓN PERSONAL, HERRAMIENTA, ANDAMIOS, ELEVACIONES, CARGAS, DESCARGAS Y LIMPIEZA DEL LUGAR DE EJECUCIÓN. </t>
  </si>
  <si>
    <t>PU PRECIARIO JUNIO 2014</t>
  </si>
  <si>
    <r>
      <t xml:space="preserve">SUMINISTRO Y COLOCACIÓN DE ALIMENTACIÓN HIDRÁULICA DE CISTERNA A TINACO CON TUBERÍA DE COBRE 3/4" (19MM) </t>
    </r>
    <r>
      <rPr>
        <sz val="11"/>
        <rFont val="Calibri"/>
        <family val="2"/>
        <scheme val="minor"/>
      </rPr>
      <t>A  1" (25MM), HASTA 25 MTS DE DISTANCIA, INCLUYE: CODOS, COPLES, TEES, SOLDADURA, MATERIAL, MANO DE OBRA, HERRAMIENTA, DESPERDICIOS, Y TODO LO NECESARIO PARA SU CORRECTA EJECUCIÓN.</t>
    </r>
  </si>
  <si>
    <t>Cantidad</t>
  </si>
  <si>
    <t>Importe</t>
  </si>
  <si>
    <t>SUCURSAL:</t>
  </si>
  <si>
    <t>DIRECCIÓN:</t>
  </si>
  <si>
    <t>ML</t>
  </si>
  <si>
    <t>CANCELERIA Y VIDRIOS</t>
  </si>
  <si>
    <t xml:space="preserve"> </t>
  </si>
  <si>
    <t>MUEBLES DE BAÑO Y ACCESORIOS</t>
  </si>
  <si>
    <t>INSTALACION ELECTRICA</t>
  </si>
  <si>
    <r>
      <t>SUMINISTRO E INSTALACIÓN DE INTERRUPTOR DE SEGURIDAD TIPO CUCHILLAS, COMO MEDIO DE DESCONEXIÓN PARA EQUIPO DE BOMBEO EN INTERIOR SIN PORTAFUSIBLES, SERVICIO LIGERO, GABINETE NEMA 1 PARA INTERIOR, MARCA SQUARE D CATALOGO DU321N, 3 POLOS, 30 AMPERES, 240 VCA, EL CONCEPTO INCLUYE, COLOCACIÓN, FIJACIÓN, PEINADO DE CABLES CON CINTURÓN SUJETA CABLES DE PLÁSTICO DE 3 MM DE ANCHO Y 10.2 MM DE LONGITUD DE LA MARCA LEGRAND, ROTULACIÓN DE EQUIPO Y MEDIO DE DESCONEXIÓN, SUMINISTRO Y COLOCACIÓN DE CANDADO, MANO DE OBRA CALIFICADA, HERRAMIENTA, EQUIPOS DE SEGURIDAD Y PROTECCIÓN Y TODO LO NECESARIO PARA SU CORRECTA INSTALACIÓN.</t>
    </r>
    <r>
      <rPr>
        <b/>
        <sz val="10"/>
        <rFont val="Calibri"/>
        <family val="2"/>
        <scheme val="minor"/>
      </rPr>
      <t xml:space="preserve"> (UNA PARA LA BOMBA Y 12 PARA LOS EQUIPOS DE A.A.)</t>
    </r>
  </si>
  <si>
    <r>
      <t xml:space="preserve">Suministro e instalación de tubería  y conexiones de pvc mca. duralon de 50 mm de diámetro, pegamento, coples, conectores, codos, reducción, tee, yee. Incluye: suministro y aplicación de pintura de esmalte 100, marca comex, color gris perla, en tubería y conexiones sanitarias aparentes sobre plafon y en muros, en franjas de 0.12 m de largo a cada 0.50 m de distancia entre ellas; pintura de esmalte 100, marca comex, color blanco, en tubería y conexiones aparentes sobre plafon y en muros en flechas de 0.12 m de largo a cada 3.00 m de distancia entre ellas, en el sentido del flujo y con la iniciales A.N. ranuras y resanes,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t>
    </r>
    <r>
      <rPr>
        <b/>
        <sz val="10"/>
        <rFont val="Swis721 LtEx BT"/>
        <family val="2"/>
      </rPr>
      <t>(Ver plano IS 000)</t>
    </r>
  </si>
  <si>
    <r>
      <t xml:space="preserve">Suministro e instalación de tubería  y conexiones de pvc mca. duralon de 100 mm de diámetro, pegamento, coples, conectores, codos, reducción, tee, yee. Incluye: suministro y aplicación de pintura de esmalte 100, marca comex, color gris perla, en tubería y conexiones sanitarias aparentes sobre plafon y en muros, en franjas de 0.12 m de largo a cada 0.50 m de distancia entre ellas; pintura de esmalte 100, marca comex, color blanco, en tubería y conexiones aparentes sobre plafon y en muros en flechas de 0.12 m de largo a cada 3.00 m de distancia entre ellas, en el sentido del flujo y con la iniciales A.N. ranuras y resanes,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t>
    </r>
    <r>
      <rPr>
        <b/>
        <sz val="10"/>
        <rFont val="Swis721 LtEx BT"/>
        <family val="2"/>
      </rPr>
      <t>(Ver plano IS 000, IS 001)</t>
    </r>
  </si>
  <si>
    <t>ADICIONALES EQUIPO DE BOMBEO</t>
  </si>
  <si>
    <t>SUMINISTRO E INSTALACIÓN DE TUBERÍA CONDUIT METÁLICA FLEXIBLE  RECUBIERTA CON PVC TIPO LICUATITE DE 16 MM (1/2") DE DIÁMETRO MARCA TUBOS FLEXIBLES MEXICANOS, INSTALADA APARENTE EN EXTERIORES, EL CONCEPTO INCLUYE, CORTES, DESPERDICIOS, GUÍA CON ALAMBRE GALVANIZADO CALIBRE NO. 14, JUEGO DE CONECTORES RECTO Y/O CURVO DE LA MARCA CROUSE HINDS DOMEX, MANO DE OBRA CALIFICADA, HERRAMIENTA, LIMPIEZA, EQUIPOS DE SEGURIDAD Y PROTECCIÓN  Y TODO LO NECESARIO PARA SU CORRECTA INSTALACIÓN.</t>
  </si>
  <si>
    <t xml:space="preserve">SUMINISTRO E INSTALACIÓN DE LUMINARIA DE SOBREPONER TIPO CANALETA BL28W, MARCA MAGG COLOR BLNACO, MODELO L-7330-0 PARA UNA LAMPARA FLUORESCENTE LINEAL TIPO T-5 DE 28 WATTS, 4100K° F.P. 0.98 BALASTRO ELECTRONICO INTEGRADO DE 1X28 WATTS, 100-305VCA. INCLUYE   PARA SU CONEXIÓN TUBERÍA FLEXIBLE DE 3/8" Ø MARCA TUBOS FLEXIBLES MEXICANOS, EN UNA LONGITUD MÁXIMA DE 1.0 MTS, JUEGO DE CONECTORES PARA TUBERÍA FLEXIBLE, CABLE VINANEL 2000, AISLAMIENTO TIPO THW-LS CALIBRE 14 AWG MARCA CONDUMEX  Y CABLE DESNUDO CALIBRE 14 AWG MARCA CONDUMEX, TERMINAL TIPO OJILLO MARCA LEGRAND PARA CONEXIÓN DE TIERRA FÍSICA EN GABINETE DE LUMINARIA, PARA CABLE CALIBRE 14 AWG, MANO DE OBRA CALIFICADA, EQUIPOS DE SEGURIDAD Y PROTECCIÓN Y TODO LO NECESARIO PARA SU CORRECTA INSTALACIÓN. </t>
  </si>
  <si>
    <t xml:space="preserve">SUMINISTRO E INSTALACIÓN DE LUMINARIA DE SOBREPONER TIPO CANALETA BL14W, MARCA MAGG COLOR BLNACO, MODELO L-7330-0 PARA UNA LAMPARA FLUORESCENTE LINEAL TIPO T-5 DE 14 WATTS, 4100K° F.P. 0.98 BALASTRO ELECTRONICO INTEGRADO DE 1X14 WATTS, 100-305VCA. INCLUYE   PARA SU CONEXIÓN TUBERÍA FLEXIBLE DE 3/8" Ø MARCA TUBOS FLEXIBLES MEXICANOS, EN UNA LONGITUD MÁXIMA DE 1.0 MTS, JUEGO DE CONECTORES PARA TUBERÍA FLEXIBLE, CABLE VINANEL 2000, AISLAMIENTO TIPO THW-LS CALIBRE 14 AWG MARCA CONDUMEX  Y CABLE DESNUDO CALIBRE 14 AWG MARCA CONDUMEX, TERMINAL TIPO OJILLO MARCA LEGRAND PARA CONEXIÓN DE TIERRA FÍSICA EN GABINETE DE LUMINARIA, PARA CABLE CALIBRE 14 AWG, MANO DE OBRA CALIFICADA, EQUIPOS DE SEGURIDAD Y PROTECCIÓN Y TODO LO NECESARIO PARA SU CORRECTA INSTALACIÓN. </t>
  </si>
  <si>
    <t xml:space="preserve">SUMINISTRO E INSTALACIÓN DE LUMINARIA DE SOBREPONER, MODELO PESCARA 1, MARCA TECNOLITE COLOR BLNACO, MODELO FLC-228/41, DE 1200X160X55MM, CON DIFUSOR ACRILICO ENVOLVENTE, PARA DOS LAMPARAS FLUORESCENTES LINEALES TIPO T-5 DE 28 WATTS, 4100K° F.P. 0.98 BALASTRO ELECTRONICO INTEGRADO DE 2X28 WATTS, 100-277VCA. INCLUYE   PARA SU CONEXIÓN TUBERÍA FLEXIBLE DE 3/8" Ø MARCA TUBOS FLEXIBLES MEXICANOS, EN UNA LONGITUD MÁXIMA DE 1.0 MTS, JUEGO DE CONECTORES PARA TUBERÍA FLEXIBLE, CABLE VINANEL 2000, AISLAMIENTO TIPO THW-LS CALIBRE 14 AWG MARCA CONDUMEX  Y CABLE DESNUDO CALIBRE 14 AWG MARCA CONDUMEX, TERMINAL TIPO OJILLO MARCA LEGRAND PARA CONEXIÓN DE TIERRA FÍSICA EN GABINETE DE LUMINARIA, PARA CABLE CALIBRE 14 AWG, MANO DE OBRA CALIFICADA, EQUIPOS DE SEGURIDAD Y PROTECCIÓN Y TODO LO NECESARIO PARA SU CORRECTA INSTALACIÓN. </t>
  </si>
  <si>
    <t xml:space="preserve">SUMINISTRO E INSTALACIÓN DE LUMINARIA DESOBREPONER TIPO APOLO SERIE 100, MARCA ELMSA, COLOR BLANCO, CON DIFUSOR PRISMATICO ENVOLVENTE PARA UNA LAMPARA FLUORESCENTE LINEAL TIPO T-5 DE 28 WATTS, 4100K°, F.P. 0.98, BALASTRO ELECTRONICO INTEGRADO DE 1X28 WATTS, 127 VCA. INCLUYE   PARA SU CONEXIÓN, TUBERÍA FLEXIBLE DE 3/8" Ø MARCA TUBOS FLEXIBLES MEXICANOS, EN UNA LONGITUD MÁXIMA DE 1.0 MTS, JUEGO DE CONECTORES PARA TUBERÍA FLEXIBLE, CABLE VINANEL 2000, AISLAMIENTO TIPO THW-LS CALIBRE 14 AWG MARCA CONDUMEX  Y CABLE DESNUDO CALIBRE 14 AWG MARCA CONDUMEX, TERMINAL TIPO OJILLO MARCA LEGRAND PARA CONEXIÓN DE TIERRA FÍSICA EN GABINETE DE LUMINARIA, PARA CABLE CALIBRE 14 AWG, MANO DE OBRA CALIFICADA, EQUIPOS DE SEGURIDAD Y PROTECCIÓN Y TODO LO NECESARIO PARA SU CORRECTA INSTALACIÓN. </t>
  </si>
  <si>
    <t>ADICIONALES RECEPTACULOS REGULADOS</t>
  </si>
  <si>
    <r>
      <t xml:space="preserve">SUMINISTRO E INSTALACIÓN DE RECEPTÁCULO SENCILLO POLARIZADO TIPO TWISLOCK DE MEDIA VUELTA, CON CONEXIÓN DE PUESTA A TIERRA FÍSICA AISLADA, MARCA </t>
    </r>
    <r>
      <rPr>
        <b/>
        <sz val="8"/>
        <color indexed="8"/>
        <rFont val="Tahoma"/>
        <family val="2"/>
      </rPr>
      <t>HUBBELL, MODELO IG9308,</t>
    </r>
    <r>
      <rPr>
        <sz val="8"/>
        <color indexed="8"/>
        <rFont val="Tahoma"/>
        <family val="2"/>
      </rPr>
      <t xml:space="preserve"> </t>
    </r>
    <r>
      <rPr>
        <b/>
        <sz val="8"/>
        <color indexed="8"/>
        <rFont val="Tahoma"/>
        <family val="2"/>
      </rPr>
      <t>NEMA 5-30R,</t>
    </r>
    <r>
      <rPr>
        <sz val="8"/>
        <color indexed="8"/>
        <rFont val="Tahoma"/>
        <family val="2"/>
      </rPr>
      <t xml:space="preserve"> 3</t>
    </r>
    <r>
      <rPr>
        <b/>
        <sz val="8"/>
        <color indexed="8"/>
        <rFont val="Tahoma"/>
        <family val="2"/>
      </rPr>
      <t>0</t>
    </r>
    <r>
      <rPr>
        <sz val="8"/>
        <color indexed="8"/>
        <rFont val="Tahoma"/>
        <family val="2"/>
      </rPr>
      <t xml:space="preserve"> AMPERES, 127 VOLTS, 60 HZ., COLOR NARANJA Y PLACA EN COLOR NARANJA, PARA SERVICIO REGULADO, EL CONCEPTO INCLUYE, COLOCACIÓN, CONEXIÓN, PRUEBA DE POLARIDAD, MANO DE OBRA CALIFICADA, HERRAMIENTA, EQUIPOS DE SEGURIDAD Y PROTECCIÓN Y TODO LO NECESARIO PARA SU CORRECTA INSTALACIÓN.</t>
    </r>
  </si>
  <si>
    <t>ADICIONALES ALIMENTADORES PRINCIPALES</t>
  </si>
  <si>
    <t>ADICIONALES EQUIPO DE PROTECCION, CONTROL Y DISTRIBUCION</t>
  </si>
  <si>
    <t>ADICIONALES PARA AIRE ACONDICIONADO</t>
  </si>
  <si>
    <t>ADICIONALES PARA AUTOMATIZACION AIRE ACONDICIONADO</t>
  </si>
  <si>
    <t>SALIDA ELÉCTRICA PARA AUTOMATIZACION A BASE DE TUBO CONDUIT GALVANIZADO PD DE 13MM A 21 MM CON DESARROLLOS SEGÚN DISTRIBUCIÓN EN PLANOS DE HASTA 4 M PROMEDIO POR SALIDA HASTA EL TABLERO, CON CABLES AWG CAL- 10 A 12, CON AISLAMIENTO TERMO PLÁSTICO THW-LS 90°, 600 V, Y CABLE DESNUDO CAL. 10 A 12, INCLUYE: CAJAS CUADRADAS, CAJAS CHALUPAS, COPLES, CODOS, SOPORTERIA @ 1.5 MTS A BASE DE VARILLA ROSCADA NO. 10, ABRAZADERA "U", PERNO HILTI Y TUERCAS, CONECTORES, CONTRATAPA, SUMINISTRO DE MATERIALES, MANO DE OBRA CALIFICADA, HERRAMIENTA Y TODO LO NECESARIO PARA SU CORRECTA EJECUCIÓN</t>
  </si>
  <si>
    <t>CAJA REGISTRO MCA. HIMEL DE 25X20X15 CM INCLUYE: SUMINISTRO E INSTALACION, LIMPIEZA DEL AREA DE TRABAJO Y RETIRO DE LOS MATERIALES SOBRANTES FUERA DE LA OBRA CON TIRO LIBRE, ASI COMO LAS MANIOBRAS NECESARIAS PARA SU CORRECTA TERMINACION.</t>
  </si>
  <si>
    <t>0418 TONALA-ZARAGOZA.</t>
  </si>
  <si>
    <t>ZARAGOZA No.46, COL. CENTRO, TONALA, JALISCO, MËXICO.</t>
  </si>
  <si>
    <r>
      <t xml:space="preserve">Suministro e instalación de Tubería de cobre tipo M de 25 mm de diámetro, marca nacobre, soldadura, pasta fundente, lija, codos, tee, yee, coples, tapón capa, reducciones, materiales de consumo, conexiones. Incluye: Suministro y aplicación de pintura acrílica base agua acqua 100 brillante, marca  comex, color azul holandes, en tubería y conexiones hidráulicas aparentes sobre plafon y en muros; en franjas de 0.20 m de largo a cada 1.00 m de distancia entre ellas, sellador 5x1 reforzado marca comex o primario 100 marca comex, asi  como conexión de la tuberia hidráulica de la sucursal a la instalacion nueva, preparación de la superficie,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t>
    </r>
    <r>
      <rPr>
        <b/>
        <sz val="10"/>
        <rFont val="Swis721 LtEx BT"/>
        <family val="2"/>
      </rPr>
      <t xml:space="preserve"> (Ver plano IH000, IH 001)</t>
    </r>
  </si>
  <si>
    <r>
      <t xml:space="preserve">Suministro e instalación de Tubería de cobre tipo M de 32 mm de diámetro, marca nacobre, soldadura, pasta fundente, lija, codos, tee, yee, coples, tapón capa, reducciones, materiales de consumo, conexiones. Incluye: Suministro y aplicación de pintura acrílica base agua acqua 100 brillante, marca  comex, color azul holandes, en tubería y conexiones hidráulicas aparentes sobre plafon y en muros; en franjas de 0.20 m de largo a cada 1.00 m de distancia entre ellas, sellador 5x1 reforzado marca comex o primario 100 marca comex, asi  como conexión de la tuberia hidráulica de la sucursal a la instalacion nueva, preparación de la superficie,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t>
    </r>
    <r>
      <rPr>
        <b/>
        <sz val="10"/>
        <rFont val="Swis721 LtEx BT"/>
        <family val="2"/>
      </rPr>
      <t xml:space="preserve"> (Ver plano IH000, IH 001)</t>
    </r>
  </si>
  <si>
    <t xml:space="preserve">SUMINISTRO E INSTALACIÓN DE DIFUSOR LINEAL DE INYECCIÓN DE AIRE, DE 6 PIES 3 SLOTS DE 3/4", MARCA INNES, MODELO CAI,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</si>
  <si>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DIFUSOR LINEAL DE RETORNO DE AIRE, DE 6 PIES 3 SLOTS DE 3/4", MARCA INNES, MODELO CAR,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</si>
  <si>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DUCTO FLEXIBLE CON AISLAMIENTO DE FIBRA DE VIDRIO Y CON FORRO EXTERIOR DE DOBLE PELÍCULA DE POLIÉSTER METALIZADO REFORZADA COMO BARRERA DE VAPOR (CONTRA LA CONDENSACIÓN) Y UN DUCTO INTERIOR DE DOBLE PELÍCULA DE POLIÉSTER METALIZADO Y REFORZADO DE 8" DE Ø, MARCA VERMONT, MODELO DFM, EL PRECIO INCLUYE: COLLARÍN DE LÁMINA GALVANIZADA, CINCHO PLÁSTICO, CINTA ALUMINIO, ANDAMIAJE, MATERIALES MISCELÁNEOS Y MATERIALES DE CONSUMO, ASÍ COMO EQUIPO DE PROTECCIÓN Y SEGURIDAD PARA TRABAJADORES Y LUGAR DE EJECUCIÓN, COLOCADO A CUALQUIER NIVEL Y A CUALQUIER ALTURA. </t>
  </si>
  <si>
    <t xml:space="preserve">SUMINISTRO E INSTALACIÓN DE SISTEMA ANTIVIBRATORIO A BASE DE FIERRO ÁNGULO DE 1 1/2" X 1/8" Y TACONES DE NEOPRENO DE 1" DE ESPESOR, PLACA DE FIERRO DE 4" X 4" X 1/8", PARA UNIDAD ENFRIADORA 01, 02 INCLUYE: EQUIPO DE PROTECCIÓN Y SEGURIDAD PARA TRABAJADORES Y LUGAR DE EJECUCIÓN. REALIZAR MANTENIMIENTO A BASE EXISTENTE. </t>
  </si>
  <si>
    <t>SUMINISTRO E INSTALACIÓN DE SISTEMA ANTIVIBRATORIO A BASE DE VARILLA ROSCADA DE 3/8" Y TACONES DE NEOPRENO DE 1" DE ESPESOR, TAQUETE DE EXPANSIÓN (DEFINIDO POR EL PROYECTO ESTRUCTURAL), TUERCAS Y RONDANAS; PARA SOPORTAR UNIDAD MANEJADORA DE AIRE O  FAN &amp; COIL EN LOSA NOTA: LA PARRILLA PARA LA UBICACIÓN Y MANTENIMIENTO DE LOS EQUIPOS SERÁ CALCULADA Y CONSTRUIDA POR OBRA CIVIL, INCLUYE EQUIPO DE PROTECCIÓN Y SEGURIDAD PARA TRABAJADORES Y LUGAR DE EJECUCIÓN. VER PLANO DE DETALLES AA-041.</t>
  </si>
  <si>
    <t xml:space="preserve">SUMINISTRO E INSTALACIÓN DE FILTRO DESHIDRATADOR SELLADO DE BLOQUE DESECANTE, DE 1.0 HASTA 3.0 TR PARA REFRIGERANTE R-410A MARCA EMERSON COD. 898, MODELO TD-053S DE 3/8" DE DIÁMETRO CONEXIÓN SOLDABLE, INCLUYE MATERIALES MISCELÁNEOS, DE CONSUMO, Y TODO LO NECESARIO PARA SU CORRECTA EJECUCIÓN, ASÍ COMO EQUIPO DE PROTECCIÓN PERSONAL, HERRAMIENTA, ANDAMIOS, ELEVACIONES, CARGAS, DESCARGAS Y LIMPIEZA DEL LUGAR DE EJECUCIÓN. </t>
  </si>
  <si>
    <t xml:space="preserve">SUMINISTRO E INSTALACIÓN DE FILTRO DESHIDRATADOR SELLADO DE BLOQUE DESECANTE, DE 4.0 HASTA 5.0 TR PARA REFRIGERANTE R-410A MARCA EMERSON COD. 912, MODELO TD-163S DE 3/8" DE DIÁMETRO CONEXIÓN SOLDABLE, INCLUYE MATERIALES MISCELÁNEOS, DE CONSUMO, Y TODO LO NECESARIO PARA SU CORRECTA EJECUCIÓN, ASÍ COMO EQUIPO DE PROTECCIÓN PERSONAL, HERRAMIENTA, ANDAMIOS, ELEVACIONES, CARGAS, DESCARGAS Y LIMPIEZA DEL LUGAR DE EJECUCIÓN. </t>
  </si>
  <si>
    <t xml:space="preserve">SUMINISTRO E INSTALACIÓN DE TUBO DE COBRE TIPO "L" FLEXIBLE MARCA NACOBRE  DE 3/8" DE Ø, COLOCADO A CUALQUIER ALTURA Y A CUALQUIER NIVEL, EL PRECIO INCLUYE; CODOS, COPLES, REDUCCIONES, TEES, YEES, TUERCA UNIÓN, AISLAMIENTO TÉRMICO TIPO INSOLTUBE DE 3/4", CARGA DE GAS REFRIGERANTE R-410A, SOLDADURA DE PLATA 15% TIPO HARRIS, PASTA FUNDENTE, LIJA, CORTES, NIVELACIONES, EQUIPO DE SOLDAR, CODOS, TEES, COPLES, SOPORTERIA DE ACUERDO A PLANO Y A CONCEPTO, FLETES, ACARREOS, DESPERDICIOS, MATERIALES MISCELÁNEOS Y DE CONSUMO, EQUIPO DE PROTECCIÓN PERSONAL, HERRAMIENTA, ANDAMIOS, ELEVACIONES, CARGAS, DESCARGAS Y LIMPIEZA DEL LUGAR DE EJECUCIÓN. </t>
  </si>
  <si>
    <t>SUMINISTRO E INSTALACIÓN DE VENTILADOR DE EXTRACCIÓN DE AIRE, MCA. SOLER &amp; PALAU, MODELO TD-800, MOTOR DE 140 W. A 127/1/60 HZ, INCLUYE PRUEBAS Y ARRANQUE DE LOS EQUIPOS, ASÍ COMO, EQUIPO DE PROTECCIÓN Y SEGURIDAD PARA TRABAJADORES Y LUGAR DE EJECUCIÓN. AA-000</t>
  </si>
  <si>
    <t>SUMINISTRO E INSTALACIÓN DE VENTILADOR DE EXTRACCIÓN DE AIRE, MCA. SOLER &amp; PALAU, MODELO TD-500, MOTOR DE 75 W. A 127/1/60 HZ, INCLUYE PRUEBAS Y ARRANQUE DE LOS EQUIPOS, ASÍ COMO, EQUIPO DE PROTECCIÓN Y SEGURIDAD PARA TRABAJADORES Y LUGAR DE EJECUCIÓN. AA-000</t>
  </si>
  <si>
    <t>SUMINISTRO E INSTALACIÓN DE CAJA DE VOLUMEN VARIABLE MARCA INNES MOD CDS0I05PS , INCLUYE  CAJA DE CONECIONES, ACTUADOR, TRANSFORMADOR Y TERMOSTATO, PRUEBAS Y ARRANQUE DE LOS EQUIPOS, ASÍ COMO, EQUIPO DE PROTECCIÓN Y SEGURIDAD PARA TRABAJADORES Y LUGAR DE EJECUCIÓN. AA-012</t>
  </si>
  <si>
    <t>SUMINISTRO E INSTALACIÓN DE CAJA DE VOLUMEN VARIABLE MARCA INNES MOD CDS0I06PS , INCLUYE  CAJA DE CONECIONES, ACTUADOR, TRANSFORMADOR Y TERMOSTATO, PRUEBAS Y ARRANQUE DE LOS EQUIPOS, ASÍ COMO, EQUIPO DE PROTECCIÓN Y SEGURIDAD PARA TRABAJADORES Y LUGAR DE EJECUCIÓN. AA-012</t>
  </si>
  <si>
    <t xml:space="preserve">SUMINISTRO DE UNIDAD DE AIRE ACONDICIONADO TIPO PAQUETE CONVERTIBLE MOD. RAS121H0CA0AA DESCARGA LATERAL E INFERIOR CAPACIDAD NOMINAL DE 120, 000 BTU/HR (10 TR) SOLO FRIO PARA MANEJAR 4, 000 CFM GAS REFRIGERANTE R-410A EFICIENCIA 13 SEER CERTIFICACIÓN ARI, CONTROLADOR ELECTRÓNICO DE PROTOCOLO ABIERTO PARA ENLACE CON SISTEMA DE AUTOMATIZACIÓN, PARA OPERAR A 220V-3FASES-60HZ CON PROTECCIÓN ANTICORROSIVA. </t>
  </si>
  <si>
    <t>SUMINISTRO DE UNIDAD DE AIRE ACONDICIONADO TIPO DIVIDIDO DE EXPANSIÓN DIRECTA CONSISTENTE EN UNIDAD EVAPORADORA TIPO FAN &amp; COIL CAPACIDAD NÓMINAL DE 18,000 BTU/HR, CERTIFICACIÓN ARI, CONTROLADOR ELÉCTRÓNICO DE PROTOCOLO ABIERTO PARA ENLACE CON SISTEMA DE AUTOMATIZACIÓN, TRES HILERAS, PARA MANEJAR 600 CFM, REFRIGERANTE R-410A CON MOTOR A 220V-1FASES-60HZ, CAJA PLENUM, FILTRO METÁLICO LAVABLE INCLUIDO, Y UNIDAD CONDENSADORA SOLO FRIO CAPACIDAD NÓMINAL DE 18,000 BTU/HR, CERTIFICACIÓN ARI, CONTROLADOR ELÉCTRÓNICO DE PROTOCOLO ABIERTO PARA ENLACE CON SISTEMA DE AUTOMATIZACIÓN, COMPRESOR SCROLL, EFICIENCIA 13 SEER REFRIGERANTE R-410A PARA OPERAR A 220V-1FASE-60HZ CON PROTECCIÓN ANTICORROSIVA. MOD. FAN &amp; COIL FSHP4W1800A CONDENSADOR 24ABB318A003</t>
  </si>
  <si>
    <t>SUMINISTRO DE UNIDAD DE AIRE ACONDICIONADO TIPO DIVIDIDO DE EXPANSIÓN DIRECTA CONSISTENTE EN UNIDAD EVAPORADORA TIPO FAN &amp; COIL CAPACIDAD NÓMINAL DE 48,000 BTU/HR, CERTIFICACIÓN ARI, CONTROLADOR ELÉCTRÓNICO DE PROTOCOLO ABIERTO PARA ENLACE CON SISTEMA DE AUTOMATIZACIÓN, TRES HILERAS, PARA MANEJAR 1600 CFM, REFRIGERANTE R-410A CON MOTOR A 220V-1FASES-60HZ, CAJA PLENUM, FILTRO METÁLICO LAVABLE INCLUIDO, Y UNIDAD CONDENSADORA SOLO FRIO CAPACIDAD NÓMINAL DE 48,000 BTU/HR, CERTIFICACIÓN ARI, CONTROLADOR ELÉCTRÓNICO DE PROTOCOLO ABIERTO PARA ENLACE CON SISTEMA DE AUTOMATIZACIÓN, COMPRESOR SCROLL, EFICIENCIA 13 SEER REFRIGERANTE R-410A PARA OPERAR A 220V-3FASE-60HZ CON PROTECCIÓN ANTICORROSIVA. MOD. FAN &amp; COIL FSHP4W4800A CONDENSADOR 24ABB348A005</t>
  </si>
  <si>
    <t xml:space="preserve">INSTALACIÓN DE UNIDAD DE AIRE ACONDICIONADO TIPO PAQUETE MOD. RAS121H0CA0AA CONVERTIBLE DESCARGA LATERAL E INFERIOR CAPACIDAD NOMINAL DE 120, 000 BTU/HR (10 TR) SOLO FRIO PARA MANEJAR 4, 000 CFM GAS REFRIGERANTE R-410A EFICIENCIA 13 SEER CERTIFICACIÓN ARI, CONTROLADOR ELECTRÓNICO DE PROTOCOLO ABIERTO PARA ENLACE CON SISTEMA DE AUTOMATIZACIÓN, PARA OPERAR A 220V-3FASES-60HZ CON PROTECCIÓN ANTICORROSIVA. INCLUYE: CARGO DIRECTO POR L COSTO DE LOS MATERIALES Y MANO DE OBRA QUE INTERVENGAN; TRAZO, CONEXIÓN A ELÉCTRICA, INTERCONEXIÓN A LAS REDES DE TUBERÍAS PARA EXPANSIÓN DIRECTA,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t>
  </si>
  <si>
    <t xml:space="preserve">INSTALACIÓN DE UNIDAD DE AIRE ACONDICIONADO TIPO DIVIDIDO DE EXPANSIÓN DIRECTA CONSISTENTE EN UNIDAD EVAPORADORA TIPO FAN &amp; COIL CAPACIDAD NÓMINAL DE 18,000 BTU/HR, CERTIFICACIÓN ARI, CONTROLADOR ELÉCTRÓNICO DE PROTOCOLO ABIERTO PARA ENLACE CON SISTEMA DE AUTOMATIZACIÓN, TRES HILERAS, PARA MANEJAR 600 CFM, REFRIGERANTE R-410A CON MOTOR A 220V-1FASES-60HZ, CAJA PLENUM, FILTRO METÁLICO LAVABLE INCLUIDO, Y UNIDAD CONDENSADORA SOLO FRIO CAPACIDAD NÓMINAL DE 18,000 BTU/HR, CERTIFICACIÓN ARI, CONTROLADOR ELÉCTRÓNICO DE PROTOCOLO ABIERTO PARA ENLACE CON SISTEMA DE AUTOMATIZACIÓN, COMPRESOR SCROLL, EFICIENCIA 13 SEER REFRIGERANTE R-410A PARA OPERAR A 220V-1FASE-60HZ CON PROTECCIÓN ANTICORROSIVA. MOD. FAN &amp; COIL FSHP4W1800A CONDENSADOR 24ABB318A003 INCLUYE: CARGO DIRECTO POR L COSTO DE LOS MATERIALES Y MANO DE OBRA QUE INTERVENGAN; TRAZO, CONEXIÓN A ELÉCTRICA, INTERCONEXIÓN A LAS REDES DE TUBERÍAS PARA EXPANSIÓN DIRECTA,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t>
  </si>
  <si>
    <t xml:space="preserve">INSTALACIÓN DE UNIDAD DE AIRE ACONDICIONADO TIPO DIVIDIDO DE EXPANSIÓN DIRECTA CONSISTENTE EN UNIDAD EVAPORADORA TIPO FAN &amp; COIL CAPACIDAD NOMINAL DE 48, 000 BTU/HR, CERTIFICACIÓN ARI, CONTROLADOR ELECTRÓNICO DE PROTOCOLO ABIERTO PARA ENLACE CON SISTEMA DE AUTOMATIZACIÓN, TRES HILERAS, PARA MANEJAR 1, 600 CFM, REFRIGERANTE R-410A CON MOTOR A 220V-1FASES-60HZ, CAJA PLENUM, FILTRO METÁLICO LAVABLE INCLUIDO, Y UNIDAD CONDENSADORA SOLO FRIO CAPACIDAD NOMINAL DE 48, 000 BTU/HR, CERTIFICACIÓN ARI, CONTROLADOR ELECTRÓNICO DE PROTOCOLO ABIERTO PARA ENLACE CON SISTEMA DE AUTOMATIZACIÓN, COMPRESOR SCROLL, EFICIENCIA 13 SEER REFRIGERANTE R-410A PARA OPERAR A 220V-3FASES-60HZ CON PROTECCIÓN ANTICORROSIVA. MOD. FAN &amp; COIL FSHP4W4800A CONDENSADOR 24ABB348A005 INCLUYE: CARGO DIRECTO POR L COSTO DE LOS MATERIALES Y MANO DE OBRA QUE INTERVENGAN; TRAZO, CONEXIÓN A ELÉCTRICA, INTERCONEXIÓN A LAS REDES DE TUBERÍAS PARA EXPANSIÓN DIRECTA, PRUEBAS DE ARRANQUE Y FUNCIONALIDAD; FLETES, MANIOBRAS MECÁNICAS CON GRÚA, ELEVACIONES, ACARREOS HORIZONTALES Y VERTICALES; GARANTÍAS, ALMACENAJE, HERRAMIENTA, EQUIPO, LIMPIEZA Y RETIRO DE SOBRANTES FUERA DE OBRA, EQUIPO DE SEGURIDAD, DEPRECIACIÓN Y DEMÁS CARGOS DERIVADOS DEL USO DE EQUIPO Y HERRAMIENTA, P. U. O. T. </t>
  </si>
  <si>
    <t>SALIDA SANITARIA PARA UNIDAD CONDENSADORA CON TUBERÍA Y CONEXIONES DE PVC HIDRÁULICO DE 19 MM DE DIÁMETRO, PEGAMENTO, CODOS, TEES, CONECTORES, REDUCCIONES. INCLUYE: COLGANTEO,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AA-020.)</t>
  </si>
  <si>
    <t>SUMINISTRO E INSTALACIÓN DE ELECTRONIVEL PARA CONTROL AUTOMATICO DE EQUIPO DE BOMBEO, MARCA LH CONTROLES AUTOMATICOS, SA DE CV., MODELO LN5-50, 127 VCA, 5.5 VA, PARA ARRANQUE DIERECTO A MOTOR, NIVELES DETECTADOS POR MEDIO DE ELECTRODOS INSTALADOS EN CISTERNA Y TI¡NACO,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t>
  </si>
  <si>
    <t>ADICIONALES ALUMBRADO NORMAL O VELADORAS</t>
  </si>
  <si>
    <t xml:space="preserve">SUMINISTRO E INSTALACIÓN DE LUMINARIA TIPO ARBOTANTE MARCA ELMSA SERIE 500, COLOR BLANCO, CON DIFUSOR PRISMATICO ENVOLVENTE PARA UNA LAMPARA FLUORESCENTE COMPACTA DE 26 WATTS, 4100K°, F.P. 0.98, 127 VCA. INCLUYE   PARA SU CONEXIÓN, TUBERÍA FLEXIBLE DE 3/8" Ø MARCA TUBOS FLEXIBLES MEXICANOS, EN UNA LONGITUD MÁXIMA DE 1.0 MTS, JUEGO DE CONECTORES PARA TUBERÍA FLEXIBLE, CABLE VINANEL 2000, AISLAMIENTO TIPO THW-LS CALIBRE 14 AWG MARCA CONDUMEX  Y CABLE DESNUDO CALIBRE 14 AWG MARCA CONDUMEX, TERMINAL TIPO OJILLO MARCA LEGRAND PARA CONEXIÓN DE TIERRA FÍSICA EN GABINETE DE LUMINARIA, PARA CABLE CALIBRE 14 AWG, MANO DE OBRA CALIFICADA, EQUIPOS DE SEGURIDAD Y PROTECCIÓN Y TODO LO NECESARIO PARA SU CORRECTA INSTALACIÓN. </t>
  </si>
  <si>
    <t xml:space="preserve">SUMINISTRO E INSTALACIÓN DE TUBERÍA CONDUIT GALVANIZADA PARED GRUESA (CEDULA 20) DE 53MM (2") DE DIÁMETRO, MARCA JÚPITER, INSTALADA POR PLAFÓN A CUALQUIER ALTURA Y EN CUALQUIER NIVEL, EL CONCEPTO INCLUYE, ANDAMIOS, TRAZO, NIVELACIÓN, CORTES, BAYONETAS, DESPERDICIOS, GUÍA CON ALAMBRE GALVANIZADO CALIBRE NO. 14, APLICACIÓN DE PINTURA ESMALTE 100 DE COMEX COMO DISTINTIVO A BASE DE UNA FRANJA DEL TAMAÑO DE UN COPLE DE 3/4" @ 2.0 MTS. EN COLOR QUE INDIQUE EL CÓDIGO DE COLORES PARA CANALIZACIONES, PARTE PROPORCIONAL DEL COPLE, CURVA CAJA, CONEXIONES, CONDUCTORES, CONTRA Y MONITOR MARCA RACO, SOPORTERIA A CADA 1.5 MTS. A BASE DE UNÍ CANAL, VARILLA ROSCADA Y FIJACIÓN SEGÚN LO DICE EL DETALLE, MANO DE OBRA CALIFICADA, HERRAMIENTA, LIMPIEZA, EQUIPOS DE SEGURIDAD Y PROTECCIÓN Y TODO LO NECESARIO PARA SU CORRECTA INSTALACIÓN. </t>
  </si>
  <si>
    <t xml:space="preserve">SUMINISTRO E INSTALACIÓN DE TABLERO DE DISTRIBUCIÓN (TABLERO "A"), MARCA SQUARE D CATALOGO NQ18-4AB10014-S DE SOBREPONER, 3 FASES, 4 HILOS, 240 VCA, CON INTERRUPTOR PRINCIPAL TIPO QOB Y ZAPATAS PRINCIPALES DE 100 AMPERES, EL CONCEPTO INCLUYE, COLOCACIÓN, FIJACIÓN, PEINADO DE CABLES CON CINTURÓN SUJETA CABLES DE PLÁSTICO DE 3 MM DE ANCHO Y 10.2 MM DE LONGITUD DE LA MARCA LEGRAND, IDENTIFICACIÓN, MANO DE OBRA CALIFICADA, HERRAMIENTA, EQUIPOS DE SEGURIDAD Y PROTECCIÓN Y TODO LO NECESARIO PARA SU CORRECTA INSTALACIÓN. </t>
  </si>
  <si>
    <t>SUMINISTRO E INSTALACIÓN DE INTERRUPTOR TERMOMAGNÉTICO EN CAJA MOLDEADA, GABINETE NEMA 1, USO INTERIOR, MARCO J, 250 AMPERES DE MARCO, CATALOGO JDL36225, 3 POLOS, 225 AMPERES, 240 VOLTS, EL CONCEPTO INCLUYE, CONEXIÓN, IDENTIFICACIÓN, LIMPIEZA, MANO DE OBRA CALIFICADA, HERRAMIENTA, EQUIPOS DE SEGURIDAD Y PROTECCIÓN Y TODO LO NECESARIO PARA SU CORRECTA INSTALACIÓN.</t>
  </si>
  <si>
    <r>
      <t xml:space="preserve">Suministro y colocación de escalera marina </t>
    </r>
    <r>
      <rPr>
        <sz val="10"/>
        <rFont val="Swis721 LtEx BT"/>
        <family val="2"/>
      </rPr>
      <t>de 0.51mts de ancho x 3.89 mts de alto, con tubulares de 1 3/4" con pintura anticorrosiva y pintura de esmalte color chantilly, fija a muro a base de placa metalica de 6 x 12 x 1/4" con pernos hilty KB3 304SS 3/8" X 2" X 1/4". incluye: material, mano de obra, herramienta, limpieza del area de trabajo, retiro de escombro y todo lo necesario para su correcta terminación. (ver plani A-942).</t>
    </r>
  </si>
  <si>
    <t>CONCEPTOS ADICIONALES AL PRECIARIO</t>
  </si>
  <si>
    <r>
      <rPr>
        <sz val="10"/>
        <rFont val="Swis721 LtEx BT"/>
        <family val="2"/>
      </rPr>
      <t>Suministro y colocación de Tarja de Acero Inoxidable pulido  (TAR-01) Mca. Teka Mod. 800.510  1c 1e desague de 3 1/2" de 1 agujero para griferia cersión izquierda, incluye: Contracanasta, marca Helvex, modelo H-8801,cespol para fregadero TV-030, marca Helvex, alimentador p/lavabo-tarja AL-A55, marca coflex, llave de control para tubo de cobre angular IP-104 de 1/2" x 1/2"  marca coflex, acarreo de los materiales al sitio de la obra, transportación vertical y horizontal a cualquier nivel, trazo y nivelación, material, desperdicios, mano de obra especializada, pruebas, herramienta, sellado perimetral con silicon dow corning, requerimientos de seguridad en obra, equipo de seguridad personal, colocación de cinta barricada, instalación de protección a las áreas adyacentes  y su retiro después de su uso, retiro de los materiales sobrantes fuera de la obra  y todo lo necesario para su correcta ejecución.</t>
    </r>
    <r>
      <rPr>
        <sz val="10"/>
        <color theme="1"/>
        <rFont val="Swis721 LtEx BT"/>
        <family val="2"/>
      </rPr>
      <t xml:space="preserve">  (Ver plano A-920 y A701)</t>
    </r>
  </si>
  <si>
    <r>
      <t>SUMINISTRO Y FABRICACIÓN DE MURO DE TABLAROCA DE DOS CARAS UNA DE 5/8" DE ESPESOR Y LA OTRA DE 1/2"ESPESOR, HASTA UNA ALTURA DE 0.00 A 2.50 MTS. INCLUYE: FLETE Y ACARREO DE LOS MATERIALES HASTA EL SITIO DE SU UTILIZACIÓN, LA MANO DE OBRA NECESARIA, HERRAMIENTA, TENDIDOS, EQUIPO DE SEGURIDAD, CANAL Y POSTE DE LAMINA GALVANIZADA DE 635-26, TAQUETES Y TORNILLOS PARA SU FIJACIÓN A PISO, TORNILLOS TIPO "S", COMPUESTO PARA JUNTAS REDIMIX, PERFACINTA, ELEMENTOS DE ARRIOSTRAMIENTO Y/O ESTRUCTURA METÁLICA PARA SU FIJACIÓN EN CASO DE SER NECESARIO, LIMPIEZA DEL ÁREA DE TRABAJO Y RETIRO DE SOBRANTES AL BANCO DE LA OBRA.SOBRE MURO, CON ESTRUCTURA METALICA DE 4.10 CMS.,</t>
    </r>
    <r>
      <rPr>
        <sz val="10"/>
        <color rgb="FFFF0000"/>
        <rFont val="Calibri"/>
        <family val="2"/>
        <scheme val="minor"/>
      </rPr>
      <t xml:space="preserve"> </t>
    </r>
    <r>
      <rPr>
        <sz val="10"/>
        <rFont val="Calibri"/>
        <family val="2"/>
        <scheme val="minor"/>
      </rPr>
      <t xml:space="preserve"> VER PLANO A210. </t>
    </r>
  </si>
  <si>
    <r>
      <rPr>
        <sz val="10"/>
        <rFont val="Swis721 LtEx BT"/>
        <family val="2"/>
      </rPr>
      <t>Suministro y colocación de Cenefa de 15 cms. de ancho a base de Loseta de Porcelanato Rectificado Mca. Porcelanosa, Modelo Fossil Gray Cod. C222101481, Linea Urbatek,  junta de 1.5 mm a base de junteador perdura plata y aditivo duracril perdura, asentado con pega porcelanico perdura gris, Incluye:  acarreo de los materiales al sitio de la obra, transportación vertical y horizontal a cualquier nivel, trazo y nivelación, material, desperdicios, cortes,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A-230. En Acceso a sucursal y autoservicio.</t>
    </r>
  </si>
  <si>
    <r>
      <rPr>
        <sz val="10"/>
        <rFont val="Swis721 LtEx BT"/>
        <family val="2"/>
      </rPr>
      <t>Suministro y colocación de Tapete (en acceso a sucursal) de 1.20 mts. de ancho x 1.80 mts. de largo a base de Tiras de fibra textil Mod. 522 WR Line Senator Color Antracita No. 200 Mca. Emco, Incluye: Marco perimetral de perfil en escuadra de aluminio de 28 mm. 25mm. x 3 mm.,  acarreo de los materiales al sitio de la obra, transportación vertical y horizontal a cualquier nivel, trazo y nivelación, material, desperdicios, cortes,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A-230</t>
    </r>
  </si>
  <si>
    <r>
      <t>Suministro y Colocación de Revestimiento Vinilico Mca. Vescom colección Albert color Blanco BBVA 9.07/30363 (RV-1) en muros interiores de sucursal,</t>
    </r>
    <r>
      <rPr>
        <sz val="10"/>
        <rFont val="Swis721 LtEx BT"/>
        <family val="2"/>
      </rPr>
      <t xml:space="preserve"> Incluye: pegado al muro con adhesivo base agua,  mca. Vescom, preparación de la superficie, acarreo de los materiales al sitio de la obra, transportación vertical y horizontal a cualquier nivel, trazo y nivelación, material, desperdicios,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t>
    </r>
    <r>
      <rPr>
        <sz val="10"/>
        <color indexed="10"/>
        <rFont val="Swis721 LtEx BT"/>
        <family val="2"/>
      </rPr>
      <t xml:space="preserve"> </t>
    </r>
    <r>
      <rPr>
        <sz val="10"/>
        <rFont val="Swis721 LtEx BT"/>
        <family val="2"/>
      </rPr>
      <t>(Ver plano A-230).</t>
    </r>
  </si>
  <si>
    <r>
      <t>Suministro y Colocación de Revestimiento Vinilico Mca. Vescom colección Albert color Azul BBVA 7.28/30634 (RV-2) en muro atras de cajas,</t>
    </r>
    <r>
      <rPr>
        <sz val="10"/>
        <rFont val="Swis721 LtEx BT"/>
        <family val="2"/>
      </rPr>
      <t xml:space="preserve"> Incluye: pegado al muro con adhesivo base agua mca. Vescom, preparación de la superficie, acarreo de los materiales al sitio de la obra, transportación vertical y horizontal a cualquier nivel, trazo y nivelación, material, desperdicios,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t>
    </r>
    <r>
      <rPr>
        <sz val="10"/>
        <color indexed="10"/>
        <rFont val="Swis721 LtEx BT"/>
        <family val="2"/>
      </rPr>
      <t xml:space="preserve"> </t>
    </r>
    <r>
      <rPr>
        <sz val="10"/>
        <rFont val="Swis721 LtEx BT"/>
        <family val="2"/>
      </rPr>
      <t>(Ver plano A-230).</t>
    </r>
  </si>
  <si>
    <t>M.</t>
  </si>
  <si>
    <t>DAA-026</t>
  </si>
  <si>
    <t xml:space="preserve">SUMINISTRO E INSTALACIÓN DE TERMOSTATO DE CUARTO PARA FAND &amp; COIL  MCA. TRANE MODELO T8424D1008, SOLO ENFRIAMIENTO PARA OPERAR A 24/127/220, INCLUYE: TRANSFORMADOR, FLETES SUPERVISIÓN Y MANO DE OBRA. </t>
  </si>
  <si>
    <t xml:space="preserve">SUMINISTRO E INSTALACIÓN DE TERMOSTATO DE CUARTO PARA UNIDAD PAQUETE DE AIRE  MCA. HONEYWELL MODELO TB7220,CON BULBO REMOTO MOD.  C6089U SOLO ENFRIAMIENTO PARA OPERAR A 24/127/220, INCLUYE: TRANSFORMADOR, FLETES SUPERVISIÓN Y MANO DE OBRA. </t>
  </si>
  <si>
    <t>DESMANTELAMIENTO Y RETIRO DE INODORO: INCLUYE MATERIAL MANO DE OBRA LIMPIEZAS DURANTE Y AL FINALIZAR LA EJECUCIÓN DE LOS TRABAJOS Y DEMÁS IMPLEMENTOS NECESARIOS PARA LA CORRECTA EJECUCIÓN DEL CONCEPTO ASÍ COMO ENCOSTALAMIENTO DEL MATERIAL PRODUCTO DE LA DEMOLICIÓN Y ACARREO FUERA DE LA OBRA. VER PLANO D100</t>
  </si>
  <si>
    <t>DESMANTELAMIENTO Y RETIRO DE LAVABO: INCLUYE MATERIAL MANO DE OBRA LIMPIEZAS DURANTE Y AL FINALIZAR LA EJECUCIÓN DE LOS TRABAJOS Y DEMÁS IMPLEMENTOS NECESARIOS PARA LA CORRECTA EJECUCIÓN DEL CONCEPTO ASÍ COMO ENCOSTALAMIENTO DEL MATERIAL PRODUCTO DE LA DEMOLICIÓN Y ACARREO FUERA DE LA OBRA. VER PLANO D100</t>
  </si>
  <si>
    <t>DESMONTAJE DE ACCESORIOS DE BAÑO, INCLUYE: RETIRO, ACARREOS, DESANCLAJE, MANO DE OBRA, HERRAMIENTA Y TODO LO NECESARIO PARA SU CORRECTA EJECUCIÓN. LIMPIEZA PROPIA DEL CONCEPTO. VER PLANO D100</t>
  </si>
  <si>
    <t>DESMONTAJE DE MINGITORIO, INCLUYENDO: CANCELACIÓN DE INSTALACIONES HIDROSANITARIAS, LA MANO DE OBRA NECESARIA, EQUIPO, HERRAMIENTA, TENDIDOS, EQUIPO DE SEGURIDAD, INSTALACIÓN DE PROTECCIÓN A LAS ÁREAS ADYACENTES Y SU RETIRO DESPUÉS DE SU USO, LA TRANSPORTACIÓN VERTICAL DESDE CUALQUIER NIVEL, EL ACOPIO DE LOS MATERIALES SOBRANTES DEL DESMONTAJE Y SU TRASLADO AL BANCO DE LA OBRA DESPUÉS DE REALIZAR LIMPIEZA.  VER PLANO D100</t>
  </si>
  <si>
    <t>DESINSTALACIÓN DE INSTALACIONES HIDROSANITARIAS, MUEBLES SANITARIOS, TARJAS, COLADERAS, INCLUYE: CANCELACIÓN DE SALIDA, ACARREO DE MATERIAL PRODUCTO DE DESMONTAJE FUERA DEL ÁREA DE TRABAJO, ASÍ COMO LAS MANIOBRAS NECESARIAS PARA SU CORRECTA TERMINACIÓN. MANO DE OBRA, HERRAMIENTAS, EQUIPO Y LIMPIEZA PROPIA DEL CONCEPTO. VER PLANO D100  (INODORO,LAVABO)</t>
  </si>
  <si>
    <t>DESMONTAJE DE TARJA DE ASEO, INCLUYENDO: CANCELACIÓN DE INSTALACIONES HIDROSANITARIAS, LA MANO DE OBRA NECESARIA, EQUIPO, HERRAMIENTA, TENDIDOS, EQUIPO DE SEGURIDAD, INSTALACIÓN DE PROTECCIÓN A LAS ÁREAS ADYACENTES Y SU RETIRO DESPUÉS DE SU USO, ACARREOS INTERNOS, EL ACOPIO DE LOS MATERIALES SOBRANTES DEL DESMONTAJE Y SU TRASLADO AL BANCO DE LA OBRA DESPUÉS DE REALIZAR LIMPIEZA. VER PLANO D100</t>
  </si>
  <si>
    <t>DESMONTAJE CON RECUPERACIÓN DE INSTALACIÓN ELÉCTRICA, SEGURIDAD, VOZ-DATOS Y AIRE ACONDICIONADO; CONSISTENTE EN TUBERÍA CONDUIT DE 13 MM. Y HASTA 51 MM. DE DIÁMETRO EN MUROS Y PLAFONES, SOPORTERIA, LUMINARIAS, CONTACTOS DOBLES Y SENCILLOS EN MUROS Y PLAFONES, APAGADORES, CABLEADO ELÉCTRICO, CENTROS DE CARGA E INTERRUPTORES, REGISTROS TELEFÓNICOS Y DE SEGURIDAD, SENSORES DE MOVIMIENTO, IMPACTO, CÁMARAS DE SEGURIDAD, BOCINA DE ALARMA, LAS DESCONEXIONES Y AISLAMIENTOS DE PUNTAS NECESARIAS SEAN PROVISIONALES O DEFINITIVAS. INCLUYE: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PRODUCTO DE LA DEMOLICIÓN AL BANCO DE LA OBRA Y TODO LO NECESARIO PARA SU CORRECTA EJECUCIÓN. VER PLANO D100.</t>
  </si>
  <si>
    <t>DESMONTAJE DE TABLEROS ELÉCTRICOS, INCLUYENDO: LAS DESCONEXIONES Y RETIRO DE AISLAMIENTOS QUE SEAN NECESARIOS, EL AISLAMIENTO DE LAS PUNTAS VIVAS SEAN ESTAS PROVISIONALES O DEFINITIVAS, LA MANO DE OBRA NECESARIA, EQUIPO, HERRAMIENTA, TENDIDOS, EQUIPO DE SEGURIDAD, LA INSTALACIÓN DE PROTECCIÓN A LAS ÁREAS ADYACENTES Y SU RETIRO DESPUÉS DE SU USO, EL ACOPIO DE LOS MATERIALES SOBRANTES DEL DESMONTAJE Y SU TRASLADO AL BANCO DE LA OBRA DESPUÉS DE REALIZAR LIMPIEZA PRELIMINAR DEL ÁREA DE TRABAJO.  VER PLANO D100.</t>
  </si>
  <si>
    <t xml:space="preserve">DEMOLICIÓN DE MURO DE SEGURIDAD, RETIRO DE ESTRUCTURA DE HERRERÍA, BASTIDOR, FORROS DE TABLAROCA, DUROCK, TRIPLAY INCLUYE: DESMONTAJE Y CORTE DE BASTIDOR METÁLICO, ACARREO DE MATERIAL PRODUCTO DE DEMOLICIÓN FUERA DEL ÁREA DE TRABAJO, ASÍ COMO LAS MANIOBRAS NECESARIAS PARA SU CORRECTA TERMINACIÓN, LA MANO DE OBRA NECESARIA, HERRAMIENTA, TENDIDOS, EQUIPO DE SEGURIDAD, LIMPIEZA PRELIMINAR DEL ÁREA DE TRABAJO Y RETIRO DE SOBRANTES AL BANCO DE LA OBRA. (PROTECCION DE REJA DE SEGURIDAD) VER PLANO D100, </t>
  </si>
  <si>
    <t>DESINSTALACIÓN DE MUEBLE DE SEGURIDAD, INCLUYE: ACARREO DE MATERIAL PRODUCTO DE DESMONTAJE FUERA DEL ÁREA DE TRABAJO, ASÍ COMO LAS MANIOBRAS NECESARIAS PARA SU CORRECTA TERMINACIÓN. HERRAMIENTAS, EQUIPO Y LIMPIEZA PROPIA DEL CONCEPTO. VER PLANO D100</t>
  </si>
  <si>
    <t>DESMONTAJE DE MAMPARAS DE BAÑOS, INCLUYENDO: LA MANO DE OBRA NECESARIA, EQUIPO, HERRAMIENTA, TENDIDOS, EQUIPO DE SEGURIDAD, INSTALACIÓN DE PROTECCIÓN A LAS ÁREAS ADYACENTES Y SU RETIRO DESPUÉS DE SU USO, LA TRANSPORTACIÓN VERTICAL DESDE CUALQUIER NIVEL ACARREOS NECESARIOS, EL ACOPIO DE LOS MATERIALES SOBRANTES DEL DESMONTAJE Y SU TRASLADO AL BANCO DE LA OBRA DESPUÉS DE REALIZAR LIMPIEZA. (VER PLANO D100)</t>
  </si>
  <si>
    <t>DESMONTAJE DE PERFILES DE PTR EN MARCOS EN GENERAL, INCLUYENDO: LA MANO DE OBRA NECESARIA, EQUIPO, HERRAMIENTA, TENDIDOS, EQUIPO DE SEGURIDAD, LA INSTALACIÓN DE PROTECCIÓN A LAS ÁREAS ADYACENTES Y SU RETIRO DESPUÉS DE SU USO, EL TRAZO Y LAS ELEVACIONES A CUALQUIER NIVEL, EL ACOPIO DE LOS MATERIALES SOBRANTES DEL DESMONTAJE Y SU TRASLADO AL LUGAR INDICADO POR LA SUPERVISIÓN, REALIZAR LIMPIEZA PRELIMINAR DEL ÁREA DE TRABAJO. VER PLANO D100  (EN MOSTRADOR, EN CABINA UNIPERSONAL, EN CANCELERIA DE DIRECTOR, EN CANCELERIA DE EJECUTIVOS Y EN CANCELERIA DE AUTOSERVICIO).</t>
  </si>
  <si>
    <t>DESMONTAJE DE SOPORTE DE TV CON RECUPERACIÓN. INCLUYE: ACARREO DE LOS MATERIALES PRODUCTO DE LA DEMOLICIÓN AL BANCO DE LA OBRA, TRANSPORTACIÓN VERTICAL Y HORIZONTAL A CUALQUIER NIVEL, MANO DE OBRA ESPECIALIZADA, HERRAMIENTA, REQUERIMIENTOS DE SEGURIDAD EN OBRA, EQUIPO DE SEGURIDAD PERSONAL,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D-100) Y LIMPIEZA PROPIA DEL CONCEPTO. VER PLANO D100</t>
  </si>
  <si>
    <t>DESMONTAJE Y RETIRO DE PUERTA DE HERRERÍA DE ANCHOS VARIABLES DE ALTURA DE 2.40 MTS, INCLUYE: MARCO, CONTRAMARCO, ACARREO DE MATERIAL PRODUCTO DE DESMONTAJE FUERA DEL ÁREA DE TRABAJO, ASÍ COMO LAS MANIOBRAS NECESARIAS PARA SU CORRECTA TERMINACIÓN, LA MANO DE OBRA NECESARIA, HERRAMIENTA, TENDIDOS, EQUIPO DE SEGURIDAD, LIMPIEZA PRELIMINAR DEL ÁREA DE TRABAJO Y RETIRO DE SOBRANTES AL BANCO DE LA OBRA. VER PLANO D100.</t>
  </si>
  <si>
    <t xml:space="preserve">DESMONTAJE Y RETIRO DE CANCELERÍA DE ALUMINIO Y VIDRIO, ESTIBA, PROTECCIÓN, CARGA MANUAL, INCLUYE: ACARREO DE MATERIAL PRODUCTO DE DESMONTAJE FUERA DEL ÁREA DE TRABAJO, ASÍ COMO LAS MANIOBRAS NECESARIAS PARA SU CORRECTA TERMINACIÓN (PRODUCTO A FAVOR DE LA INSTITUCIÓN) Y LIMPIEZA PROPIA DEL CONCEPTO. VER PLANO D100 </t>
  </si>
  <si>
    <t>DESINSTALACIÓN DE MUEBLE DE ARCHIVO, INCLUYE: ACARREO DE MATERIAL PRODUCTO DE DESMONTAJE FUERA DEL ÁREA DE TRABAJO, ASÍ COMO LAS MANIOBRAS NECESARIAS PARA SU CORRECTA TERMINACIÓN. MANO DE OBRA, HERRAMIENTA, EQUIPO, ACARREOS INTERNOS Y LIMPIEZA PROPIA DEL CONCEPTO.  VER PLANO D100 (UBICADA EN AREA DE CAFE)</t>
  </si>
  <si>
    <t>DESINSTALACIÓN DE MUEBLE DE TABLEROS ELÉCTRICOS, INCLUYE: ACARREO DE MATERIAL PRODUCTO DE DESMONTAJE FUERA DEL ÁREA DE TRABAJO, ASÍ COMO LAS MANIOBRAS NECESARIAS PARA SU CORRECTA TERMINACIÓN. HERRAMIENTAS, EQUIPO Y LIMPIEZA PROPIA DEL CONCEPTO</t>
  </si>
  <si>
    <t>DESINSTALACIÓN DE REPISA DE MADERA DE 1.50 X 0.30 MTS. CON RECUPERACIÓN. INCLUYE: MANO DE OBRA, HERRAMIENTAS, EQUIPO, MATERIALES Y LIMPIEZA PROPIA DEL CONCEPTO.  VER PLANO D100</t>
  </si>
  <si>
    <t>DESMONTAJE Y RETIRO DE PUERTA DE MADERA EXISTENTE CON RECUPERACIÓN A FAVOR DE LA INSTITUCIÓN, INCLUYE: MARCO, HERRAJES, CHAMBRANAS Y BATIENTES, ACARREO DE MATERIAL PRODUCTO DE DESMONTAJE FUERA DEL ÁREA DE TRABAJO, ASÍ COMO LAS MANIOBRAS NECESARIAS PARA SU CORRECTA TERMINACIÓN, MANO DE OBRA, HERRAMIENTAS, EQUIPO Y LIMPIEZA PROPIA DEL CONCEPTO. VER PLANO D100</t>
  </si>
  <si>
    <t>DESMONTAJE CON RECUPERACIÓN DE ANUNCIO DE SEÑALIZACIÓN EN EL INTERIOR DEL LOCAL, A UNA ALTURA DE 2, 40 M. INCLUYE: ELEMENTOS DE ANCLAJE Y FIJACIÓN, RESANE, MANO DE OBRA ESPECIALIZADA, MANIOBRAS, HERRAMIENTA, REQUERIMIENTOS DE SEGURIDAD EN OBRA, EQUIPO DE SEGURIDAD PERSONAL, ANDAMIOS, COLOCACIÓN DE CINTA BARRICADA, INSTALACIÓN DE PROTECCIÓN A LAS ÁREAS ADYACENTES Y SU RETIRO DESPUÉS DE SU USO, RETIRO DE LOS MATERIALES PRODUCTO DE LA DEMOLICIÓN AL BANCO DE LA OBRA Y TODO LO NECESARIO PARA SU CORRECTA EJECUCIÓN. VER PLANO D100</t>
  </si>
  <si>
    <t xml:space="preserve">DESMONTAJE DE INSTALACIÓN DE AIRE ACONDICIONADO, INCLUYENDO: DESMONTAJE DE DIFUSORES DE EXTRACCIÓN Y DE INYECCIÓN, DUCTOS DE LAMINA GALVANIZADA, DUCTERIA FLEXIBLE, TUBERÍA DE REFRIGERACIÓN, DRENES, LA MANO DE OBRA NECESARIA, HERRAMIENTA, EQUIPO DE SEGURIDAD, TENDIDOS, LA INSTALACIÓN DE PROTECCIÓN A LAS ÁREAS ADYACENTES, DESMONTAJE Y COLOCACIÓN DE FALSO PLAFÓN NECESARIO, SU RETIRO DESPUÉS DE SU USO, EL RETIRO DE TORNILLERÍA Y CUALQUIER OTRO ELEMENTO DE FIJACIÓN DE LOS DIFUSORES, ASÍ COMO LA LIMPIEZA PRELIMINAR DEL ÁREA DE TRABAJO. </t>
  </si>
  <si>
    <t>DESMONTAJE DE PERSIANAS CON RECUPERACIÓN INCLUYE :MANO DE OBRA, HERRAMIENTAS, EQUIPO, ACARREOS Y LIMPIEZA PROPIA DEL CONCEPTO. VER PLANO D100</t>
  </si>
  <si>
    <t>DESMONTAJE SIN RECUPERACIÓN DE ALFOMBRA, BAJO ALFOMBRA Y TIRAS DE PÚAS. INCLUYE: RETIRO DE ZOCLO, MANO DE OBRA ESPECIALIZADA, HERRAMIENTA, REQUERIMIENTOS DE SEGURIDAD EN OBRA, EQUIPO DE SEGURIDAD PERSONAL, COLOCACIÓN DE CINTA BARRICADA, INSTALACIÓN DE PROTECCIÓN A LAS ÁREAS ADYACENTES Y SU RETIRO DESPUÉS DE SU USO, RETIRO DE LOS MATERIALES PRODUCTO DE LA DEMOLICIÓN AL BANCO DE LA OBRA Y TODO LO NECESARIO PARA SU CORRECTA EJECUCIÓN. Y LIMPIEZA PROPIA DEL CONCEPTO.  VER PLANO D100</t>
  </si>
  <si>
    <t>DESMONTAJE Y RETIRO DE PLAFÓN MODULAR, INCLUYE: CAJILLOS DE TABLAROCA PERIMETRALES, DESMONTAJE DE SUSPENSIÓN, LA MANO DE OBRA NECESARIA, EQUIPO, HERRAMIENTA, TENDIDOS, EQUIPO DE SEGURIDAD, INSTALACIÓN DE PROTECCIÓN A LAS ÁREAS ADYACENTES Y SU RETIRO DESPUÉS DE SU USO, EL TRAZO Y ACARREOS INTERNOS, EL ACOPIO DE LOS MATERIALES SOBRANTES DEL DESMONTAJE Y SU TRASLADO AL BANCO DE LA OBRA DESPUÉS DE REALIZAR LIMPIEZA. VER PLANO D100</t>
  </si>
  <si>
    <t>DESMONTAJE DE ANUNCIO CAJERO AUTOMÁTICO RED, A CUALQUIER ALTURA., INCLUYENDO: LA MANO DE OBRA NECESARIA, EQUIPO, HERRAMIENTA, TENDIDOS, EQUIPO DE SEGURIDAD, LAS DESCONEXIONES Y RETIRO DE AISLAMIENTO QUE SE HAGA NECESARIO, EL SISTEMA DE SOPORTE Y COLGANTEO, EL ACOPIO DE LOS MATERIALES SOBRANTES DEL DESMONTAJE Y SU TRASLADO AL SITIO QUE INDIQUE LA INSTITUCIÓN DENTRO Ó FUERA DE LA OBRA DESPUÉS DE REALIZAR LIMPIEZA. VER PLANO D100</t>
  </si>
  <si>
    <t>DESMONTAJE DE ANUNCIO MARQUESINA BBVA BASE DE LONA PANAFLEX Y GABINETE, INCLUYENDO: LA MANO DE OBRA NECESARIA, EQUIPO, HERRAMIENTA, TENDIDOS, EQUIPO DE SEGURIDAD, LAS DESCONEXIONES Y RETIRO DE AISLAMIENTO QUE SE HAGA NECESARIO, EL SISTEMA DE SOPORTE Y COLGANTEO, EL ACOPIO DE LOS MATERIALES SOBRANTES DEL DESMONTAJE Y SU TRASLADO AL SITIO QUE INDIQUE LA INSTITUCIÓN DENTRO Ò FUERA DE LA OBRA DESPUÉS DE REALIZAR LIMPIEZA. VER PLANO D-102, CON RECUPERACIÓN.</t>
  </si>
  <si>
    <t>DESMONTAJE DE ESCLUSA UNIPERSONAL, INCLUYE: EMPLAYADO Y ENTREGA A RECUPERADORA SI ES NECESARIO (PRODUCTO A FAVOR DE LA INSTITUCIÓN). MANO DE OBRA, HERRAMIENTAS, EQUIPO, ACARREOS INTERNOS Y LIMPIEZA PROPIA DEL CONCEPTO. VER PLANO D100</t>
  </si>
  <si>
    <t>DESMONTAJE Y RETIRO DE CAJERO AUTOMÁTICO CON RECUPERACIÓN, INCLUYENDO: EMPLAYADO Y ENTREGA A RECUPERADORA SI ES NECESARIO, DESANCLAJE, MANIOBRAS NECESARIAS PARA EL TRASLADO HASTA EL LUGAR INDICADO POR EL SUPERVISOR, LA MANO DE OBRA NECESARIA, HERRAMIENTA, TENDIDOS, EQUIPO DE SEGURIDAD, EL RETIRO DEL SISTEMA DE ANCLAJE, RESANES EN PISOS EL ACOPIO DE LOS MATERIALES SOBRANTES DE LA DEMOLICIÓN Y SU TRASLADO AL BANCO DE LA OBRA DESPUÉS DE REALIZAR LA LIMPIEZA PRELIMINAR DEL ÁREA DE TRABAJO. VER PLANO D100, INCLUYE UNA PRACTICAJA.</t>
  </si>
  <si>
    <t xml:space="preserve">RETIRO Y REUBICACIÓN DE CAJA FUERTE: INCLUYE MATERIAL MANO DE OBRA LIMPIEZAS DURANTE Y AL FINALIZAR LA EJECUCIÓN DE LOS TRABAJOS. Y DEMÁS IMPLEMENTOS NECESARIOS PARA LA CORRECTA EJECUCIÓN DEL CONCEPTO ASÍ COMO ENCOSTALAMIENTO DEL MATERIAL PRODUCTO DE LA DEMOLICIÓN Y ACARREO FUERA DE LA OBRA, HERRAMIENTAS, EQUIPO Y ACARREOS INTERNOS.  VER PLANO D100. </t>
  </si>
  <si>
    <t>DESINSTALACIÓN DE MODULO DE MOSTRADOR INTEGRADO POR 1 CAJA CON UNA SECCIÓN VARIABLE; INCLUYE: DESMONTAJE DE PASADOCUMENTOS DE ACERO INOXIDABLE, CUBIERTA, MAMPARAS LATERALES, PUERTAS PICHONERAS, DESCONEXIÓN DE SALIDAS ELÉCTRICAS, DEMOLICIONES NECESARIAS, SOLDADORA, CORTES, AJUSTES, DISCO DE CORTE, MANO DE OBRA, LIMPIEZA Y TODO LO NECESARIO PARA SU CORRECTA EJECUCIÓN. HERRAMIENTAS, MATERIAL, EQUIPO, ACARREOS INTERNOS Y LIMPIEZA PROPIA DEL CONCEPTO. VER PLANO D100</t>
  </si>
  <si>
    <t>DESINSTALACIÓN DEL SISTEMA DE UNIFILAS, CONSISTENTE EN; DESANCLAJE DE DISPLAYS, SEÑALIZACIÓN, POSTES, RESANES DE HUECOS EN PISO, RETIRO DE CINTA UNIÓN, ESTOS TRABAJOS SERÁN REALIZADOS CON PERSONAL CALIFICADO, CARGA Y ACARREO DE MATERIAL SOBRANTE FUERA DE OBRA, LIMPIEZA DEL ÁREA DE TRABAJO. RECUPERACIÓN A FAVOR DE LA INSTITUCIÓN. INCLUYE: ENTREGA A RECUPERADORA, HERRAMIENTAS Y EQUIPO. VER PLANO D100</t>
  </si>
  <si>
    <t>DESMANTELAMIENTO DE MUEBLE MAP (EQUIPO EN ÁREA DE MOSTRADOR) CON RECUPERACIÓN, INCLUYE ACARREOS, TRASLADO, PROTECCIÓN Y MOVIMIENTOS NECESARIOS. MATERIAL, MANO DE OBRA, HERRAMIENTAS, EQUIPO, LIMPIEZA PROPIA DEL CONCEPTO.</t>
  </si>
  <si>
    <t>DESMANTELAMIENTO Y RETIRO DE MUEBLE DE CAFÉ Y MESA: INCLUYE MATERIAL MANO DE OBRA LIMPIEZAS DURANTE Y AL FINALIZAR LA EJECUCIÓN DE LOS TRABAJOS. Y DEMÁS IMPLEMENTOS NECESARIOS PARA LA CORRECTA EJECUCIÓN DEL CONCEPTO ASÍ COMO ENCOSTALAMIENTO DEL MATERIAL PRODUCTO DE LA DEMOLICIÓN Y ACARREO FUERA DE LA OBRA. VER PLANO D100</t>
  </si>
  <si>
    <t>DESMONTAJE DE EXTINGUIDORES CON RECUPERACIÓN, INCLUYE: DESANCLAJE, FLETE AL ALMACÉN GENERAL, ACARREOS HORIZONTALES Y VERTICALES, MANO DE OBRA NECESARIA, HERRAMIENTA, EL ACOPIO DE LOS MATERIALES SOBRANTES Y SU TRASLADO AL BANCO DE LA OBRA DESPUÉS DE REALIZAR LIMPIEZA DEL ÁREA DE TRABAJO. INCLUYE EQUIPO DE SEGURIDAD (CASCO, BOTAS DE CASQUILLO, CHALECO, GUANTES).  VER PLANO D100</t>
  </si>
  <si>
    <t>DESMONTAJE DE PANTALLA DE TV CON RECUPERACIÓN, INCLUYENDO: LA MANO DE OBRA NECESARIA, EQUIPO, HERRAMIENTA, EQUIPO DE SEGURIDAD, LA INSTALACIÓN DE PROTECCIÓN A LAS ÁREAS ADYACENTES Y SU RETIRO DESPUÉS DE SU USO, EL ACOPIO DE LOS MATERIALES SOBRANTES DEL DESMONTAJE Y SU TRASLADO AL BANCO DE LA OBRA DESPUÉS DE REALIZAR LIMPIEZA PRELIMINAR DEL ÁREA DE TRABAJO. VER PLANO D100</t>
  </si>
  <si>
    <t>DESMANTELAMIENTO Y RETIRO DE ESTACIÓN DE TRABAJO TIPO EJECUTIVO Y CLAUSURA DE SALIDAS DE ENERGÍA Y DATOS: INCLUYE MATERIAL MANO DE OBRA LIMPIEZAS DURANTE Y AL FINALIZAR LA EJECUCIÓN DE LOS TRABAJOS. Y DEMÁS IMPLEMENTOS NECESARIOS PARA LA CORRECTA EJECUCIÓN DEL CONCEPTO ASÍ COMO ENCOSTALAMIENTO DEL MATERIAL PRODUCTO DE LA DEMOLICIÓN Y ACARREO FUERA DE LA OBRA, HERRAMIENTAS Y EQUIPO.  VER PLANO D100.( SE DESMONTA EL MUEBLE DE MADERA EN FORMA DE  ESCUADRA Y EN FORMA DE GRAPA  UBICADOS EN AREA DE MOSTRADORES).</t>
  </si>
  <si>
    <t>DEMOLICIÓN DE PISOS EXISTENTES DE LOSETA DE BARRO VIDRIADA, MOSAICO Y MÁRMOL, INCLUYE: ACARREO DE MATERIAL PRODUCTO DE DEMOLICIÓN A TIRO LIBRE, ENCOSTALADO, ASÍ COMO LAS MANIOBRAS NECESARIAS PARA SU CORRECTA TERMINACIÓN. MATERIAL, MANO DE OBRA, HERRAMIENTA, EQUIPO, ACARREOS INTERNOS Y LIMPIEZA PROPIA DEL CONCEPTO. VER PLANO D100, PISO CERAMICO Y MARMOL.</t>
  </si>
  <si>
    <t>DEMOLICIÓN DE FIRME DE CONCRETO DE 8 A 10 CM. DE ESPESOR. INCLUYE: CORTE CON DISCO, MANO DE OBRA ESPECIALIZADA, HERRAMIENTA, REQUERIMIENTOS DE SEGURIDAD EN OBRA, EQUIPO DE SEGURIDAD PERSONAL, ANDAMIOS, COLOCACIÓN DE CINTA BARRICADA, INSTALACIÓN DE PROTECCIÓN A LAS ÁREAS ADYACENTES Y SU RETIRO DESPUÉS DE SU USO, RETIRO DE LOS MATERIALES PRODUCTO DE LA DEMOLICIÓN AL BANCO DE LA OBRA Y TODO LO NECESARIO PARA SU CORRECTA EJECUCIÓN. EQUIPO, ACARREOS INTERNOS Y LIMPIEZA PROPIA DEL CONCEPTO. VER PLANO D100. (EN SANITARIOS DE PLANTA ALTA.).</t>
  </si>
  <si>
    <t>DEMOLICIÓN DE MURO DE BLOCK DE 15 CMS, CON UNA ALTURA DE 2.65 M SOBRE EL NIVEL DE PISO TERMINADO, CONSIDERAR CADENAS Y CASTILLOS INCLUYE MATERIAL MANO DE OBRA LIMPIEZAS DURANTE Y AL FINALIZAR LA EJECUCIÓN DE LOS TRABAJOS. Y DEMÁS IMPLEMENTOS NECESARIOS PARA LA CORRECTA EJECUCIÓN DEL CONCEPTO, ASÍ COMO ENCOSTALAMIENTO DEL MATERIAL PRODUCTO DE LA DEMOLICIÓN Y ACARREO FUERA DE LA OBRA. HERRAMIENTAS, EQUIPO Y ACARREOS INTERNOS.  VER PLANO D100. (MUROS DE MAMPOSTERIA).</t>
  </si>
  <si>
    <t>DEMOLICIÓN DE CAJILLO DE TABLAROCA EN CAJAS, INCLUYE: ESTRUCTURA METÁLICA PARA FIJACIÓN DE CRISTALES DE SEGURIDAD, LA MANO DE OBRA NECESARIA, EQUIPO, HERRAMIENTA, TENDIDOS, EQUIPO DE SEGURIDAD, INSTALACIÓN DE PROTECCIÓN A LAS ÁREAS ADYACENTES Y SU RETIRO DESPUÉS DE SU USO, EL TRAZO Y LA TRANSPORTACIÓN VERTICAL DESDE CUALQUIER NIVEL, ACARREOS INTERNOS, EL ACOPIO DE LOS MATERIALES SOBRANTES DEL DESMONTAJE Y SU TRASLADO AL BANCO DE LA OBRA DESPUÉS DE REALIZAR LIMPIEZA. VER PLANO D100</t>
  </si>
  <si>
    <t>DEMOLICIÓN DE FALSO PLAFÓN DE TABLAROCA INCLUYE: DESMONTAJE Y CORTE DE BASTIDOR METÁLICO, ACARREO DE MATERIAL PRODUCTO DE DEMOLICIÓN FUERA DEL ÁREA DE TRABAJO, ASÍ COMO LAS MANIOBRAS NECESARIAS PARA SU CORRECTA TERMINACIÓN. MATERIAL, MANO DE OBRA, HERRAMIENTA, EQUIPO Y LIMPIEZA PROPIA DEL CONCEPTO. VER PLANO D100</t>
  </si>
  <si>
    <t>DEMOLICIÓN DE LAMBRIN DE TABLAROCA CON ESTRUCTURA GALVANIZADA DE 3, 00 METROS DE ALTURA. INCLUYE: DEMOLICIÓN DE ZOCLO DE PLACA DE MÁRMOL DE 7 CM DE ALTO, MANO DE OBRA ESPECIALIZADA, HERRAMIENTA, REQUERIMIENTOS DE SEGURIDAD EN OBRA, EQUIPO DE SEGURIDAD PERSONAL, ANDAMIOS ESPECIFICADOS, COLOCACIÓN DE CINTA BARRICADA, INSTALACIÓN DE PROTECCIÓN A LAS ÁREAS ADYACENTES Y SU RETIRO DESPUÉS DE SU USO, RETIRO DE LOS MATERIALES PRODUCTO DE LA DEMOLICIÓN AL BANCO DE LA OBRA Y TODO LO NECESARIO PARA SU CORRECTA EJECUCIÓN. ACARREOS INTERNOS Y LIMPIEZA PROPIA DEL CONCEPTO. VER PLANO D100</t>
  </si>
  <si>
    <t>DEMOLICIÓN DE MURO A DOS CARAS DE TABLAROCA, CON UNA ALTURA DE 2.65 M SOBRE EL NIVEL DE PISO TERMINADO, INCLUYE MATERIAL MANO DE OBRA LIMPIEZAS DURANTE Y AL FINALIZAR LA EJECUCIÓN DE LOS TRABAJOS. Y DEMÁS IMPLEMENTOS NECESARIOS PARA LA CORRECTA EJECUCIÓN DEL CONCEPTO ASÍ COMO ENCOSTALAMIENTO DEL MATERIAL PRODUCTO DE LA DEMOLICIÓN Y ACARREO FUERA DE LA OBRA. VER PLANO D100</t>
  </si>
  <si>
    <t xml:space="preserve">RETIRO DE ESCOMBRO EN CAMIÓN A TIRO FUERA DE LA OBRA, DE MATERIALES PRODUCTO DE DEMOLICIONES. INCLUYE: CARGA Y DESCARGA DE CAMIÓN, MANO DE OBRA ESPECIALIZADA, HERRAMIENTA, REQUERIMIENTOS DE SEGURIDAD EN OBRA, EQUIPO DE SEGURIDAD PERSONAL, COLOCACIÓN DE CINTA BARRICADA, INSTALACIÓN DE PROTECCIÓN A LAS ÁREAS ADYACENTES Y SU RETIRO DESPUÉS DE SU USO Y TODO LO NECESARIO PARA SU CORRECTA EJECUCIÓN. MATERIAL, EQUIPO, ACARREOS Y LIMPIEZA PROPIA DEL CONCEPTO. </t>
  </si>
  <si>
    <t xml:space="preserve">MOVIMIENTO DE TAPIAL DE TABLAROCA HASTA UNA ALTURA DE 3, 00 M2 INCLUYE: TRAZO, NIVELACIÓN, FLETE Y ACARREO DE LOS MATERIALES HASTA EL SITIO DE SU UTILIZACIÓN, LA MANO DE OBRA NECESARIA, HERRAMIENTA, TENDIDOS, EQUIPO DE SEGURIDAD (CASCO, TAPONES PARA OÍDOS, CHALECO, BOTAS DE CASQUILLO, GOGLES Y GUANTES), TAQUETES Y TORNILLOS PARA SU FIJACIÓN A PISO, PANELES DE TRIPLAY DE 19 MM DE TERCERA, ELEMENTOS DE ARRIOSTRAMIENTO Y/O ESTRUCTURA METÁLICA PARA SU FIJACIÓN EN CASO DE SER NECESARIO, LIMPIEZA PRELIMINAR DEL ÁREA DE TRABAJO Y RETIRO DE SOBRANTES AL BANCO DE LA OBRA (EN INTERIOR DEL LOCAL). </t>
  </si>
  <si>
    <t>SUMINISTRO DE PLÁSTICO PARA PROTECCIÓN DE MUEBLES, EQUIPOS, ETC., INCLUYE: SUMINISTRO Y COLOCACIÓN, FIJACIÓN, LIMPIEZA DEL ÁREA DE TRABAJO, ASÍ COMO LAS MANIOBRAS NECESARIAS PARA SU CORRECTA TERMINACIÓN. MANO DE OBRA, HERRAMIENTAS, EQUIPO Y ACARREOS INTERNOS.  VER PLANO D100</t>
  </si>
  <si>
    <t>FABRICACIÓN DE TAPIAL DE TRIPLAY DE TERCERA DE 19 MM DE ESPESOR EN EXTERIOR, CON DOS PUERTA DE 0, 90 X 2.44 M. ACABADO CON PINTURA VINÍLICA DE COMEX, COLOR BLANCO, CON BARROTE Y POLÍN DE MADERA Y ALAMBRE RECOCIDO PARA SU FIJACIÓN Y DESMONTAJE Y RETIRO FUERA DE LA OBRA AL TERMINO DE LA MISMA. INCLUYE: ACARREO DE LOS MATERIALES AL SITIO DE LA OBRA, TRANSPORTACIÓN VERTICAL Y HORIZONTAL A CUALQUIER NIVEL, TRAZO Y NIVELACIÓN, MATERIAL, MANO DE OBRA ESPECIALIZADA, HERRAMIENTA, REQUERIMIENTOS DE SEGURIDAD EN OBRA, EQUIPO DE SEGURIDAD PERSONAL,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Y LIMPIEZA PROPIA DEL CONCEPTO.  VER PLANO D100</t>
  </si>
  <si>
    <t>SUMINISTRO Y COLOCACIÓN DE INSTALACIÓN ELÉCTRICA PROVISIONAL PARA CAJEROS AUTOMÁTICOS A BASE DE CABLE CAL. 10 CAJAS, TUBO FLEXIBLE DE 1/2", CONECTORES, CONDULET FSC, CONTACTO DÚPLEX POLARIZADO PARA ENERGÍA REGULADA, UN CONTACTO DÚPLEX POLARIZADO ENERGÍA NORMAL Y PLACAS INCLUYE: MATERIALES, MANO DE OBRA, EQUIPO Y HERRAMIENTA LIMPIEZA PROPIA DEL CONCEPTO.  VER PLANO D100</t>
  </si>
  <si>
    <t>SUMINISTRO Y COLOCACIÓN DE INSTALACIÓN ELÉCTRICA PROVISIONAL PARA EJECUTIVOS EN EL TREN DE CAJAS A BASE DE CABLE CAL. 10 CAJAS, TUBO FLEXIBLE DE 1/2", CONECTORES, CONDULET FSC, CONTACTO DÚPLEX POLARIZADO PARA ENERGÍA REGULADA, UN CONTACTO DÚPLEX POLARIZADO ENERGÍA NORMAL Y PLACAS INCLUYE: MATERIALES, MANO DE OBRA, EQUIPO Y HERRAMIENTA, LIMPIEZA PROPIA DEL CONCEPTO.  VER PLANO D100</t>
  </si>
  <si>
    <t>SUMINISTRO Y COLOCACIÓN DE INSTALACIÓN ELÉCTRICA PROVISIONAL PARA POSICIONES DE EJECUTIVOS EN PATIO PUBLICO A BASE DE CABLE CAL. 10 CAJAS, TUBO FLEXIBLE DE 1/2", CONECTORES, CONDULET FSC, CONTACTO DÚPLEX POLARIZADO PARA ENERGÍA REGULADA, UN CONTACTO DÚPLEX POLARIZADO ENERGÍA NORMAL Y PLACAS INCLUYE: MATERIALES, MANO DE OBRA, EQUIPO Y HERRAMIENTA LIMPIEZA PROPIA DEL CONCEPTO.  VER PLANO D100</t>
  </si>
  <si>
    <t>CONSTRUCCIÓN DE SARDINEL COMO FRONTERA EN LIMITE DE PISO FALSO DE 0.18 X 0.10 M. A BASE DE MORTERO CEMENTO ARENA 1 : 5; INCLUYE: SUMINISTRO DE MATERIALES, CORTES, DESPERDICIOS, CIMBRA Y DESCIMBRA, ASÍ COMO LIMPIEZA Y DESALOJO DE LOS MATERIALES SOBRANTES FUERA DEL ÁREA DE TRABAJO. MANO DE OBRA, HERRAMIENTA, EQUIPO Y ACARREOS INTERNOS. VER PLANO A230</t>
  </si>
  <si>
    <t>CONSTRUCCIÓN DE FIRME DE CONCRETO DE 10 CM DE ESPESOR CON MALLA ELECTROSOLDADA 6X6 10-10. CONCRETO F'C=150 KG/CM2, AGREGADO MÁXIMO DEL CONCRETO 3/4" Y REVENIMIENTO MÁXIMO 12 CM, FC-2 ACABADO ESCOBILLADO, INCLUYENDO: ADITIVO FESTERBOND, EL FLETE Y ACARREO DE TODOS LOS MATERIALES HASTA EL SITIO DE SU UTILIZACIÓN, TENDIDOS, HERRAMIENTA, MANO DE OBRA, DESPERDICIOS, TRAZO, NIVELACIÓN, LIMPIEZA EN GENERAL Y RETIRO DE SOBRANTES FUERA DE LA OBRA. MATERIAL, EQUIPO Y ACARREOS INTERNOS. VER PLANO A230. ( EN CLOSET DE TABLEROS ELECTRICOS ACABADO PULIDO)</t>
  </si>
  <si>
    <t>NIVELACIÓN DE PISO EN INTERIOR DE SUCURSAL CON MORTERO AUTONIVELANTE MARCA LEVELFAST  (EN CASO DE SER NECESARIO EN ZONAS CON ACABADO DE PISO DE INGENIERÍA Y ALFOMBRA MODULAR) DE HASTA 1 CMS. DE ESPESOR BASE CEMENTO Y YESO, PARA RECIBIR ACABADO FINAL, HECHO EN OBRA, PROPORCIONADO A VOLUMEN, ACABADO PULIDO, INCLUYE: BOMBEO DEL MORTERO, EQUIPO DE BOMBEO, FLETE Y ACARREO, HERRAMIENTA, EQUIPO DE SEGURIDAD DEL PERSONAL, MANO DE OBRA, MATERIALES, DESPERDICIOS, TRAZO Y NIVELACIÓN A CUALQUIER NIVEL, LIMPIEZA Y RETIRO DE SOBRANTES FUERA DE LA OBRA.  VER PLANO A230.  EN AREA DE ALFOMBRA.</t>
  </si>
  <si>
    <t>SUMINISTRO Y COLOCACIÓN DE IMPERMEABILIZACIÓN DE AZOTEA CON MEMBRANA AL-KOAT TIPO PG-45T SBS, DE 4.5 MM DE ESPESOR,  CON REFUERZO DE POLIÉSTER DE 180 GR. / M2 Y ACABADO SUPERFICIAL EN GRAVILLA DE CERÁMICA ESMALTADA. INCLUYE: DESPRENDIMIENTO DE MATERIALES, PREPARACIÓN DE SUPERFICIE, MANO DE OBRA, MATERIALES, DESPERDICIOS, EQUIPO, ELEVACIONES, HERRAMIENTA, EQUIPO DE SEGURIDAD, LIMPIEZA Y RETIRO DE SOBRANTES FUERA DE LA OBRA. EQUIPO Y ACARREOS INTERNOS. VER PLANO A-230</t>
  </si>
  <si>
    <t>SUMINISTRO Y COLOCACIÓN DE ALFOMBRA MODULAR 50X50 COLOR BLUE MOON, COLOCACIÓN: QUARTER TURN PATRÓN M0450, YING YANG (12463). MARCA INTERFACE, 100% NYLON, 22 OZ. INCLUYE: CORTES, DESPERDICIOS, ACARREOS, LECHAREADO, LIMPIEZA DEL ÁREA DE TRABAJO Y RETIRO DE LOS MATERIALES SOBRANTES FUERA DE LA OBRA CON TIRO LIBRE, ASÍ COMO LAS MANIOBRAS NECESARIAS PARA SU CORRECTA TERMINACIÓN. MANO DE OBRA, HERRAMIENTA, EQUIPO Y LIMPIEZA PROPIA DEL CONCEPTO. VER PLANO A230</t>
  </si>
  <si>
    <t>SUMINISTRO Y APLICACIÓN DE PINTURA EPOXICA COLOR GRIS CONCRETO, APLICADA SOBRE PISO DE CONCRETO, INCLUYE: PREPARACIÓN DE LA SUPERFICIE, CATALIZADOR PARA PINTURA EPOXICA EN UNA PROPORCIÓN 1/2 LT X LT, Y SOLVENTE PT231, MISMA PROPORCIÓN, PROTECCIÓN Y LIMPIEZA DE LOS MATERIALES SOBRANTES FUERA DE OBRA CON TIRO LIBRE, ASÍ COMO LAS MANIOBRAS NECESARIAS PARA SU CORRECTA TERMINACIÓN. MATERIAL, MANO DE OBRA, HERRAMIENTAS, EQUIPO, ACARREOS INTERNOS Y LIMPIEZA PROPIA DEL CONCEPTO. VER PLANO A-230. EN CTO. ONLINE,  CLOSET DE TABLEROS ELECTRICOS.</t>
  </si>
  <si>
    <t>SUMINISTRO Y APLICACIÓN DE PISO DE PORCELANATO RECTIFICADO DE 60 X 60 CM. MCA. PORCELANOSA LAPPATO COLLECTION, JUNTAS DE 1.5 MM. INCLUYE: CORTES, DESPERDICIOS, ACARREOS, CRUCETAS, PEGA PEGAPORCELANICA DE PORCELANOSA Y JUNTAS CON JUNTEADOR PERDURA PLATA, LIMPIEZA DEL ÁREA DE TRABAJO Y RETIRO DE LOS MATERIALES SOBRANTES FUERA DE LA OBRA CON TIRO LIBRE, ASÍ COMO LAS MANIOBRAS NECESARIAS PARA SU CORRECTA TERMINACIÓN. MATERIAL, MANO DE OBRA, HERRAMIENTAS, EQUIPO, ACARREOS INTERNOS Y LIMPIEZA PROPIA DEL CONCEPTO. VER PLANO A-230 (LC1)</t>
  </si>
  <si>
    <t>SUMINISTRO Y COLOCACIÓN DE PISO FALSO TROQUELADO Y ELECTROSOLDADO EN LAMINA DE CORAZÓN DE AGLOMERADO, PEDESTAL DE ALUMINIO, TRAVESAÑOS ACERO GALVANIZADO CAL. 20, MARCA BESCO, MODELO ALCEPL 61,  COLOR BLANCO VETEADO, ACABADO PLÁSTICO LAMINADO MELAMINICO, ANTIESTÁTICO, DIMENSIONES DE 61 X 61 CM. PF-1 INCLUYE: CORTES, DESPERDICIOS, FLETE Y ACARREO DE TODOS LOS MATERIALES, HERRAMIENTA, DESPERDICIOS, TENDIDOS, EQUIPO DE SEGURIDAD, COLOCACIÓN A NIVEL, CORTE DE LAS PIEZAS DE AJUSTE, MANO DE OBRA, LIMPIEZA DEL ÁREA Y RETIRO DE TODOS LOS SOBRANTES FUERA DE LA OBRA. MATERIALES, EQUIPO Y ACARREOS INTERNOS. EN CTO. ONLINE. VER PLANO A230</t>
  </si>
  <si>
    <t>SUMINISTRO Y COLOCACIÓN DE SOLERA DE ALUMINIO DE 1/2" CON SELLADOR EPÓXIDO. INCLUYE: MATERIALES, CORTES, DESPERDICIOS, ELEMENTOS DE FIJACIÓN, ACARREO DE LOS MATERIALES AL SITIO DE LA OBRA, TRANSPORTACIÓN VERTICAL Y HORIZONTAL A CUALQUIER NIVEL, TRAZO Y NIVELACIÓN,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A230 Y PLANO A231</t>
  </si>
  <si>
    <t>SUMINISTRO Y COLOCACIÓN DE ZOCLO DE LOSETA DE CERÁMICA DE 31.5 X 10 CM. MCA. INTERCERAMIC LÍNEA MÁXIMA, COLOR COBALTO., ACABADO ESMALTADO JUNTAS DE 3MM. INCLUYE: MANO DE OBRA, ACARREOS INTERNOS, HERRAMIENTAS, EQUIPO Y LIMPIEZA PROPIA DEL CONCEPTO. (ZC2)  VER PLANO A230</t>
  </si>
  <si>
    <t>SUMINISTRO Y COLOCACIÓN DE ZOCLO DE LAMINA DE ACERO INOXIDABLE DE 4" ACABADO PULIDO, COLOR NATURAL, CAL. 18; INCLUYE: MATERIALES, COLOCACIÓN, ELEMENTOS DE FIJACIÓN Y TODO LO NECESARIO EN SU CORRECTA INSTALACIÓN Y LIMPIEZA DEL ÁREA. MANO DE OBRA, HERRAMIENTAS, EQUIPO, ACARREOS INTERNOS Y LIMPIEZA PROPIA DEL CONCEPTO. (ZC1)  VER PLANO A230</t>
  </si>
  <si>
    <t>SUMINISTRO Y COLOCACIÓN DE ZOCLO TIPO Z3, VINILICO NEGRO DE 4"(10CM) MARCA VINYLASA MOD. TCB-66 EITHER ORE INCLUYE: CORTES, DESPERDICIOS, AJUSTES, LIMPIEZA DEL ÁREA DE TRABAJO Y RETIRO DE LOS MATERIALES SOBRANTES FUERA DE LA OBRA CON TIRO LIBRE, ASÍ COMO LAS MANIOBRAS NECESARIAS PARA SU CORRECTA TERMINACIÓN. MANO DE OBRA, HERRAMIENTAS, EQUIPO, ACARREOS INTERNOS Y LIMPIEZA PROPIA DEL CONCEPTO.  VER PLANO A230</t>
  </si>
  <si>
    <t>SUMINISTRO Y COLOCACIÓN DE PISO DE LOSETA CERÁMICA, MCA INTERCERAMIC MOD. MÁXIMA COBALT, COLOR COBALTO, DE DIMENSIONES DE 33 X 33 CMS, A CUATRO HILADAS, CON UN CANAL DE ALUMINIO "U" DE 1" MCA. CUPRUM, LBC-1, ADHERIDO CON ADHESIVO PARA CERÁMICO EN TODA LA SUPERFICIE. INCLUYE: FLETE Y ACARREO DE TODOS LOS MATERIALES HASTA EL SITIO DE SU UTILIZACIÓN, ACARREOS, CORTES, DESPERDICIOS, MANO DE OBRA, EQUIPO, HERRAMIENTA, EQUIPO DE SEGURIDAD, LIMPIEZA PRELIMINAR DEL ÁREA DE TRABAJO, Y RETIRO DE SOBRANTES FUERA DE LA BANCO.   (LC2) VER PLANO A230</t>
  </si>
  <si>
    <t>HABILITADO DE VANO DE LÍNEA BANCOMER DIMENSIONES 0.20 X 0.30 MTS. INCLUYE TRAZO, HERRAMIENTAS, EQUIPO, MANO DE OBRA ESPECIALIZADA, EQUIPO DE SEGURIDAD, LIMPIEZA DEL ÁREA DE TRABAJO Y RETIRO DE SOBRANTES AL BANCO DE LA OBRA. VERIFICAR DIMENSIONES CON SUPERVISIÓN EN SITIO. MATERIAL Y ACARREOS INTERNOS. VER PLANO A200</t>
  </si>
  <si>
    <t>HABILITADO DE VANO DE CAJEROS ATM DIMENSIONES 0.47 X 1.37 MTS. INCLUYE TRAZO, HERRAMIENTAS, EQUIPO, MANO DE OBRA ESPECIALIZADA, EQUIPO DE SEGURIDAD, LIMPIEZA DEL ÁREA DE TRABAJO Y RETIRO DE SOBRANTES AL BANCO DE LA OBRA. VERIFICAR DIMENSIONES CON SUPERVISIÓN EN SITIO. MATERIAL Y ACARREOS INTERNOS. VER PLANO 940</t>
  </si>
  <si>
    <t>HABILITADO DE VANO DE PRACTICAJA DIMENSIONES 0.79 X 1.15 MTS. INCLUYE TRAZO, HERRAMIENTAS, EQUIPO, MANO DE OBRA ESPECIALIZADA, EQUIPO DE SEGURIDAD, LIMPIEZA DEL ÁREA DE TRABAJO Y RETIRO DE SOBRANTES AL BANCO DE LA OBRA. VERIFICAR DIMENSIONES CON SUPERVISIÓN EN SITIO, MATERIAL Y ACARREOS INTERNOS.  VER PLANO 940</t>
  </si>
  <si>
    <t xml:space="preserve">SUMINISTRO Y FABRICACIÓN DE LAMBRIN DE TABLAROCA UNA CARA, HASTA UNA ALTURA DE 0.00 A 2.50M EN COLUMNAS EXISTENTES. INCLUYE: FLETE Y ACARREO DE LOS MATERIALES HASTA EL SITIO DE SU UTILIZACIÓN, LA MANO DE OBRA NECESARIA, HERRAMIENTA, TENDIDOS, EQUIPO DE SEGURIDAD, CANAL Y POSTE DE LAMINA GALVANIZADA DE 635-26, TAQUETES Y TORNILLOS PARA SU FIJACIÓN A PISO, TORNILLOS TIPO "S", PANELES DE YESO DE 1/2" DE ESPESOR, COMPUESTO PARA JUNTAS REDIMIX, PERFACINTA, ELEMENTOS DE ARRIOSTRAMIENTO Y/O ESTRUCTURA METÁLICA PARA SU FIJACIÓN EN CASO DE SER NECESARIO, LIMPIEZA DEL ÁREA DE TRABAJO Y RETIRO DE SOBRANTES AL BANCO DE LA OBRA.SOBRE MURO Y ESTRUCTURA METELICA 4.10, VER PLANO A210. </t>
  </si>
  <si>
    <t>FABRICACIÓN DE NICHO PARA VÁLVULAS DE COMPUERTA DE 0.30 X 0.30 X 0.10 M, INCLUYENDO FLETE Y ACARREO DE LOS MATERIALES HASTA EL SITIO DE SU UTILIZACIÓN, LA MANO DE OBRA NECESARIA, HERRAMIENTA, TENDIDOS, EQUIPO DE SEGURIDAD, CANAL Y POSTE DE LAMINA GALVANIZADA DE 635-26, TAQUETES Y TORNILLOS PARA SU FIJACIÓN A PISO, TORNILLOS TIPO "S", PANELES DE YESO DE 1/2" DE ESPESOR, COMPUESTO PARA JUNTAS REDIMIX, PERFACINTA, ELEMENTOS DE ARRIOSTRAMIENTO Y/O ESTRUCTURA METÁLICA PARA SU FIJACIÓN EN CASO DE SER NECESARIO, LIMPIEZA PRELIMINAR DEL ÁREA DE TRABAJO Y RETIRO DE SOBRANTES AL BANCO DE LA OBRA. VER PLANO IH000, IH001</t>
  </si>
  <si>
    <t>SUMINISTRO Y COLOCACIÓN DE PERSIANA ENROLLABLE MARCA HUNTER DOUGLAS, MODELO PANAM 3, COLOR SILVER CÓDIGO P03-093.  INCLUYE LA MANO DE OBRA NECESARIA, HERRAMIENTA, EQUIPO DE SEGURIDAD, TENDIDOS, ACARREOS, TAQUETES Y TORNILLOS PARA SU FIJACIÓN, LIMPIEZA PRELIMINAR DEL ÁREA DE TRABAJO Y RETIRO DE SOBRANTES AL BANCO DE LA OBRA. MATERIAL, EQUIPO Y ACARREOS INTERNOS.  VER PLANO A230</t>
  </si>
  <si>
    <t xml:space="preserve"> SUMINISTRO Y APLICACIÓN DE PINTURA ACQUA 100 MATE COLOR BLANCO, MCA. COMEX. INCLUYE:, DOS MANOS MÍNIMO DE PINTURA, UNA MANO DE SELLADOR VINILICO 5 X 1, PREPARACIÓN DE LA SUPERFICIE, LIMPIEZA DEL ÁREA DE TRABAJO Y RETIRO DE LOS MATERIALES SOBRANTES FUERA DE LA OBRA CON TIRO LIBRE A CUALQUIER ALTURA, ASÍ COMO LAS MANIOBRAS NECESARIAS PARA SU CORRECTA TERMINACIÓN. MATERIAL, MANO DE OBRA, HERRAMIENTAS, EQUIPO, ACARREOS INTERNOS Y LIMPIEZA PROPIA DEL CONCEPTO. (PV2)  VER PLANO A230</t>
  </si>
  <si>
    <t>SUMINISTRO Y APLICACIÓN DE PINTURA DE COMEX, PRO 1000 PLUS, BLANCO CHANTILLY 360, ACABADO BRILLANTE, A DOS MANOS EN MUROS Y/O PLAFONES PV-4.INCLUYE: MATERIALES, HERRAMIENTA, ANDAMIOS, EQUIPO, FLETE, MANO DE OBRA, EQUIPO DE SEGURIDAD, ANDAMIOS ESPECIFICADOS, LIMPIEZA DEL ÁREA DE TRABAJO, ACARREO DE LOS MISMOS HASTA EL SITIO DE SU INSTALACIÓN, RETIRO DE DESPERDICIOS FUERA DE LA OBRA Y SELLADOR 5X1 A DOS MANOS PARA NO DEJAR TRANSPARENCIAS. (PINTURA BLANCA) VER PLANO A230, PLANO A500  (EN MUROS DE FACHADA , IGUAL A LA EXISTENTE).</t>
  </si>
  <si>
    <t>SUMINISTRO Y COLOCACIÓN DE LAMBRIN DE PORCELANATO RECTIFICADO MICROSELLADO, MCA CASTEL MOD. TOSCANA, COLOR BEIGE, DE DIMENSIONES DE 60 X 60 CMS, LPO-1, ASENTADO CON ADHESIVO CERÁMICO EN TODA LA SUPERFICIE. INCLUYE: FLETE Y ACARREO DE TODOS LOS MATERIALES HASTA EL SITIO DE SU UTILIZACIÓN, ACARREOS, CORTES, DESPERDICIOS, MANO DE OBRA, EQUIPO, HERRAMIENTA, EQUIPO DE SEGURIDAD, LIMPIEZA PRELIMINAR DEL ÁREA DE TRABAJO, Y RETIRO DE SOBRANTES FUERA DE LA BANCO Y TODO LO NECESARIO PARA SU CORRECTA EJECUCIÓN.   VER PLANO A230 (EN SANITARIOS CLIENTES)</t>
  </si>
  <si>
    <t>HABILITAR HUECO PARA DIFUSOR DE AIRE ACONDICIONADO DE 0.61 X 0.61 M. INCLUYE: REFUERZO CON MADERA Y LIMPIEZA DEL ÁREA DE TRABAJO, ASÍ COMO LAS MANIOBRAS NECESARIAS PARA SU CORRECTA TERMINACIÓN. MANO DE OBRA, HERRAMIENTAS, EQUIPO Y ACARREOS.  VER PLANO A300</t>
  </si>
  <si>
    <t>SUMINISTRO Y APLICACIÓN DE PINTURA EN PLAFÓN LISO Y CENEFAS VINILICA VINIMEX DE COMEX COLOR BLANCO CÓDIGO 700, INCLUYE: DOS MANOS MÍNIMO DE PINTURA, UNA MANO DE SELLADOR VINILICO 5 X 1, PREPARACIÓN DE LA SUPERFICIE, LIMPIEZA DEL ÁREA DE TRABAJO Y RETIRO DE LOS MATERIALES SOBRANTES FUERA DE LA OBRA CON TIRO LIBRE A CUALQUIER ALTURA, ASÍ COMO LAS MANIOBRAS NECESARIAS PARA SU CORRECTA TERMINACIÓN. MATERIALES, HERRAMIENTA, MANO DE OBRA, EQUIPO, ACARREOS INTERNOS Y LIMPIEZA PROPIA DEL CONCEPTO. (INTERIOR DE LA SUCURSAL) VER PLANO A300</t>
  </si>
  <si>
    <t>SUMINISTRO Y FABRICACIÓN DE PLAFÓN LISO HECHO A BASE DE TABLERO DE YESO TABLAROCA NR DE 1/2" DE ESPESOR (PL2) SIN BASTIDOR METÁLICO, COMPUESTO PARA JUNTAS REDIMIX, PERFACINTA USG, TORNILLOS PARA FIJACIÓN. INCLUYE: PANEL DE YESO MARCA TABLAROCA USG, ACARREO DE LOS MATERIALES AL SITIO DE LA OBRA, TRANSPORTACIÓN VERTICAL Y HORIZONTAL A CUALQUIER NIVEL, ACARREOS INTERNOS,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VER PLANO A300</t>
  </si>
  <si>
    <t>SUMINISTRO Y FABRICACIÓN DE PLATABANDA PERIMETRAL DE PANEL DE YESO DE TABLAROCA USG A 90°. PL2, INCLUYE: LA MANO DE OBRA NECESARIA, HERRAMIENTA, EQUIPO DE SEGURIDAD, TENDIDOS, ACARREOS, PANELES DE YESO DE 1/2" DE ESPESOR, COMPUESTO PARA JUNTAS REDIMIX, PERFACINTA, CANAL Y POSTE DE LAMINA GALVANIZADA DE 63.5 MM DE ANCHO, TAQUETES, TORNILLOS PARA SU FIJACIÓN, LIMPIEZA DEL ÁREA DE TRABAJO Y RETIRO DE SOBRANTES AL BANCO DE LA OBRA. VER PLANO A300</t>
  </si>
  <si>
    <t>PM-1 SUMINISTRO Y COLOCACIÓN DE FALSO PLAFÓN MODULAR MARCA USG MODELO MARS TIPO X 86985 FL DE 61 X 61 CM, CON SUSPENSIÓN TIPO FINELINE DE 9/16” C/ENTRECALLE DE 1/8”. INCLUYE: SUSPENSIÓN, COLGANTES, ÁNGULO PERIMETRAL, CORTES, DESPERDICIOS, ACARREOS, ANDAMIOS, LIMPIEZA DEL ÁREA DE TRABAJO Y RETIRO DE LOS MATERIALES SOBRANTES FUERA DE LA OBRA CON TIRO LIBRE, ASÍ COMO LAS MANIOBRAS NECESARIAS PARA SU CORRECTA TERMINACIÓN. MATERIAL, MANO DE OBRA, HERRAMIENTAS, EQUIPO Y ACARREOS INTERNOS. VER PLANO 300</t>
  </si>
  <si>
    <t>SUMINISTRO Y COLOCACIÓN DE FALSO PLAFÓN MODULAR MARCA USG MODELO RADAR DE 61X 61 CM. CON SUSPENSIÓN VISIBLE LÍNEA DE SOMBRA MCA. ARMSTRONG. INCLUYE:, SUSPENSIÓN, COLGANTES, ÁNGULO PERIMETRAL, CORTES, DESPERDICIOS, ACARREOS, ANDAMIOS, LIMPIEZA DEL ÁREA DE TRABAJO Y RETIRO DE LOS MATERIALES SOBRANTES FUERA DE LA OBRA CON TIRO LIBRE, ASÍ COMO LAS MANIOBRAS NECESARIAS PARA SU CORRECTA TERMINACIÓN. MANO DE OBRA, HERRAMIENTAS, EQUIPO Y LIMPIEZA PROPIA DEL CONCEPTO.  VER PLANO 300 (PL4).</t>
  </si>
  <si>
    <t xml:space="preserve">SUMINISTRO Y COLOCACIÓN DE FALSO PLAFÓN MULTIPERFORADO PL1 MARCA COMEX, MODELO ACUSTI-K C10 NO 8, CÓDIGO 19ACL0439, COLOR DE LÍNEA, ACABADO CON PINTURA VINILICA VINIMEX DE COMEX, COLOR BLANCO 700, DIMENSIONES 1.20 X2.40 MTS INCLUYENDO ANDAMIOS ESPECIFICADOS, FLETE Y ACARREO DE LOS MATERIALES HASTA EL SITIO DE SU UTILIZACIÓN, LA MANO DE OBRA NECESARIA, HERRAMIENTA, TENDIDOS, EQUIPO DE SEGURIDAD, TORNILLOS TIPO "S" AUTORROSCANTE, ALAMBRE GALVANIZADO CAL. 18, LIMPIEZA DEL ÁREA DE TRABAJO Y RETIRO DE SOBRANTES FUERA DE LA OBRA. VER PLANO 300 </t>
  </si>
  <si>
    <t>SUMINISTRO Y COLOCACIÓN DE FALSO PLAFÓN MODULAR MARCA HUNTER DOUGLAS PLACA. REVEAL LAY-IN 61X61 CMS EN ALU-ZINQ DE 0.5 MMPERF # 103 COLOR BLANCO ALGODÓN 0280 PARA 9/16, EL PRECIO INCLUYE; MATERIALES, MANO DE OBRA Y TODO LO NECESARIO PARA SU CORRECTA EJECUCIÓN.  VER PLANO 300</t>
  </si>
  <si>
    <t xml:space="preserve">SUMINISTRO Y COLOCACIÓN DE CANCEL A BASE DE CRISTAL LAMINADO COMPUESTO POR UN CRISTAL CLARO FLOTADO DE 6MM FILOS MUERTOS, MÁS PELÍCULA DE POLIVINIL BUTIRAL-PVB DE 0.89 MM MCA. DUPONT, MÁS CRISTAL CLARO FLOTADO DE 6MM FILOS MUERTOS, ENMARCADO CON PERFILES DE ALUMINIO TIPO BOLSA 2" x 1 1/4", Y JUNQUILLO 3/4", EN SECCIONES DE DOS CRISTALES DE 1.20 X 2.40 CON JUNTA DE 6MM RELLENO CON SILICON DE CURADO NEUTRO DURETAN, DE ACUERDO A PLANOS, INCLUYENDO SUMINISTRO DE MATERIALES, CORTES MECÁNICOS DE PRECISIÓN, RANURAS EN PISO Y TRABE COLOCACIÓN A PLOMO, NIVEL Y ESCUADRA, SELLO DE VINIL, CALZA DE PLOMO, MATERIALES PARA FIJACIÓN, MANO DE OBRA ESPECIALIZADA, HERRAMIENTA, EQUIPO DE SEGURIDAD, ACARREO A CUALQUIER NIVEL DENTRO DE LA OBRA A LA ESTACIÓN DE OPERACIÓN DETERMINADA Y LIMPIEZA DE CUALQUIER DESPERDICIO DEL ÁREA EN USO Y ADYACENTES Y TODO LO NECESARIO PARA SU CORRECTA EJECUCIÓN. EN CANCELERIA INTERIOR Y EXTERIOR, A BASE DE CRISTALES RECOCIDOS, VEL PLANOS 919 y A-919. </t>
  </si>
  <si>
    <t>SUMINISTRO Y COLOCACIÓN DE LUNA ESPEJO DE 3 MM DE ESPESOR X 0.70 X 0.90 MTS. CON MARCO DE ALUMINIO NATURAL DE 1/2" TIPO PECHO DE PALOMA. INCLUYE: ACARREO DE LOS MATERIALES AL SITIO DE LA OBRA, TRANSPORTACIÓN VERTICAL Y HORIZONTAL A CUALQUIER NIVEL, TRAZO Y NIVELACIÓN, MATERIAL, DESPERDICIOS, ELEMENTOS DE FIJACIÓN,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VER PLANO A700 Y A701</t>
  </si>
  <si>
    <t>PUERTA CORREDIZA AUTOMÁTICA MARCA –STANLEY- MODELO =ALL GLASS= DURA GLIDE TIPO O-X-X-O, DE 2.70 M DE ANCHO Y 2.30 M DE ALTURA, CON UN CLARO LIBRE DE HOJAS DE 1.70 M DE ANCHO Y 2.10 M DE ALTURA, COMPUESTA DE DOS HOJAS CORREDIZAS CENTRALES Y DOS HOJAS FIJAS LATERALES, CON CRISTAL TEMPLADO DE 12.7 MM DE ESPESOR COLOR TRANSPARENTE CON ZOCLOS INFERIORES Y SUPERIORES. LLEVARA UN SISTEMA DE FLY OPEN, PARA ABRIR AUTOMÁTICAMENTE EN CASO DE SEÑAL DE EMERGENCIA O FALLA DE CORRIENTE ELÉCTRICA LLEVARA MECANISMO QUE PERMITA SU OPERACIÓN MANUALMENTE EN EL CASO DE FALLA DE LA CORRIENTE ELÉCTRICA. LLEVARA DOS SENSORES DE MICROONDAS SU-100 DIRECCIONAL / BIDIRECCIONAL Y UN SENSOR DE LUZ INFRARROJA CRISTAL PARA EVITAR EL CIERRE EN CASO DE OBSTRUCCIÓN. EL ACABADO DEL ALUMINIO SERÁ ANODIZADO NATURAL MATE 204-R1.LLEVARA CHAPAS DE SEGURIDAD EN LAS HOJAS CORREDIZAS. INCLUYE: JALADERA, HERRAJES, BISAGRAS, TOPOS CERRADURA, CRISTAL MANO DE OBRA NECESARIA, EQUIPO, HERRAMIENTA, RECORTES, TRANSPORTACIÓN VERTICAL DE LOS CRISTALES, EQUIPO DE SEGURIDAD, PROTECCIÓN A LAS ÁREAS ADYACENTES, TRAZO, ELEVACIONES A CUALQUIER NIVEL, TRANSPORTACIÓN VERTICAL Y HORIZONTAL DE LOS MATERIALES, LIMPIEZA GENERAL EN EL ÁREA DE TRABAJO, RETIRO DE SOBRANTES FUERA DE LA OBRA Y TODO LO NECESARIO PARA SU CORRECTA EJECUCIÓN. MATERIAL, EQUIPO, ACARREOS INTERNOS Y LIMPIEZA PROPIA DEL CONCEPTO. PUERTA DE 2.95 MTS. DE ANCHO X 2.30 MTS. DE ALTURA, VER PLANO A900 .</t>
  </si>
  <si>
    <t>SUMINISTRO Y COLOCACIÓN DE PUERTA CORREDIZA MANUAL MARCA –STANLEY- MODELO DURA GLIDE =ALL GLASS= TIPO TELESCÓPICA X-XX-P, DE 2.70 M DE ANCHO Y 2.30M DE ALTURA, CON UN CLARO LIBRE DE HOJAS DE 3.36 M DE ANCHO Y 2.30 M DE ALTURA, COMPUESTA DE TRES HOJAS CORREDIZAS Y, CON CRISTAL TEMPLADO DE 12.7MM DE ESPESOR COLOR TRANSPARENTE LA HOJA CORREDIZA PRINCIPAL LLEVARA CHAPA DE SEGURIDAD EL ACABADO DEL ALUMINIO SERÁ ANODIZADO NATURAL MATE 204-R1.LLEVARA CHAPA DE SEGURIDAD EN LA HOJA CORREDIZA INCLUYE: JALADERA, HERRAJES, BISAGRAS, TOPOS CERRADURA, CRISTAL MANO DE OBRA NECESARIA, EQUIPO, HERRAMIENTA, RECORTES, TRANSPORTACIÓN VERTICAL DE LOS CRISTALES, EQUIPO DE SEGURIDAD, PROTECCIÓN A LAS ÁREAS ADYACENTES, TRAZO, ELEVACIONES A CUALQUIER NIVEL, TRANSPORTACIÓN VERTICAL Y HORIZONTAL DE LOS MATERIALES, LIMPIEZA GENERAL EN EL ÁREA DE TRABAJO, RETIRO DE SOBRANTES FUERA DE LA OBRA Y TODO LO NECESARIO PARA SU CORRECTA EJECUCIÓN. MATERIAL, EQUIPO, ACARREOS INTERNOS Y LIMPIEZA PROPIA DEL CONCEPTO. PUERTA DE 2.81 MTS. DEANCHO X 2.30 MTS. DEALTURA, VER PLANO A900.</t>
  </si>
  <si>
    <t>CONSTRUCCIÓN DE PUERTAS PARA TABLEROS EN MEDIDAS DE 0.90 X 2.25 M A BASE DE BASTIDOR DE MADERA DE PINO DE 1 ERA DE 1"X 1", FORRADAS CON TRIPLAY DE PINO DE 6MM POR AMBAS CARAS, ACABADO CON FORMICA COLOR GRIS ACERO. INCLUYE: MATERIALES, MANO DE OBRA, HERRAMIENTAS, EQUIPO, ACARREOS INTERNOS, TRAZO Y LIMPIEZA PROPIOS DEL CONCEPTO.  VER PLANO  A901 ( (FORRADO CON LAMINADO PLASTICO FORMAICA CLAVE 459-58 COLOR BRITE WHITE) PUERTAS DE 0.75 MTS. DE ANCHO X 2.10 MTS. DE ALTO)</t>
  </si>
  <si>
    <t>SUMINISTRO, FABRICACIÓN Y COLOCACIÓN DE PUERTA DE MADERA PARA REGISTRO TELEFÓNICO DE 0.60 X 0.60 M. EN MADERA DE PINO DE 1A. INCLUYE: CORTES, AJUSTES, PEGAMENTO, ELEMENTOS DE FIJACIÓN, RESANES, ACABADO EN BARNIZ A DOS CARAS, BISAGRAS, JALADORAS, RESBALONES, LIMPIEZA DEL ÁREA DE TRABAJO Y RETIRO DE SOBRANTES FUERA DE OBRA, ASÍ COMO LAS MANIOBRAS NECESARIAS PARA SU CORRECTA TERMINACIÓN. MATERIALES, MANO DE OBRA, HERRAMIENTAS, EQUIPO, ACARREOS INTERNOS, TRAZO Y LIMPIEZA PROPIOS DEL CONCEPTO.</t>
  </si>
  <si>
    <t>SUMINISTRO, COLOCACIÓN Y FABRICACIÓN DE PUERTA DE MADERA DE INTERCOMUNICACIÓN, CONSTRUIDA A BASE DE BASTIDOR DE MADERA DE PINO DE PRIMERA DE 11/2" X 1" A @ 30 CM. EN AMBOS SENTIDOS, FORRADO CON TRIPLAY DE PINO DE PRIMERA DE 6 MM DE ESPESOR Y CON TERMINACIÓN EN FORMICA BLANCA, INCLUYE: TOPE, FORRADO DE CANTOS, CHAPA DE INTERCOMUNICACIÓN, BISAGRAS DE LIBRO PERNO SUELTO, MARCO CON ACABADO EN LACA, LIMPIEZA DEL ÁREA DE TRABAJO Y RETIRO DE LOS MATERIALES SOBRANTES FUERA DE LA OBRA CON TIRO LIBRE, ASÍ COMO LAS MANIOBRAS NECESARIAS PARA SU CORRECTA TERMINACIÓN. DE 0.90 X 2.10M. MATERIAL, MANO DE OBRA, HERRAMIENTAS, EQUIPO, ACARREOS INTERNOS Y TRAZO PROPIOS DEL CONCEPTO.  VER PLANO A901</t>
  </si>
  <si>
    <t>SUMINISTRO Y COLOCACIÓN DE PUERTA DE REGISTRO EN ANTEPECHO DE CABINA UNIPERSONAL CON DIMENSIONES DE 0, 30 A 0.40 X 0, 60 M. INCLUYE: BASTIDOR DE BANAK DE 2A CHAPA DE 6 MM DE CAOBILLA, CON 2 BISAGRAS ACABADO CON LACA COLOR BLANCO, CON RESBALÓN,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ACARREOS INTERNOS, EQUIPO Y LIMPIEZA PROPIA DEL CONCEPTO. VER PLANO A900</t>
  </si>
  <si>
    <t>SUMINISTRO Y CONSTRUCCIÓN DE MUEBLE PARA CUARTO DE ASEO DE 1.20 A 1.60 X 0.60 X 0.40 M. HECHO A BASE DE BASTIDOR DE MADERA DE PINO DE 1A. CUBIERTAS, ENTREPAÑOS Y REPISAS, DE 1" X 1", FORRADO CON TRIPLAY DE PINO DE 1A. EN AMBAS CARAS, CON ACABADO EN FORMICA GRIS ACERO N° 9402, INCLUYE: SUMINISTRO, FABRICACIÓN Y COLOCACIÓN, CORTES, AJUSTES, BISAGRAS, JALADORAS, MANO DE OBRA, LIMPIEZA DEL ÁREA DE TRABAJO, ASÍ COMO LAS MANIOBRAS NECESARIAS PARA SU CORRECTA TERMINACIÓN. MATERIALES, HERRAMIENTAS, EQUIPO, ACARREOS INTERNOS Y TRAZO PROPIO DEL CONCEPTO. VER PLANO A920</t>
  </si>
  <si>
    <t>SUMINISTRO Y COLOCACIÓN DE MUEBLE DE CAFÉ PARA TARJA CON SECCIÓN DE 1.20M X 0.60M X 1.0M DE ALTURA CON 2 PUERTAS, CUBIERTA DE SUPERFICIE SOLIDA MCA LG A EL MUEBLE ESTA FORMADO A BASE DE BASTIDOR DE MADERA DE PINO DE PRIMERA DE 2"X2" PARA RECIBIR TRIPLAY DE MADERA DE PINO DE 6 MM, ACABADO CON LAMINADO PLÁSTICO, COLOR BLANCO EN AMBAS CARAS, MÉNSULA DE TRIPLAY ACABADO LAMINADO PLÁSTICO COLOR BLANCO. INCLUYE: FLETES, ACARREO DE MATERIALES, HERRAMIENTA, MANO DE OBRA, LIMPIEZA Y RETIRO DE SOBRANTES FUERA DE LA OBRA, EQUIPO DE SEGURIDAD Y TODO LO NECESARIO PARA SU CORRECTA EJECUCIÓN. DE 1.77 MTS. DA LARGO X 0.60 MTS. DE ANCHO, VER PLANO A920.</t>
  </si>
  <si>
    <t>SUMINISTRO, HABILITADO Y COLOCADO DE MUEBLE PARA IMPRESORAS, CON DIMENSIONES DE 1.65 M X 0.60 M X 2.40 M, ELABORADO A BASE DE 6 PUERTAS DE MDF DE 19 MM TERMINADO EN LAMINADO PLÁSTICO COLOR BLANCO; ENTREPAÑO DE BASTIDOR DE MADERA DE PINO DE 1RA DE 19 MM, TERMINADA CON LAMINADO PLÁSTICO COLOR BLANCO; FONDO DE MADERA DE PINO DE 1RA DE 19 MM DE ESPESOR TERMINADA CON LAMINADO PLÁSTICO COLOR BLANCO; CUBIERTA FABRICADA CON BATIDOR DE MADERA DE 1RA, FORRADA CON TRIPLAY DE MADERA DE PINO DE 6 MM DE ESPESOR, TERMINADA CON LAMINADO PLÁSTICO COLOR BLANCO; HUECO CON PASACABLES DE PLATICO DE 2" DE DIÁMETRO; LATERAL FABRICADO CON BASTIDOR DE MADERA DE PINO 1RA DE 6 MM TERMINADO CON LAMINADO PLÁSTICO COLOR BLANCO, JALADERA MODELO GALAXI, ACABADO SATINADO, FORRO DE TRIPLAY DE MADERA DE PINO DE 6 MM TERMINADO EN LAMINADO PLÁSTICO COLOR BLANCO. INCLUYE: BISAGRAS; ACARREO DE LOS MATERIALES AL SITIO DE LA OBRA, TRANSPORTACIÓN VERTICAL Y HORIZONTAL A CUALQUIER NIVEL, TRAZO Y NIVELACIÓN, MATERIALES Y MISCELÁNEOS,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Y LIMPIEZA PROPIA DEL CONCEPTO. VER PLANO A920., DE 1.66 MTS. DE LARG0 X 0.75 MTS. DE ANCHO, EN MUEBLE DE APODERADO.(IMPRESIÓN Y APODERADO)</t>
  </si>
  <si>
    <t>SUMINISTRO Y COLOCACIÓN DE MUEBLE DE CAFÉ PARA REFRIGERADOR CON SECCIÓN DE 0.60M X 0.60M X 2.4 M DE ALTURA CON 2 ENTREPAÑOS, A BASE DE BASTIDOR DE MADERA DE PINO DE PRIMERA DE 2"X2" PARA RECIBIR TRIPLAY DE MADERA DE PINO DE 6 MM, ACABADO CON LAMINADO PLÁSTICO, COLOR BLANCO EN AMBAS CARAS, MÉNSULA DE TRIPLAY ACABADO LAMINADO PLÁSTICO COLOR BLANCO. INCLUYE: FLETES, ACARREO DE MATERIALES, HERRAMIENTA, MANO DE OBRA, LIMPIEZA Y RETIRO DE SOBRANTES FUERA DE LA OBRA, EQUIPO DE SEGURIDAD Y TODO LO NECESARIO PARA SU CORRECTA EJECUCIÓN  VER PLANO A920.</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</si>
  <si>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MARCO EN MOSTRADOR CON MONTEN DE DE 6" X 2". (VER PLANO  A941). </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</si>
  <si>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MARCO EN PORTICO CON P.T.R. DE 4" X4". (VER PLANO  A942). </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</si>
  <si>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MARCO EN CANCELERIA DEL DIRECTOR CON P.T.R. DE 2" X 2". (VER PLANO  A943). </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</si>
  <si>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MARCO EN PUERTA ESCLUSA CON P.T.R. DE 2" X 2" Y DE 4" X 4". (VER PLANO  A943). </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</si>
  <si>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MARCO PARA TABLEROS ELECTRICOS CON P.T.R. DE 2" X 2". (VER PLANO  A943). </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</si>
  <si>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MARCO EN AREA DE SERVICIOS, CON P.T.R. DE 2" X 2" Y P.T.R. DE 4" X 4". (VER PLANO  A943). </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</si>
  <si>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MARCO EN SALA DE ESPERA, CON P.T.R. DE 2" X 2" Y P.T.R. DE 4" X 4". (VER PLANO  A943). </t>
  </si>
  <si>
    <t xml:space="preserve">SUMINISTRO, COLOCACIÓN Y MONTAJE ACERO ESTRUCTURAL A-36 (P. T. R, I. P. S, CANAL, PLACA, ÁNGULOS ETC.), INCLUYE: APLICACIÓN DE PRIMER ANTICORROSIVO, SOLDADURA, CORTES, DESPERDICIOS, ELEVACIONES, ACARREOS, ANDAMIOS, DESALOJO DE LOS MATERIALES SOBRANTES FUERA DE OBRA Y LIMPIEZA DEL ÁREA DE TRABAJO, ASÍ COMO LAS MANIOBRAS NECESARIAS PARA SU CORRECTA TERMINACIÓN. MANO DE OBRA, MATERIALES, HERRAMIENTAS, ACARREOS INTERNOS Y EQUIPO. PLACAS PARA ATMS Y PRACTICAJAS, CON PLACA DE 1/2" DE ESPESOR (VER PLANO  A946). </t>
  </si>
  <si>
    <t>FABRICACIÓN DE MURO DE BÓVEDA CON PERFIL ESTRUCTURAL PTR DE 2"X2"X4MM PERIMETRAL, PTR DE 1"X1"X 3, 4 MM" @ 15 CMS. EN AMBOS SENTIDOS Y HOJA DE LAMINA NEGRA CAL. 18 SOLDADA A PERFILES PTR BASE Y LAMBRIN DE TRIPLAY DE 19 MM EN LAS DOS CARAS, LAMBRIN DE DUROCK EN CARA INTERIOR, Y LAMBRIN DE TABLAROCA EN LA CARA EXTERIOR, INCLUYE: DOS MANOS DE PRIMER ANTICORROSIVO, ESMALTE COLOR GRIS ACERO, RECORTE Y PASO DE INSTALACIONES, CORDÓN DE SOLDADURA VERTICAL Y HORIZONTAL, EQUIPO DE OXICORTE, COLOCACIÓN, MANO DE OBRA NECESARIA, EQUIPO, HERRAMIENTA, SOLDADURA, EQUIPO DE SEGURIDAD, PROTECCIÓN A LAS ÁREAS ADYACENTES, TRAZO, ELEVACIONES A CUALQUIER NIVEL, TRANSPORTACIÓN VERTICAL Y HORIZONTAL DE LOS MATERIALES, LIMPIEZA GENERAL EN EL ÁREA DE TRABAJO, RETIRO DE SOBRANTES FUERA DE LA OBRA Y TODO LO NECESARIO PARA SU CORRECTA EJECUCIÓN. VER PLANO A940, VER PLANO A211, VER PLANO DE PARTICIONES.</t>
  </si>
  <si>
    <t>FABRICACIÓN DE LAMBRIN DE BÓVEDA EN COLINDANCIA CON PERFIL ESTRUCTURAL PTR DE 2"X2"X4MM PERIMETRAL, PTR DE 1"X1"X 3, 4 MM" @ 15 CMS. EN AMBOS SENTIDOS Y HOJA DE LAMINA NEGRA CAL. 18 SOLDADA A PERFILES PTR BASE Y LAMBRIN DE TRIPLAY Y DUROCK EN CARA INTERIOR, INCLUYE: DOS MANOS DE PRIMER ANTICORROSIVO, ESMALTE COLOR GRIS ACERO, RECORTE Y PASO DE INSTALACIONES, CORDÓN DE SOLDADURA VERTICAL Y HORIZONTAL, EQUIPO DE OXICORTE, COLOCACIÓN, MANO DE OBRA NECESARIA, EQUIPO, HERRAMIENTA, SOLDADURA, EQUIPO DE SEGURIDAD, PROTECCIÓN A LAS ÁREAS ADYACENTES, TRAZO, ELEVACIONES A CUALQUIER NIVEL, TRANSPORTACIÓN VERTICAL Y HORIZONTAL DE LOS MATERIALES, LIMPIEZA GENERAL EN EL ÁREA DE TRABAJO, RETIRO DE SOBRANTES FUERA DE LA OBRA Y TODO LO NECESARIO PARA SU CORRECTA EJECUCIÓN.  VER PLANO A940., VER PLANO A211, VER PLANO DE PARTICIONES.</t>
  </si>
  <si>
    <t xml:space="preserve">FABRICACIÓN DE ANCLAJE DE CAJA FUERTE A BASE DE TAQUETE EXPANSIVO PARA CONCRETO DE 5/8" CON VARILLA ROSCADA DE 5/8" CONTRATUERCA Y RONDANA PLANA; INCLUYE: MATERIALES, MANO DE OBRA, HERRAMIENTA Y TODO LO NECESARIO. EQUIPO, ACARREOS INTERNOS, TRAZO Y LIMPIEZA PROPIAS DEL CONCEPTO. </t>
  </si>
  <si>
    <t>SUMINISTRO Y FABRICACIÓN DE BASE PARA VERTEDERO 0.41 X 0.41 MTS. DE 90 CM DE ALTO DE PTR DE 1 1/2"X 1 1/2"X 1/4" INCLUYE: ÁNGULO DE1 " X 1", SOLDADURA, DOS MANOS DE PRIMER ANTICORROSIVO, Y ESMALTE COLOR GRIS ACERO, COLOCACIÓN, FLETE Y ACARREO DE LOS MATERIALES HASTA EL SITIO DE SU UTILIZACIÓN, MANO DE OBRA NECESARIA, EQUIPO, HERRAMIENTA, SOLDADURA 3 TIPO, EQUIPO DE SEGURIDAD, PROTECCIÓN A LAS ÁREAS ADYACENTES, TRAZO, ELEVACIONES A CUALQUIER NIVEL, TRANSPORTACIÓN VERTICAL Y HORIZONTAL DE LOS MATERIALES, LIMPIEZA GENERAL EN EL ÁREA DE TRABAJO, RETIRO DE SOBRANTES FUERA DE LA OBRA Y TODO LO NECESARIO PARA SU CORRECTA EJECUCIÓN. ACARREOS INTERNOS, TRAZO Y LIMPIEZA PROPIA DEL CONCEPTO.  VER PLANO A700'S</t>
  </si>
  <si>
    <t>COLOCACIÓN DE PRACTICAJA, INCLUYE: SOLO COLOCACIÓN EN LUGAR INDICADO POR SUPERVISIÓN, MANEJO DE EQUIPO, ELEVACIONES, ACARREOS, PROTECCIÓN Y LIMPIEZA DEL ÁREA Y EQUIPO, ASÍ COMO LAS MANIOBRAS NECESARIAS PARA SU CORRECTA TERMINACIÓN. MANO DE OBRA, HERRAMIENTA Y TRAZO PROPIO DEL CONCEPTO. SE CONSIDERA LA COLOCACIÓN DE ATM¨S.</t>
  </si>
  <si>
    <t xml:space="preserve">COLOCACIÓN DE SEÑALIZACIÓN CONFORME A PROYECTO, PROPORCIONADO POR EL CLIENTE. EL TRABAJO INCLUYE SEÑALIZACIÓN DE: ARCHIVOS, INSTALACIONES, SANITARIOS; ATENCIÓN TELEFÓNICA, ACRÍLICO DISUASIVO, NO CELULAR. INCLUYE: MATERIALES DE FIJACIÓN, MANO DE OBRA, EQUIPO, HERRAMIENTA, EQUIPO DE SEGURIDAD Y TODO LO NECESARIO PARA SU CORRECTA EJECUCIÓN. </t>
  </si>
  <si>
    <t xml:space="preserve">COLOCACIÓN DE CAJA DE TRANSFERENCIA Y VENTANILLA EN ÁREA DE DOTACIÓN; INCLUYE: COLOCACIÓN, FIJACIÓN, PLOMEADO, RESANES, LIMPIEZA, MANO DE OBRA, HERRAMIENTA Y TODO LO NECESARIO. </t>
  </si>
  <si>
    <t xml:space="preserve">FIJACIÓN Y ANCLAJE DE ESCLUSA UNIPERSONAL; INCLUYE : ELEMENTOS DE FIJACIÓN, MANO DE OBRA Y TODO LO NECESARIO PARA SU CORRECTA EJECUCIÓN, ASÍ COMO EL ACARREOS. HERRAMIENTAS, EQUIPO, MATERIALES, LIMPIEZA PROPIA DEL CONCEPTO. </t>
  </si>
  <si>
    <t>FIJACIÓN DE BOTIQUÍN. INCLUYE: SUMINISTRO Y COLOCACIÓN DE CAN DE MADERA DE 3RA CLASE, DE 2" X 2" X 1, 8 M. DE ALTURA, PARA ANCLAR SOPORTERIA DE EXTINTOR, SU ACARREO AL SITIO DE SU COLOCACIÓN VERTICAL Y HORIZONTAL A CUALQUIER NIVEL Y SU LIMPIEZA, RETIRO DE EMPAQUES Y EMBALAJES Y SU TRASLADO AL BANCO DE LA OBRA, TRAZO Y NIVELACIÓN, MATERIALES,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A-240 )</t>
  </si>
  <si>
    <t>FIJACIÓN DE EXTINTORES. INCLUYE: SUMINISTRO Y COLOCACIÓN DE CAN DE MADERA DE 3RA CLASE, DE 2" X 2" X 1, 8 M. DE ALTURA, PARA ANCLAR SOPORTERIA DE EXTINTOR, SU ACARREO AL SITIO DE SU COLOCACIÓN VERTICAL Y HORIZONTAL A CUALQUIER NIVEL Y SU LIMPIEZA, RETIRO DE EMPAQUES Y EMBALAJES Y SU TRASLADO AL BANCO DE LA OBRA, TRAZO Y NIVELACIÓN, MATERIALES,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A-240 )</t>
  </si>
  <si>
    <t xml:space="preserve">LIMPIEZA FINAL DE OBRA PARA ENTREGA-RECEPCIÓN, INCLUYE: LIMPIEZA DE PISOS, PLAFONES, MOBILIARIO, MUEBLES SANITARIOS, CANCELERÍA DE ALUMINIO Y CRISTAL, MUROS, ASÍ COMO TODOS LOS ELEMENTOS NECESARIOS QUE INTERVIENEN EN LA OBRA, DETERGENTES, ACIDO MURIÁTICO, AGUA, EN ESTE CONCEPTO DEBERÁ INCLUIRSE EL RETIRO DE TODOS LOS MATERIALES SOBRANTES QUE FUERON UTILIZADOS PARA LA EJECUCIÓN DE LOS DIVERSOS TRABAJOS DE LA OBRA FUERA DEL ÁREA DEL TRABAJO, DE LA MISMA INCLUYE CARGA Y DESCARGA DE LOS MISMOS A TIRO LIBRE, ASÍ COMO LO NECESARIO PARA SU TERMINACIÓN. </t>
  </si>
  <si>
    <t>SUMINISTRO Y COLOCACIÓN DE PAPEL KRAFT PARA PROTECCIÓN DE ALFOMBRA DURANTE LOS TRABAJOS SUBSIGUIENTES DE LA INSTALACIÓN DE LA ALFOMBRA, EL PRECIO, INCLUYE TODO LO NECESARIO PARA SU CORRECTA EJECUCIÓN. MATERIAL, MANO DE OBRA, HERRAMIENTAS, EQUIPO, ACARREOS INTERNOS Y LIMPIEZA PROPIA DEL CONCEPTO. VER PLANO A230</t>
  </si>
  <si>
    <t>SUMINISTRO Y COLOCACIÓN DE TARJA EN ÁREA DE ASEO DE ACERO INOXIDABLE DE 45 X 45 CM SIN ESCURRIDERO, MARCA TEKA, MODELO C-100 INCLUYE: CESPOL, PERFORACIONES, RANURAS, RESANES,, MANO DE OBRA, EQUIPO DE SEGURIDAD, LIMPIEZA DEL ÁREA DE TRABAJO, RETIRO DE MATERIALES SOBRANTES FUERA DE LA OBRA Y TODO LO NECESARIO PARA SU CORRECTA COLOCACIÓN Y BUEN FUNCIONAMIENTO HERRAMIENTAS, EQUIPO, ACARREOS INTERNOS Y LIMPIEZA PROPIA DEL CONCEPTO. HERRAMIENTAS, EQUIPO, ACARREOS INTERNOS Y LIMPIEZA PROPIA DEL CONCEPTO. (VERTEDERO TIPO 304 CAL. 20 MCA. AMINOX MOD. 40 DE 41 X 41 X 40 CMS.) VER PLANO A701</t>
  </si>
  <si>
    <t>SUMINISTRO Y COLOCACIÓN DE CUBIERTA DE LAVABO EN SANITARIO DE CLIENTES A BASE DE SUPERFICIE SÓLIDA MARCA CORIAN, COLOR COCOA BROWN, DE DIMENSIONES 60 X 100 CMS. INCLUYE FLETE Y ACARREO DE LOS MATERIALES HASTA EL SITIO DE SU UTILIZACIÓN, LA MANO DE OBRA NECESARIA, LATERALES, MONTAJE, CORTES, DESPERDICIOS, ELEVACIONES, ACARREOS, ANDAMIOS, DESALOJO DE LOS MATERIALES SOBRANTES FUERA DE LA OBRA Y LIMPIEZA DEL ÁREA DE TRABAJO, ASÍ COMO TODO LO NECESARIO PARA SU CORRECTA EJECUCIÓN. (VER PLANO A-701 DETALLE DE SANITARIOS CLIENTES. )</t>
  </si>
  <si>
    <t>SUMINISTRO Y COLOCACIÓN DE INODORO AMERICAN STANDARD MODELO CA DET PRO NH EL 3517C101MX, INCLUYE: SUMINISTRO Y COLOCACIÓN, ASIENTO NOVA M-235 COLOR BLANCO CON TAPA, JUNTA PROHEL, PIJAS, LLAVE DE RETENCIÓN PRUEBAS, LIMPIEZA DEL ÁREA DE TRABAJO Y RETIRO DE LOS MATERIALES SOBRANTES FUERA DE LA OBRA CON TIRO LIBRE, ASÍ COMO LAS MANIOBRAS NECESARIAS PARA SU CORRECTA TERMINACIÓN.  (SANITARIOS EMPLEADOS) MODEL0 TROPIC CADET 3 FLOWISE NH, VER PLANO A700</t>
  </si>
  <si>
    <t>SUMINISTRO Y COLOCACIÓN DE INODORO MOD. RODANO 1 TT1-2, EN COLOR BLANCO, ACABADO PORCELANIZADO DE ALTO BRILLO. INCLUYE: MANGUERA COFLEX, LLAVE ANGULAR, JUNTA PROHEL, PIJAS, ASIENTO PLUS MODELO AT-1 CON TAPA ELONGADO, FRENTE ABIERTO, CIERRE LENTO Y ANTIBACTERIAL, MANO DE OBRA, MATERIALES DE CONSUMO, EQUIPO DE SEGURIDAD, LIMPIEZA DEL ÁREA DE TRABAJO, RETIRO DE LOS MATERIALES SOBRANTES FUERA DE LA OBRA Y TODO LO NECESARIO PARA SU PERFECTA COLOCACIÓN Y FUNCIONAMIENTO.  (SANITARIOS CLIENTES) VER PLANO AA701</t>
  </si>
  <si>
    <t>SUMINISTRO Y COLOCACIÓN DE LAVABO DE 60 X 90 CMS, DISEÑO NGHT MIST, COLOR CLASIC, FABRICADO A BASE DE SUPERFICIE SOLIDA DE 1/2" MARCA LG INCLUYE: OVALIN COLOR WHITE, Y MEZCLADORA, ZOCLO SANITARIO DE 11/2"SUMINISTRO Y COLOCACIÓN, PRUEBAS, LIMPIEZA DEL ÁREA DE TRABAJO Y RETIRO DE LOS MATERIALES SOBRANTES FUERA DE OBRA, ASÍ COMO LAS MANIOBRAS NECESARIAS PARA SU CORRECTA TERMINACIÓN. MANO DE OBRA, HERRAMIENTAS, EQUIPO, ACARREOS INTERNOS, TRAZO Y LIMPIEZA PROPIOS DEL CONCEPTO. (SUPERFICIE SOLIDA MCA. LG HI MACS COLOR ARMADILLO) VER PLANO A700</t>
  </si>
  <si>
    <t>SUMINISTRO Y COLOCACIÓN DE LAVABO RECTANGULAR DE SOBREPONER PARA MONOMANDO CON REBOSADERO MCA HELVEX MOD. LUCERNA 1 LV-2-1P, COLOR BLANCO, INCLUYE CONTRA CON DESAGÜE TIPO HONGO FIJO MOD. TH-062, COLOR CROMO Y MONOMANDO MAGNA II CON DESAGÜE AUTOMÁTICO MOD. E-914 COLOR SATÍN, PERFORACIONES, RANURAS, RESANES, MANO DE OBRA, EQUIPO DE SEGURIDAD, LIMPIEZA DEL ÁREA DE TRABAJO, RETIRO DE MATERIALES SOBRANTES FUERA DE LA OBRA Y TODO LO NECESARIO PARA SU PERFECTA COLOCACIÓN Y FUNCIONAMIENTO.  (SANITARIOS CLIENTES) VER PLANO AA703</t>
  </si>
  <si>
    <t>SUMINISTRO Y COLOCACIÓN DE MINGITORIO DE DESCARGA DE AGUA IDEAL ESTÁNDAR NIÁGARA, INCLUYE: MATERIALES, MANO DE OBRA, HERRAMIENTAS, EQUIPO, ACARREOS INTERNOS, TRAZO Y LIMPIEZA PROPIOS DEL CONCEPTO.VER PLANO  A700</t>
  </si>
  <si>
    <t>SUMINISTRO Y COLOCACIÓN DE GANCHO DOBLE DE P (SANITARIOS EMPLEADOS) VER PLANO AA701ARED CROMADO MCA. HELVEX MOD. A-31 INCLUYE: MATERIALES, MANO DE OBRA, HERRAMIENTAS, EQUIPO, ACARREOS INTERNOS, TRAZO Y LIMPIEZA PROPIOS DEL CONCEPTO.  (SANITARIOS EMPLEADOS) VER PLANO AA701 Y A700</t>
  </si>
  <si>
    <t>SUMINISTRO Y COLOCACIÓN DE LLAVE ECONOMIZADORA MCA. HELVEX CON SEGURO ANTIRROBO TV-105, INCLUYE: MATERIAL, MANO DE OBRA, HERRAMIENTA, PRUEBAS, LIMPIEZA DEL ÁREA DE TRABAJO Y RETIRO DE LOS MATERIALES SOBRANTES FUERA DE OBRA, ASÍ COMO LAS MANIOBRAS NECESARIAS PARA SU CORRECTA TERMINACIÓN ACARREOS INTERNOS Y LIMPIEZA PROPIA DEL CONCEPTO.  (PARA OVALIN EN SANITARIOS EMPLEADOS) VER PLANO A700</t>
  </si>
  <si>
    <t>SUMINISTRO Y COLOCACIÓN DE DISPENSADOR DE JABÓN RELLENABLE AZUR BLANCO, COLOR BLANCO (DJ90001), FABRICANTE KIMBERLI CLARK, DIMENSIONES Ø 20, 5 X 11, 5 X 12 CM, INCLUYE FLETE, Y ACARREO DE TODOS LOS MATERIALES, HERRAMIENTA, EQUIPO DE SEGURIDAD, COLOCACIÓN A NIVEL, MANO DE OBRA, LIMPIEZA DEL ÁREA Y RETIRO DE TODOS LOS SOBRANTES FUERA DE LA OBRA.  VER PLANO A700</t>
  </si>
  <si>
    <t>SUMINISTRO Y COLOCACIÓN DE DISPENSADOR DE PAPEL DE PLÁSTICO, COLOR BLANCO (PH52300), MARCA KIMBERLI CLARK, DIMENSIONES Ø35, 5 X 35, 5 X 13 CM, INCLUYE FLETE, Y ACARREO DE TODOS LOS MATERIALES, HERRAMIENTA, EQUIPO DE SEGURIDAD, COLOCACIÓN A NIVEL, MANO DE OBRA, LIMPIEZA DEL ÁREA Y RETIRO DE TODOS LOS SOBRANTES FUERA DE LA OBRA.  VER PLANO A700</t>
  </si>
  <si>
    <t>SUMINISTRO Y COLOCACIÓN DE DISPENSADOR DE TOALLAS ALTERA TRANSPARENTE, FABRICANTE KIMBERLI CLARK DIMENSIONES Ø35 X 35, 5 X 13 CM, INCLUYE FLETE, Y ACARREO DE TODOS LOS MATERIALES, HERRAMIENTA, EQUIPO DE SEGURIDAD, COLOCACIÓN A NIVEL, MANO DE OBRA, LIMPIEZA DEL ÁREA Y RETIRO DE TODOS LOS SOBRANTES FUERA DE LA OBRA.  VER PLANO A700</t>
  </si>
  <si>
    <t>SUMINISTRO Y COLOCACIÓN DE LLAVE DE NARIZ DE 1/2", MARCA URREA , ACABADO CROMADA. INCLUYE: ACARREO DE LOS MATERIALES AL SITIO DE LA OBRA, TRANSPORTACIÓN VERTICAL Y HORIZONTAL A CUALQUIER NIVEL, TRAZO Y NIVELACIÓN, MATERIAL, DESPERDICIOS, MANO DE OBRA ESPECIALIZADA, PRUEBAS,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LIMPIEZA PROPIA DEL CONCEPTO.  VER PLANO A700</t>
  </si>
  <si>
    <t>SUMINISTRO Y COLOCACIÓN DE LLAVE UNITARIA CON CUELLO DE GANSO, MARCA HELVEX, MODELO VCC; MANGUERA COFLEX, LLAVE ANGULAR, CESPOL. INCLUYE: ACARREO DE LOS MATERIALES AL SITIO DE LA OBRA, TRANSPORTACIÓN VERTICAL Y HORIZONTAL A CUALQUIER NIVEL, TRAZO Y NIVELACIÓN, MATERIAL, DESPERDICIOS, MANO DE OBRA ESPECIALIZADA, PRUEBAS,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LIMPIEZA PROPIA DEL CONCEPTO. VER PLANO A920 (LLAVE MONOMANDO MCA. HELVEX MOD. NOVUS E-34 COLOR CROMO)</t>
  </si>
  <si>
    <t>SUMINISTRO Y COLOCACIÓN DE MAMPARAS PARA BAÑO MARCA ALFHER PORCEWOL, MODELO SEÑORIAL, COLOR GRIS RAL 7047-S, DE 1.63 M DE ALTURA; EN SANITARIO DE HOMBRES Y MUJERES. CONSISTENTE EN 1 MAMPARA FIJO DE 0.60 M X 1.63; 1 MAMPARA FIJA DE 0.75 X 1.63 M CON PUERTA DE 0.60 M X 1.63.INCLUYE: ACARREO DE LOS MATERIALES AL SITIO DE LA OBRA, TRANSPORTACIÓN VERTICAL Y HORIZONTAL A CUALQUIER NIVEL, TRAZO Y NIVELACIÓN, MATERIAL,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(VER PLANO A-700)</t>
  </si>
  <si>
    <t>PRUEBA DE TUBERÍAS HIDRÁULICAS CARGANDO TUBERÍAS CON AGUA Y SOMETIÉNDOLAS AL DOBLE DE LA PRESIÓN DE TRABAJO EN NINGÚN CASO A MENOS DE 8, 0 KG/CM2 (114 PSI) INCLUYENDO: PRUEBA EN DOS OCASIONES EN EL PROCESO DE LA OBRA, FLETE Y ACARREO HASTA EL SITIO DE SU UTILIZACIÓN, TRAZO, FIJACIÓN, OBRA DE MANO, EQUIPO DE SEGURIDAD, MATERIALES DE CONSUMO, LIMPIEZA PRELIMINAR DEL ÁREA DE TRABAJO, PRUEBAS Y RETIRO DE LOS MATERIALES SOBRANTES AL BANCO DE LA OBRA. MANO DE OBRA, HERRAMIENTAS, Y LIMPIEZA PROPIA DEL CONCEPTO.  VER PLANO IS001</t>
  </si>
  <si>
    <t>PRUEBA DE TUBERÍAS SANITARIAS SOMETIDAS A UNA PRESIÓN DE AL MENOS 1, 5 KG. INCLUYE: EQUIPO, MANO DE OBRA ESPECIALIZADA, HERRAMIENTA, REQUERIMIENTOS DE SEGURIDAD EN OBRA, EQUIPO DE SEGURIDAD PERSONAL, INSTALACIÓN DE PROTECCIÓN A LAS ÁREAS ADYACENTES Y SU RETIRO DESPUÉS DE SU USO, RETIRO DE LOS MATERIALES SOBRANTES FUERA DE LA OBRA Y TODO LO NECESARIO PARA SU CORRECTA EJECUCIÓN. ) ACARREOS INTERNOS Y LIMPIEZA PROPIA DEL CONCEPTO.  VER PLANO IS001</t>
  </si>
  <si>
    <t xml:space="preserve"> SALIDA HIDRÁULICA PARA INODORO, INCLUYENDO EL COSTO DIRECTO POR LOS MATERIALES, FLETE Y ACARREO HASTA EL SITIO DE SU UTILIZACIÓN, TAPÓN CAPA, VÁLVULA ANGULAR, SOLDADURA, PASTA FUNDENTE, TUBERÍA DE COBRE TIPO M, CONEXIONES, TRAZO, FIJACIÓN, NIVELACIÓN, OBRA DE MANO, EQUIPO DE SEGURIDAD, MATERIALES DE CONSUMO, LIMPIEZA PRELIMINAR DEL ÁREA DE TRABAJO PRUEBAS Y RETIRO DE LOS MATERIALES SOBRANTES AL BANCO DE LA OBRA. HERRAMIENTAS, ACARREOS INTERNOS Y LIMPIEZA PROPIA DEL CONCEPTO. VER PLANO IH-000 Y IH-001</t>
  </si>
  <si>
    <t xml:space="preserve"> SALIDA HIDRÁULICA PARA LAVABO, INCLUYENDO: FLETE Y ACARREO HASTA EL SITIO DE SU UTILIZACIÓN, LLAVE ANGULAR, PIJAS, TAPÓN CAPA, SOLDADURA, PASTA FUNDENTE, TUBERÍA DE COBRE RÍGIDO TIPO M, CONEXIONES, TRAZO, FIJACIÓN, NIVELACIÓN, OBRA DE MANO, EQUIPO DE SEGURIDAD, MATERIALES DE CONSUMO, LIMPIEZA PRELIMINAR DEL ÁREA DE TRABAJO PRUEBAS Y RETIRO DE LOS MATERIALES SOBRANTES AL BANCO DE LA OBRA. HERRAMIENTA, ACARREOS INTERNOS Y LIMPIEZA PROPIA DEL CONCEPTO. VER PLANO IH-000 Y IH-001</t>
  </si>
  <si>
    <t xml:space="preserve"> SALIDA HIDRÁULICA PARA MINGITORIO, INCLUYENDO: FLETE Y ACARREO HASTA EL SITIO DE SU UTILIZACIÓN, PIJAS, TAPÓN CAPA, SOLDADURA, PASTA FUNDENTE, TUBERÍA DE COBRE RÍGIDO TIPO M, CONEXIONES, TRAZO, FIJACIÓN, NIVELACIÓN, OBRA DE MANO, EQUIPO DE SEGURIDAD, MATERIALES DE CONSUMO, LIMPIEZA PRELIMINAR DEL ÁREA DE TRABAJO PRUEBAS Y RETIRO DE LOS MATERIALES SOBRANTES AL BANCO DE LA OBRA. HERRAMIENTA, ACARREOS INTERNOS Y LIMPIEZA PROPIA DEL CONCEPTO.  VER PLANO IH-000 Y IH-001</t>
  </si>
  <si>
    <t xml:space="preserve"> SALIDA HIDRÁULICA PARA TARJA, INCLUYE: EL COSTO DIRECTO POR LOS MATERIALES, FLETE Y ACARREO HASTA EL SITIO DE SU UTILIZACIÓN, TAPÓN CAPA, VÁLVULA ANGULAR, SOLDADURA, PASTA FUNDENTE, TUBERÍA DE COBRE TIPO M, CONEXIONES, TRAZO, FIJACIÓN, NIVELACIÓN, OBRA DE MANO, EQUIPO DE SEGURIDAD, MATERIALES DE CONSUMO, LIMPIEZA PRELIMINAR DEL ÁREA DE TRABAJO PRUEBAS Y RETIRO DE LOS MATERIALES SOBRANTES AL BANCO DE LA OBRA. HERRAMIENTAS, EQUIPO, ACARREOS INTERNOS Y LIMPIEZA PROPIA DEL CONCEPTO. VER PLANO IH-000 Y IH-001</t>
  </si>
  <si>
    <t xml:space="preserve"> SALIDA SANITARIA PARA MINGITORIO, CON TUBERÍA Y CONEXIONES DE PVC MCA. DURALON DE 38 MM. INCLUYENDO TUBO, CODOS, TEE, YEES, REDUCCIONES, TAPÓN REGISTRO,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 Y LIMPIEZA PROPIA DEL CONCEPTO.  VER PLANO IS-000 Y IS-001. (CON TUBERIA DE 50 MM PVC DURALON).</t>
  </si>
  <si>
    <t xml:space="preserve"> SALIDA SANITARIA PARA INODORO, CON TUBERÍA Y CONEXIONES DE PVC MCA. DURALON DE 38MM. INCLUYENDO TUBO, CODOS, TEE, YEES, REDUCCIONES, TAPÓN REGISTRO, PEGAMENTO PARA PVC,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 VER PLANO IS-000 Y IS-001  (CON TUBERIA DE 100 MM PVC DURALON).</t>
  </si>
  <si>
    <t xml:space="preserve"> SALIDA SANITARIA PARA LAVABO, CON TUBERÍA Y CONEXIONES DE PVC MCA. DURALON DE 38 MM. INCLUYENDO TUBO, CODOS, TEE, YEES, REDUCCIONES, TAPÓN REGISTRO, DESCARGA A REGISTRO, CONEXIONES DE PVC, SE DEBERÁN CONSIDERAR PERFORACIONES, RANURAS, RESANES, MATERIALES DE FIJACIÓN Y CONSUMO, MANO DE OBRA, HERRAMIENTA, EQUIPO DE SEGURIDAD, LIMPIEZA DEL ÁREA DE TRABAJO PRUEBAS Y RETIRO DE SOBRANTES AL BANCO DE LA OBRA. VER PLANO IS-000 ACARREOS INTERNOS Y LIMPIEZA PROPIA DEL CONCEPTO. VER PLANO IS-000 Y IS-001  (CON TUBERIA DE 50 MM PVC DURALON).</t>
  </si>
  <si>
    <t xml:space="preserve"> SALIDA SANITARIA PARA TARJA, CON TUBERÍA Y CONEXIONES DE PVC MCA. DURALON DE 50 MM. DE DIÁMETRO, PEGAMENTO, CODOS, TEES, YEES, REDUCCIONES, TAPÓN REGISTRO, TUBERÍA DE VENTILACIÓN DE PVC DE 50 MM. DE DIÁMETRO, PERFORACIONES, RANURAS, RESANES, MATERIALES DE FIJACIÓN Y CONSUMO. INCLUYE: ACARREO DE LOS MATERIALES AL SITIO DE LA OBRA, TRANSPORTACIÓN VERTICAL Y HORIZONTAL A CUALQUIER NIVEL, TRAZO Y NIVELACIÓN, MATERIAL, DESPERDICIOS, MANO DE OBRA ESPECIALIZADA, HERRAMIENTA, REQUERIMIENTOS DE SEGURIDAD EN OBRA, EQUIPO DE SEGURIDAD PERSONAL, COLOCACIÓN DE CINTA BARRICADA, INSTALACIÓN DE PROTECCIÓN A LAS ÁREAS ADYACENTES Y SU RETIRO DESPUÉS DE SU USO, RETIRO DE LOS MATERIALES SOBRANTES FUERA DE LA OBRA Y TODO LO NECESARIO PARA SU CORRECTA EJECUCIÓN. ACARREOS INTERNOS Y LIMPIEZA PROPIA DEL CONCEPTO. VER PLANO IS-000 Y IS-001  (CON TUBERIA DE 50 MM PVC DURALON).</t>
  </si>
  <si>
    <t>SUMINISTRO Y COLOCACIÓN DE COLADERA DE PISO MS4 MCA. HELVEX MOD. 282-H, CON REJILLA ACABADO CROMADA. INCLUYENDO EL COSTO DIRECTO POR LOS MATERIALES, FLETE Y ACARREO HASTA EL SITIO DE SU UTILIZACIÓN, CONEXIONES, TRAZO, FIJACIÓN, NIVELACIÓN, OBRA DE MANO, EQUIPO DE SEGURIDAD, MATERIALES DE CONSUMO, LIMPIEZA PRELIMINAR DEL ÁREA DE TRABAJO Y RETIRO DE LOS MATERIALES SOBRANTES AL BANCO DE LA OBRA. LIMPIEZA PROPIA DEL CONCEPTO. VER PLANO IS-000 Y IS-001</t>
  </si>
  <si>
    <t>VÁLVULA DE COMPUERTA ROSCABLE VÁSTAGO NO ASCENDENTE FIGURA 83 DE 13 MM MARCA URREA  INCLUYE: SUMINISTRO E INSTALACIÓN, SOPORTERIA, LIMPIEZA DEL ÁREA DE TRABAJO, ASÍ COMO LAS MANIOBRAS NECESARIAS PARA SU CORRECTA TERMINACIÓN. VER PLANO IH000</t>
  </si>
  <si>
    <r>
      <t>DESMONTAJE Y RETIRO DE PUERTA BLINDADA NIVEL 1, INCLUYE: EMPLAYADO Y ENTREGA A RECUPERADORA SI ES NECESARIO, ACARREO DE MATERIAL PRODUCTO DE DESMONTAJE FUERA DEL ÁREA DE TRABAJO, ASÍ COMO LAS MANIOBRAS NECESARIAS PARA SU CORRECTA TERMINACIÓN (PRODUCTO A FAVOR DE LA INSTITUCIÓN). CONSIDERAR EQUIPO DE SEGURIDAD NECESARIO Y CUMPLIMIENTO DE NORMA RESPECTIVA. MANO DE OBRA, HERRAMIENTAS, EQUIPO, ACARREOS INTERNOS Y LIMPIEZA PROPIA DEL CONCEPTO. VER PLANO D100</t>
    </r>
    <r>
      <rPr>
        <sz val="10"/>
        <color rgb="FFFF0000"/>
        <rFont val="Calibri"/>
        <family val="2"/>
        <scheme val="minor"/>
      </rPr>
      <t xml:space="preserve"> </t>
    </r>
    <r>
      <rPr>
        <sz val="10"/>
        <rFont val="Calibri"/>
        <family val="2"/>
        <scheme val="minor"/>
      </rPr>
      <t>(EN DOTACIÓN Y  BOVEDA)</t>
    </r>
  </si>
  <si>
    <r>
      <t>DEMOLICIÓN DE ELEMENTOS DE CONCRETO INCLUYE: ACARREO DEL PRODUCTO A UNA ESTACIÓN, CARGA MANUAL A CAMIÓN Y DESALOJO DEL PRODUCTO FUERA DE OBRA, ASÍ COMO LAS MANIOBRAS NECESARIAS PARA SU CORRECTA TERMINACIÓN. MANO DE OBRA, HERRAMIENTAS, EQUIPO Y LIMPIEZA PROPIA DEL CONCEPTO.  VER PLANO D100.</t>
    </r>
    <r>
      <rPr>
        <sz val="10"/>
        <color theme="1"/>
        <rFont val="Calibri"/>
        <family val="2"/>
        <scheme val="minor"/>
      </rPr>
      <t xml:space="preserve"> (EN ESCALON DE ACCESO).</t>
    </r>
  </si>
  <si>
    <r>
      <t>TRAZO Y NIVELACIÓN DEL LOCAL, INCLUYE: BANCO DE NIVELES, REFERENCIAS HORIZONTALES, LONGITUDINALES Y TRANSVERSALES, ASÍ COMO LA INDICACIÓN GRAFICA POR MEDIO DE PALOMAS EN LOS DIVERSO EJES DONDE SEAN REQUERIDOS A BASE DE ESMALTE COLOR AMARILLO TRÁFICO Y CON LA REFERENCIA DEL BANCO DE NIVEL CON NÚMEROS DE 5CM. DE ALTURA ASÍ COMO LO NECESARIO PARA SU CORRECTA TERMINACIÓN, FLETE Y ACARREO, LA MANO DE OBRA NECESARIA, HERRAMIENTA, TENDIDOS, EQUIPO DE SEGURIDAD, LIMPIEZA PRELIMINAR DEL ÁREA DE TRABAJO Y RETIRO DE SOBRANTES AL BANCO DE LA OBRA</t>
    </r>
    <r>
      <rPr>
        <sz val="10"/>
        <color rgb="FFFF0000"/>
        <rFont val="Calibri"/>
        <family val="2"/>
        <scheme val="minor"/>
      </rPr>
      <t xml:space="preserve">. </t>
    </r>
    <r>
      <rPr>
        <sz val="10"/>
        <rFont val="Calibri"/>
        <family val="2"/>
        <scheme val="minor"/>
      </rPr>
      <t xml:space="preserve"> VER PLANO A210</t>
    </r>
  </si>
  <si>
    <r>
      <t xml:space="preserve">SUMINISTRO Y FABRICACIÓN DE MURO A DOS CARAS DE 10 CM DE ANCHO A BASE DE TABLERO DE YESO TABLAROCA NR DE 1/2" DE ESPESOR, CON BASTIDOR METÁLICO USG 6.35 CALIBRE 26 A CADA 0.61 M CON ANCLAS A CADA 0.61 M, COMPUESTO PARA JUNTAS REDIMIX, PERFACINTA USG, TAQUETES Y TORNILLOS PARA SU FIJACIÓN, SELLADO EN PISO CON CORDÓN DE SELLADOR ELÁSTICO NO ENDURECIBLE ACOUSTICAL SEALANT MARCA USG, ESQUINERO METÁLICO EN TODAS LAS ARISTAS EXPUESTAS, CAN DE MADERA EN VANO PARA RECIBIR PUERTA Y VENTANA. INCLUYE: ACARREO DE LOS MATERIALES AL SITIO DE LA OBRA, TRANSPORTACIÓN VERTICAL Y HORIZONTAL A CUALQUIER NIVEL, TRAZO Y NIVELACIÓN, MATERIAL, DESPERDICIOS, MANO DE OBRA ESPECIALIZADA, HERRAMIENTA, REQUERIMIENTOS DE SEGURIDAD EN OBRA, EQUIPO DE SEGURIDAD PERSONAL, ANDAMIOS ESPECIFICADOS, COLOCACIÓN DE CINTA BARRICADA, INSTALACIÓN DE PROTECCIÓN A LAS ÁREAS ADYACENTES Y SU RETIRO DESPUÉS DE SU USO, RETIRO DE LOS MATERIALES SOBRANTES FUERA DE LA OBRA Y TODO LO NECESARIO PARA SU CORRECTA EJECUCIÓN Y LIMPIEZA PROPIA DEL CONCEPTO. </t>
    </r>
    <r>
      <rPr>
        <sz val="10"/>
        <color rgb="FFFF0000"/>
        <rFont val="Calibri"/>
        <family val="2"/>
        <scheme val="minor"/>
      </rPr>
      <t xml:space="preserve"> VER PLANO A211,  VER PLANO DE PARTICIONES</t>
    </r>
  </si>
  <si>
    <r>
      <t>SUMINISTRO Y FABRICACIÓN DE MURO CIEGO MIXTO A 2 CARAS, UNA EN PANEL DUROCK Y OTRA DE TABLAROCA CON ESTRUCTURA METÁLICA 6.35 YPSA, INCLUYE: MATERIALES, MALLA DE FIBRA DE VIDRIO, CALAFATEOS CON BASECOAT O PERFACINTA, LISTO PARA RECIBIR ACABADO, LIMPIEZA DEL ÁREA DE TRABAJO Y RETIRO DE LOS MATERIALES SOBRANTES FUERA DE OBRA, ANDAMIOS, HERRAMIENTA, ASÍ COMO LAS MANIOBRAS NECESARIAS PARA SU CORRECTA TERMINACIÓN. MANO DE OBRA, EQUIPO Y ACARREOS INTERNOS.</t>
    </r>
    <r>
      <rPr>
        <sz val="10"/>
        <color theme="1"/>
        <rFont val="Calibri"/>
        <family val="2"/>
        <scheme val="minor"/>
      </rPr>
      <t xml:space="preserve"> VER PLANO A211. VER PLANO DE PARTICIONES.</t>
    </r>
  </si>
  <si>
    <r>
      <t>SUMINISTRO Y FABRICACIÓN DE MURO DE PANEL DE DUROCK EN AMBAS CARAS. INCLUYENDO, FLETE Y ACARREO DE LOS MATERIALES HASTA EL SITIO DE SU UTILIZACIÓN, LA MANO DE OBRA NECESARIA, HERRAMIENTA, TENDIDOS, EQUIPO DE SEGURIDAD, CANAL Y POSTE DE LAMINA GALVANIZADA DE 635-26, TAQUETES Y TORNILLOS PARA SU FIJACIÓN A PISO, TORNILLOS TIPO "S", PANELES DE YESO DE 1/2" DE ESPESOR, COMPUESTO PARA JUNTAS REDIMIX, PERFACINTA, ELEMENTOS DE ARRIOSTRAMIENTO Y/O ESTRUCTURA METÁLICA PARA SU FIJACIÓN EN CASO DE SER NECESARIO, LIMPIEZA DEL ÁREA DE TRABAJO Y RETIRO DE SOBRANTES AL BANCO DE LA OBRA. EQUIPO Y ACARREOS INTERNOS.</t>
    </r>
    <r>
      <rPr>
        <sz val="10"/>
        <color theme="1"/>
        <rFont val="Calibri"/>
        <family val="2"/>
        <scheme val="minor"/>
      </rPr>
      <t xml:space="preserve"> VER PLANO A211. VER PLANO DE PARTICIONES.</t>
    </r>
  </si>
  <si>
    <r>
      <t>SUMINISTRO Y COLOCACIÓN DE MURO DE DUROCK A UNA CARA A BASE DE PLACA YPSA DE 12.7 MM. DE ESPESOR. INCLUYE ANDAMIAJE, LIMPIEZA DEL ÁREA DE TRABAJO Y RETIRO DE LOS MATERIALES SOBRANTES FUERA DE LA OBRA CON TIRO LIBRE, ASÍ COMO LAS MANIOBRAS NECESARIAS PARA SU CORRECTA TERMINACIÓN. ACARREOS, MATERIAL, MANO DE OBRA, HERRAMIENTAS, EQUIPO Y LIMPIEZA PROPIA DEL CONCEPTO</t>
    </r>
    <r>
      <rPr>
        <sz val="10"/>
        <color rgb="FFFF0000"/>
        <rFont val="Calibri"/>
        <family val="2"/>
        <scheme val="minor"/>
      </rPr>
      <t>.</t>
    </r>
    <r>
      <rPr>
        <sz val="10"/>
        <rFont val="Calibri"/>
        <family val="2"/>
        <scheme val="minor"/>
      </rPr>
      <t xml:space="preserve"> VER PLANO A211, VER PLANO DE PARTICIONES.</t>
    </r>
  </si>
  <si>
    <r>
      <t>FABRICACIÓN DE CAJILLO SOBRE MOSTRADOR SECCIÓN 0.13 X 0.50 X 0.70 M. CON BASTIDOR METÁLICO DE CANAL GUÍA DE 6, 35 CM Y POSTE METÁLICO DE 6.35 CM. FORRADO CON PANEL DE TABLAROCA DE 13 MM. Y CALAFATEO DE JUNTAS CON PERFACINTA Y REDIMIX, ALMA A BASE DE 2 MONTENES DE 6X21/2" CAL. 12 PARA FIJAR CRISTALES, INCLUYE: SUMINISTRO, CORTES, AJUSTES, FIJACIÓN Y COLOCACIÓN DE MONTEN, DESPERDICIOS, LIMPIEZA DEL ÁREA DE TRABAJO, RETIRO DE LOS MATERIALES SOBRANTES UTILIZADOS EN LA EJECUCIÓN DE LOS TRABAJOS A TIRO LIBRE, ASÍ COMO LAS MANIOBRAS NECESARIAS PARA SU CORRECTA TERMINACIÓN. MATERIAL, MANO DE OBRA, HERRAMIENTAS, EQUIPO, ACARREOS INTERNOS Y TRAZO PROPIO DEL CONCEPTO. VER PLANO A300</t>
    </r>
    <r>
      <rPr>
        <sz val="10"/>
        <color theme="1"/>
        <rFont val="Calibri"/>
        <family val="2"/>
        <scheme val="minor"/>
      </rPr>
      <t>. (CAJILLO EN MOSTRADOR DE 0.17 X 1.00 X 0.12 MTS.)</t>
    </r>
  </si>
  <si>
    <r>
      <t>SUMINISTRO Y COLOCACIÓN DE PELÍCULA 3M 7725-314 S/CAL ELECTROCUT DUSTED 1.22 DE ANCHO; INCLUYE: CORTES, DESPERDICIOS, TRAZO, LIMPIEZA PREVIA, LIMPIEZA DEL ÁREA DE TRABAJO Y RETIRO DE LOS MATERIALES SOBRANTES FUERA DE OBRA. MANO DE OBRA, MATERIAL, HERRAMIENTAS, ACARREOS INTERNOS Y EQUIPO</t>
    </r>
    <r>
      <rPr>
        <sz val="10"/>
        <color rgb="FFFF0000"/>
        <rFont val="Calibri"/>
        <family val="2"/>
        <scheme val="minor"/>
      </rPr>
      <t>.</t>
    </r>
    <r>
      <rPr>
        <sz val="10"/>
        <rFont val="Calibri"/>
        <family val="2"/>
        <scheme val="minor"/>
      </rPr>
      <t xml:space="preserve"> VER PLANO A919A</t>
    </r>
  </si>
  <si>
    <r>
      <t>SUMINISTRO, COLOCACIÓN Y MONTAJE DE BASE PARA CUBIERTA DE LAVABO DE 1.00M X 0.60 M FABRICADA EN PERFILES DE PTR DE 1 1/2" X 1 1/2" X 1/4" DE ESPESOR, PARA SOPORTAR CUBIERTA DE SUPERFICIE SOLIDA, INCLUYE: APLICACIÓN DE PRIMER ANTICORROSIVO, SOLDADURA, CORTES, DESPERDICIOS, ELEVACIONES, ACARREOS, ANDAMIOS, DESALOJO DE LOS MATERIALES SOBRANTES FUERA DE OBRA Y LIMPIEZA DEL ÁREA DE TRABAJO, ASÍ COMO LAS MANIOBRAS NECESARIAS PARA SU CORRECTA TERMINACIÓN. MANO DE OBRA, HERRAMIENTAS, EQUIPO Y TRAZO PROPIO DEL CONCEPTO. VER PLANO A700'S</t>
    </r>
    <r>
      <rPr>
        <sz val="10"/>
        <color rgb="FFFF0000"/>
        <rFont val="Calibri"/>
        <family val="2"/>
        <scheme val="minor"/>
      </rPr>
      <t xml:space="preserve"> </t>
    </r>
    <r>
      <rPr>
        <sz val="10"/>
        <rFont val="Calibri"/>
        <family val="2"/>
        <scheme val="minor"/>
      </rPr>
      <t xml:space="preserve"> (SANITARIOS EMPLEADOS Y SANITARIO DE CLIENTES DE 1..173 X 0.60 EN ESTE BAÑ0).</t>
    </r>
  </si>
  <si>
    <t>ADC-001</t>
  </si>
  <si>
    <t>ADC-002</t>
  </si>
  <si>
    <t>ADC-003</t>
  </si>
  <si>
    <t>ADC-004</t>
  </si>
  <si>
    <t>ADC-005</t>
  </si>
  <si>
    <t>ADC-006</t>
  </si>
  <si>
    <t>ADC-007</t>
  </si>
  <si>
    <t>ADC-008</t>
  </si>
  <si>
    <t>ADC-009</t>
  </si>
  <si>
    <t>ADC-010</t>
  </si>
  <si>
    <t>ADC-011</t>
  </si>
  <si>
    <t>ADC-012</t>
  </si>
  <si>
    <t>CAR-011</t>
  </si>
  <si>
    <t>ADC-014</t>
  </si>
  <si>
    <t xml:space="preserve">SUMINISTRO Y COLOCACIÓN DE PUERTAS DE CRISTAL LAMINADO DE 6 MM. CON CANTO PULIDO EN LOS LATERALES DE 90x240 CM INCLUYE: ZOCLO Y CABEZAL DE ALUMINIO NATURAL ANODIZADO DE 4", BISAGRA HIDRÁULICA CLAVE BTS75V, MARCA DORMA, PIVOTE SUPERIOR Y BIBEL INFERIOR, BARRA DE EMPUJE DE ACERO, CERRADURA ESQUINA CLAVE US10 MARCA DORMA, JALADORAS DE BARRA DE ACERO INOXIDABLE 39.8 CM MARCA DORMA MOD. ARCOS 25.500, DESPERDICIOS, ACARREOS, LIMPIEZA DEL ÁREA DE TRABAJO, RETIRO DE MATERIALES SOBRANTES FUERA DE LA OBRA CON TIRO LIBRE, ASÍ COMO TODO LO NECESARIO PARA SU CORRECTA TERMINACIÓN. MATERIAL, MANO DE OBRA, HERRAMIENTAS, ACARREOS INTERNOS Y EQUIPO. </t>
  </si>
  <si>
    <t>MUROS</t>
  </si>
  <si>
    <t>ADC-013</t>
  </si>
  <si>
    <t>ADC-015</t>
  </si>
  <si>
    <t>ADC-016</t>
  </si>
  <si>
    <t>ADC-017</t>
  </si>
  <si>
    <t>ADC-018</t>
  </si>
  <si>
    <t>ADC-019</t>
  </si>
  <si>
    <t>ADC-020</t>
  </si>
  <si>
    <t>ADC-021</t>
  </si>
  <si>
    <t>ADC-022</t>
  </si>
  <si>
    <t>ADC-023</t>
  </si>
  <si>
    <t>ADC-024</t>
  </si>
  <si>
    <t>ADC-025</t>
  </si>
  <si>
    <t>ADC-026</t>
  </si>
  <si>
    <t>ADC-027</t>
  </si>
  <si>
    <t>ADC-028</t>
  </si>
  <si>
    <t>ADC-029</t>
  </si>
  <si>
    <t>ADC-030</t>
  </si>
  <si>
    <t>ADC-031</t>
  </si>
  <si>
    <t>ADC-034</t>
  </si>
  <si>
    <t>ADC-035</t>
  </si>
  <si>
    <t>ALB-004</t>
  </si>
  <si>
    <t xml:space="preserve">CONSTRUCCIÓN DE FIRME DE CONCRETO DE 15 CM DE ESPESOR CON MALLA ELECTROSOLDADA 6X6 10-10. CONCRETO F'C=150 KG/CM2, AGREGADO MÁXIMO DEL CONCRETO 3/4" Y REVENIMIENTO MÁXIMO 12 CM, FC-2 ACABADO PULIDO TERMINADO CON PINTURA EPOXICA COLOR GRIS, INCLUYENDO: ADITIVO FESTERBOND, EL FLETE Y ACARREO DE TODOS LOS MATERIALES HASTA EL SITIO DE SU UTILIZACIÓN, TENDIDOS, HERRAMIENTA, MANO DE OBRA, DESPERDICIOS, TRAZO, NIVELACIÓN, LIMPIEZA EN GENERAL Y RETIRO DE SOBRANTES FUERA DE LA OBRA. MATERIAL, EQUIPO Y ACARREOS INTERNOS. </t>
  </si>
  <si>
    <t>IE-335</t>
  </si>
  <si>
    <t>SUMINISTRO DE LIMADURA DE COBRE, INCLUYE, MCA. AMESA HERRAMIENTAS PARA SU INSTALACIÓN, LIMPIEZA DEL ÁREA DE TRABAJO Y RETIRO DE LOS MATERIALES SOBRANTES A TIRO LIBRE ASÍ LAS COMO MANIOBRAS NECESARIAS PARA SU CORRECTA TERMINACIÓN</t>
  </si>
  <si>
    <t>IE-336</t>
  </si>
  <si>
    <t>SUMINISTRO DE ELECTROLITO LIQUIDO MCA. AMESA INCLUYE HERRAMIENTAS PARA SU INSTALACIÓN, LIMPIEZA DEL ÁREA DE TRABAJO Y RETIRO DE LOS MATERIALES SOBRANTES A TIRO LIBRE ASÍ LAS COMO MANIOBRAS NECESARIAS PARA SU CORRECTA TERMINACIÓN</t>
  </si>
  <si>
    <t>IE-337</t>
  </si>
  <si>
    <t>SUMINISTRO DE CARBÓN MINERAL EN GRANO MEDIANO. MCA. AMESA INCLUYE HERRAMIENTAS PARA SU INSTALACIÓN, LIMPIEZA DEL ÁREA DE TRABAJO Y RETIRO DE LOS MATERIALES SOBRANTES A TIRO LIBRE ASÍ LAS COMO MANIOBRAS NECESARIAS PARA SU CORRECTA TERMINACIÓN</t>
  </si>
  <si>
    <t>IE-338</t>
  </si>
  <si>
    <t>SUMINISTRO DE COMPUESTO QUÍMICO GEM, MCA. AMESA INCLUYE HERRAMIENTAS PARA SU INSTALACIÓN, LIMPIEZA DEL ÁREA DE TRABAJO Y RETIRO DE LOS MATERIALES SOBRANTES A TIRO LIBRE ASÍ LAS COMO MANIOBRAS NECESARIAS PARA SU CORRECTA TERMINACIÓN</t>
  </si>
  <si>
    <t>BULTOS</t>
  </si>
  <si>
    <t>IE-516</t>
  </si>
  <si>
    <t>CONTRATO PROVISIONAL DE OBRA EN BAJA TENSIÓN ANTE C. F. E</t>
  </si>
  <si>
    <t>IE-517</t>
  </si>
  <si>
    <t>GESTIONES ANTE LA C. F. E PARA LA APERTURA DE LA SOLICITUD DE FACTIBILIDAD, PAGO DE APORTACIÓN, CONTRATACIÓN Y COORDINACIÓN DE CONEXIÓN DE MEDIDORES HASTA SU PUESTA EN OPERACIÓN</t>
  </si>
  <si>
    <t xml:space="preserve">CONSTRUCCIÓN DE FIRME DE CONCRETO DE 5 CM DE ESPESOR CON MALLA ELECTROSOLDADA 6X6 10-10. CONCRETO F'C=100 KG/CM2, AGREGADO MÁXIMO DEL CONCRETO 3/4" Y REVENIMIENTO MÁXIMO 12 CM,, INCLUYENDO: RELLENO DE TEZONTLE DE 15 CM DE ESPESOR, EL FLETE Y ACARREO DE TODOS LOS MATERIALES HASTA EL SITIO DE SU UTILIZACIÓN, TENDIDOS, HERRAMIENTA, MANO DE OBRA, DESPERDICIOS, TRAZO, NIVELACIÓN, LIMPIEZA EN GENERAL Y RETIRO DE SOBRANTES FUERA DE LA OBRA. MATERIAL, EQUIPO Y ACARREOS INTERNOS. </t>
  </si>
  <si>
    <t xml:space="preserve">SUMINISTRO DE PERFIL PARA ESCALON MARCA BUTECH DE PORCELAOSA, MODELO PRO STEP PVC35, COLOR GRIS. </t>
  </si>
  <si>
    <t>ADC-032</t>
  </si>
  <si>
    <t>ADC-033</t>
  </si>
  <si>
    <t>CLIENTE:</t>
  </si>
  <si>
    <t>BANCOMER</t>
  </si>
  <si>
    <t>ASIGNACION:</t>
  </si>
  <si>
    <t>CG-036</t>
  </si>
  <si>
    <t>SALIDA ELÉCTRICA PARA MARQUETING Y PODIO A BASE DE TUBO CONDUIT GALVANIZADO PD DE 25 A 50 MM CON DESARROLLOS SEGÚN DISTRIBUCIÓN EN PLANOS CON UN DESARROLLO DE HASTA 15 M PROMEDIO, INCLUYE: CAJAS CUADRADAS, CAJAS CHALUPAS, COPLES, CODOS, SOPORTERIA @ 1.5 MTS A BASE DE VARILLA ROSCADA NO. 10, ABRAZADERA "U", PERNO HILTI Y TUERCAS, CONECTORES, CONTRATAPA, SUMINISTRO DE MATERIALES, MANO DE OBRA CALIFICADA, HERRAMIENTA Y TODO LO NECESARIO PARA SU CORRECTA EJECUCIÓN</t>
  </si>
  <si>
    <t>Suministro y colocación de Cenefa de 15 cms. de ancho a base de Loseta de Porcelanato Rectificado Mca. Porcelanosa, Modelo Fossil Gray Cod. C222101481, Linea Urbatek,  junta de 1.5 mm a base de junteador perdura plata y aditivo duracril perdura, asentado con pega porcelanico perdura gris, Incluye:  acarreo de los materiales al sitio de la obra, transportación vertical y horizontal a cualquier nivel, trazo y nivelación, material, desperdicios, cortes, mano de obra especializada, herramienta, requerimientos de seguridad en obra, equipo de seguridad personal, andamios especificados en planos A-111, colocación de cinta barricada, instalación de protección a las áreas adyacentes  y su retiro después de su uso, retiro de los materiales sobrantes fuera de la obra  y todo lo necesario para su correcta ejecución. Ver plano A-230. En Acceso a sucursal y autoservicio.</t>
  </si>
  <si>
    <t>ADC-036</t>
  </si>
  <si>
    <t>SUPERFICIE SOLIDA DE 1.66 CM DE ANCHO CON LARGO DE .60 , SUPERFICIE SOLIDA DE 1/2"  MARCA LG HI MACS COLOR  ARMADILLO CON NARIS BOLEADA AL FRENTE DE 5 CMS, Y RESPALDO HIGIENICO DE 8 CMS, INCLUYE HERRAMIENTAS NECESARIOS PARA SU CORRECTA INSTALACION.</t>
  </si>
  <si>
    <t>ADC-037</t>
  </si>
  <si>
    <t>SUPERFICIE SOLIDA DE 60 CM DE ANCHO CON LARGO DE 1.20 , SUPERFICIE SOLIDA DE 1/2"  MARCA LG HI MACS COLOR  ARMADILLO CON FALDON FRONTAL DE 20 CMS, Y LATERAL DE 20 CMS, RESPALDO Y LATERAL DE 8 CMS,  INCLUYE HERRAMIENTAS NECESARIOS PARA SU CORRECTA INSTALACION.</t>
  </si>
  <si>
    <t>ADC-038</t>
  </si>
  <si>
    <t xml:space="preserve">SUPERFICIE SOLIDA DE 100 CM DE ANCHO CON LARGO DE .60, SUPERFICIE SOLIDA DE 1/2"  MARCA LG HI MACS COLOR  ARMADILLO CON OVALIN COLOR ARCTIC WHITE , CON FALDON FRONTAL DE 20 CMS, RESPALDO Y LATERALES IGIENICOS DE 8 CMS, INCLUYE CESPOL  CON CONTRA MOD. TV-106 , LLAVE ECONOMIZADORA  CON SEGURO ANTIROBO TV-105 Y PERFORACIONES NECESARIAS PARA INSTALACIONES.
</t>
  </si>
  <si>
    <t>ADC-039</t>
  </si>
  <si>
    <t xml:space="preserve">SUPERFICIE SOLIDA DE 1.80 CM DE ANCHO CON LARGO DE .60, SUPERFICIE SOLIDA DE 1/2"  MARCA LG HI MACS COLOR  ARMADILLO CON OVALIN COLOR ARCTIC WHITE , CON FALDON FRONTAL DE 20 CMS, RESPALDO Y LATERALES IGIENICOS DE 8 CMS, INCLUYE CESPOL  CON CONTRA MOD. TV-106 , LLAVE ECONOMIZADORA  CON SEGURO ANTIROBO TV-105 Y PERFORACIONES NECESARIAS PARA INSTALACIONES.
</t>
  </si>
  <si>
    <t>ADC-040</t>
  </si>
  <si>
    <t>SUMINISTRO Y COLOCACIÓN DE  TARJA DE ASEO, DE ACERO INOXIDABLE, 41X41X40 CM, SIN ESCURRIDERO, INCLUYE: CESPOL, PERFORACIONES, RANURAS, RESANES, MANO DE OBRA, EQUIPO DE SEGURIDAD, LIMPIEZA DEL AREA DE TRABAJO, RETIRO DE MATERIALES SOBRANTES FUERA DE LA OBRA Y TODO LO NECESARIO PARA SU CORRECTA COLOCACION Y BUEN FUNCIONAMIENTO, HERRAMIENTAS, EQUIPO, ACARREOS INTERNOS Y LIMPIEZA PROPIA DEL CONCEPTO.</t>
  </si>
  <si>
    <t xml:space="preserve">SUMINISTRO E INSTALACIÓN DE VARILLA COPER WELD DE 5/8"X3.05MTS CON CONECTOR DE BRONCE TIPO ABRAZADERA PARA VARILLA INCLUYE: REGISTRO DE 20X20CM HECHO DE FIERRO ÁNGULO DE 3/4"X1/8" CON SOLERA DE 3/4"X1/8" TIPO REJILLA IRVING, SUMINISTRO E INSTALACIÓN, DESPERDICIOS, PRUEBAS FINALES, LIMPIEZA DEL ÁREA DE TRABAJO Y RETIRO DE LOS MATERIALES SOBRANTES FUERA DE LA OBRA CON TIRO LIBRE, ASÍ COMO LAS MANIOBRAS NECESARIAS PARA SU CORRECTA TERMINACIÓN. </t>
  </si>
  <si>
    <t>CARGA CADWELL NUMERO 90 INCLUYE: SUMINISTRO Y COLOCACION, AJUSTES, MANIOBRAS Y TODO LO NECESARIO PARA SU INSTALACION.</t>
  </si>
  <si>
    <t>ADICIONALES VARIOS</t>
  </si>
  <si>
    <t>JCI</t>
  </si>
  <si>
    <t>A&amp;R CONSTRUCCIONES</t>
  </si>
  <si>
    <t>C</t>
  </si>
  <si>
    <t>D</t>
  </si>
  <si>
    <t>CONCILIADO</t>
  </si>
  <si>
    <t>ALUMBRADO SERVICIO NORMAL</t>
  </si>
  <si>
    <t>A03</t>
  </si>
  <si>
    <t>A04</t>
  </si>
  <si>
    <t>B02</t>
  </si>
  <si>
    <t>B03</t>
  </si>
  <si>
    <t>C01</t>
  </si>
  <si>
    <t>C03</t>
  </si>
  <si>
    <t>C05</t>
  </si>
  <si>
    <t>D01</t>
  </si>
  <si>
    <t>D03</t>
  </si>
  <si>
    <t>D04</t>
  </si>
  <si>
    <t>E01</t>
  </si>
  <si>
    <t>LL-090/2015</t>
  </si>
  <si>
    <t>SUPERFICIE:</t>
  </si>
  <si>
    <t>SEGMENTO:</t>
  </si>
  <si>
    <t>CONTRATISTA:</t>
  </si>
  <si>
    <t xml:space="preserve">A&amp;R CONSTRUCCIONES, S. A. DE C. V. </t>
  </si>
  <si>
    <t>COMERCIAL</t>
  </si>
  <si>
    <t>id</t>
  </si>
  <si>
    <t>Precio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</si>
</sst>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4" formatCode="_-&quot;$&quot;* #,##0.00_-;\-&quot;$&quot;* #,##0.00_-;_-&quot;$&quot;* &quot;-&quot;??_-;_-@_-"/>
    <numFmt numFmtId="164" formatCode="&quot;$&quot;#,##0.00"/>
    <numFmt numFmtId="165" formatCode="_-\$* #,##0.00_-;&quot;-$&quot;* #,##0.00_-;_-\$* \-??_-;_-@_-"/>
    <numFmt numFmtId="166" formatCode="#,##0.00_ ;[Red]\-#,##0.00\ "/>
    <numFmt numFmtId="167" formatCode="[$$-80A]#,##0.00;[Red]\-[$$-80A]#,##0.00"/>
    <numFmt numFmtId="168" formatCode="_-[$$-80A]* #,##0.00_-;\-[$$-80A]* #,##0.00_-;_-[$$-80A]* &quot;-&quot;??_-;_-@_-"/>
  </numFmts>
  <fonts count="28">
    <font>
      <sz val="11"/>
      <color theme="1"/>
      <name val="Calibri"/>
      <family val="2"/>
      <scheme val="minor"/>
    </font>
    <font>
      <sz val="11"/>
      <color theme="1"/>
      <name val="Calibri"/>
      <family val="2"/>
      <scheme val="minor"/>
    </font>
    <font>
      <sz val="10"/>
      <name val="Arial"/>
      <family val="2"/>
    </font>
    <font>
      <b/>
      <sz val="11"/>
      <name val="Calibri"/>
      <family val="2"/>
      <scheme val="minor"/>
    </font>
    <font>
      <sz val="11"/>
      <name val="Calibri"/>
      <family val="2"/>
      <scheme val="minor"/>
    </font>
    <font>
      <sz val="11"/>
      <color indexed="8"/>
      <name val="Calibri"/>
      <family val="2"/>
    </font>
    <font>
      <b/>
      <sz val="11"/>
      <color theme="0"/>
      <name val="Calibri"/>
      <family val="2"/>
      <scheme val="minor"/>
    </font>
    <font>
      <b/>
      <sz val="10"/>
      <color theme="1"/>
      <name val="Arial"/>
      <family val="2"/>
    </font>
    <font>
      <sz val="10"/>
      <color theme="1"/>
      <name val="Arial"/>
      <family val="2"/>
    </font>
    <font>
      <b/>
      <sz val="11"/>
      <color theme="1"/>
      <name val="Calibri"/>
      <family val="2"/>
      <scheme val="minor"/>
    </font>
    <font>
      <b/>
      <sz val="11"/>
      <color theme="1"/>
      <name val="Arial"/>
      <family val="2"/>
    </font>
    <font>
      <sz val="10"/>
      <name val="Calibri"/>
      <family val="2"/>
      <scheme val="minor"/>
    </font>
    <font>
      <b/>
      <sz val="10"/>
      <name val="Arial"/>
      <family val="2"/>
    </font>
    <font>
      <b/>
      <sz val="10"/>
      <name val="Calibri"/>
      <family val="2"/>
      <scheme val="minor"/>
    </font>
    <font>
      <sz val="10"/>
      <color rgb="FFFF0000"/>
      <name val="Calibri"/>
      <family val="2"/>
      <scheme val="minor"/>
    </font>
    <font>
      <sz val="10"/>
      <name val="Swis721 LtEx BT"/>
      <family val="2"/>
    </font>
    <font>
      <b/>
      <sz val="10"/>
      <name val="Swis721 LtEx BT"/>
      <family val="2"/>
    </font>
    <font>
      <sz val="10"/>
      <color theme="1"/>
      <name val="Swis721 LtEx BT"/>
      <family val="2"/>
    </font>
    <font>
      <sz val="10"/>
      <color indexed="10"/>
      <name val="Swis721 LtEx BT"/>
      <family val="2"/>
    </font>
    <font>
      <b/>
      <sz val="8"/>
      <color indexed="8"/>
      <name val="Tahoma"/>
      <family val="2"/>
    </font>
    <font>
      <sz val="8"/>
      <color indexed="8"/>
      <name val="Tahoma"/>
      <family val="2"/>
    </font>
    <font>
      <sz val="10"/>
      <color theme="1"/>
      <name val="Calibri"/>
      <family val="2"/>
      <scheme val="minor"/>
    </font>
    <font>
      <sz val="9"/>
      <name val="Calibri"/>
      <family val="2"/>
      <scheme val="minor"/>
    </font>
    <font>
      <sz val="9"/>
      <color theme="1"/>
      <name val="Calibri"/>
      <family val="2"/>
      <scheme val="minor"/>
    </font>
    <font>
      <b/>
      <sz val="16"/>
      <name val="Calibri"/>
      <family val="2"/>
      <scheme val="minor"/>
    </font>
    <font>
      <b/>
      <sz val="9"/>
      <color theme="1"/>
      <name val="Arial"/>
      <family val="2"/>
    </font>
    <font>
      <b/>
      <sz val="9"/>
      <name val="Calibri"/>
      <family val="2"/>
      <scheme val="minor"/>
    </font>
    <font>
      <b/>
      <sz val="9"/>
      <name val="Arial"/>
      <family val="2"/>
    </font>
  </fonts>
  <fills count="11">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0"/>
        <bgColor indexed="64"/>
      </patternFill>
    </fill>
    <fill>
      <patternFill patternType="solid">
        <fgColor rgb="FF00007E"/>
        <bgColor indexed="64"/>
      </patternFill>
    </fill>
    <fill>
      <patternFill patternType="solid">
        <fgColor rgb="FFFF0000"/>
        <bgColor indexed="64"/>
      </patternFill>
    </fill>
    <fill>
      <patternFill patternType="solid">
        <fgColor rgb="FF00B0F0"/>
        <bgColor indexed="64"/>
      </patternFill>
    </fill>
    <fill>
      <patternFill patternType="solid">
        <fgColor rgb="FF00FF00"/>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style="thin">
        <color theme="0"/>
      </left>
      <right style="thin">
        <color theme="0"/>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s>
  <cellStyleXfs count="10">
    <xf numFmtId="0" fontId="0" fillId="0" borderId="0"/>
    <xf numFmtId="44" fontId="1" fillId="0" borderId="0" applyFont="0" applyFill="0" applyBorder="0" applyAlignment="0" applyProtection="0"/>
    <xf numFmtId="0" fontId="2" fillId="0" borderId="0"/>
    <xf numFmtId="44" fontId="5"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165" fontId="2" fillId="0" borderId="0" applyFill="0" applyBorder="0" applyAlignment="0" applyProtection="0"/>
    <xf numFmtId="0" fontId="2" fillId="0" borderId="0"/>
    <xf numFmtId="0" fontId="1" fillId="0" borderId="0"/>
    <xf numFmtId="0" fontId="2" fillId="0" borderId="0"/>
  </cellStyleXfs>
  <cellXfs count="291">
    <xf numFmtId="0" fontId="0" fillId="0" borderId="0" xfId="0"/>
    <xf numFmtId="0" fontId="3" fillId="2" borderId="1" xfId="2" applyFont="1" applyFill="1" applyBorder="1" applyAlignment="1" applyProtection="1">
      <alignment vertical="top"/>
    </xf>
    <xf numFmtId="0" fontId="3" fillId="2" borderId="2" xfId="2" applyFont="1" applyFill="1" applyBorder="1" applyAlignment="1" applyProtection="1">
      <alignment vertical="top"/>
    </xf>
    <xf numFmtId="0" fontId="4" fillId="0" borderId="0" xfId="0" applyFont="1" applyAlignment="1" applyProtection="1">
      <alignment vertical="top"/>
    </xf>
    <xf numFmtId="0" fontId="4" fillId="0" borderId="0" xfId="0" applyFont="1" applyFill="1" applyBorder="1" applyAlignment="1" applyProtection="1">
      <alignment vertical="top"/>
    </xf>
    <xf numFmtId="44" fontId="4" fillId="0" borderId="3" xfId="1" applyFont="1" applyFill="1" applyBorder="1" applyAlignment="1" applyProtection="1">
      <alignment vertical="top"/>
    </xf>
    <xf numFmtId="44" fontId="4" fillId="0" borderId="3" xfId="1" applyFont="1" applyBorder="1" applyAlignment="1" applyProtection="1">
      <alignment vertical="top"/>
    </xf>
    <xf numFmtId="0" fontId="0" fillId="0" borderId="0" xfId="0" applyFill="1" applyBorder="1" applyAlignment="1" applyProtection="1">
      <alignment vertical="top"/>
    </xf>
    <xf numFmtId="0" fontId="9" fillId="0" borderId="0" xfId="0" applyFont="1" applyFill="1" applyBorder="1" applyAlignment="1" applyProtection="1">
      <alignment vertical="top"/>
    </xf>
    <xf numFmtId="0" fontId="4" fillId="0" borderId="5" xfId="0" applyFont="1" applyBorder="1" applyAlignment="1">
      <alignment vertical="top"/>
    </xf>
    <xf numFmtId="0" fontId="4" fillId="0" borderId="5" xfId="0" applyFont="1" applyFill="1" applyBorder="1" applyAlignment="1">
      <alignment vertical="top"/>
    </xf>
    <xf numFmtId="0" fontId="4" fillId="6" borderId="5" xfId="0" applyFont="1" applyFill="1" applyBorder="1" applyAlignment="1">
      <alignment vertical="top"/>
    </xf>
    <xf numFmtId="0" fontId="3" fillId="3" borderId="5" xfId="0" applyFont="1" applyFill="1" applyBorder="1" applyAlignment="1">
      <alignment vertical="top"/>
    </xf>
    <xf numFmtId="0" fontId="3" fillId="3" borderId="3" xfId="0" applyFont="1" applyFill="1" applyBorder="1" applyAlignment="1" applyProtection="1">
      <alignment vertical="top"/>
    </xf>
    <xf numFmtId="0" fontId="3" fillId="4" borderId="5" xfId="0" applyFont="1" applyFill="1" applyBorder="1" applyAlignment="1">
      <alignment vertical="top"/>
    </xf>
    <xf numFmtId="0" fontId="3" fillId="4" borderId="3" xfId="0" applyFont="1" applyFill="1" applyBorder="1" applyAlignment="1" applyProtection="1">
      <alignment vertical="top"/>
    </xf>
    <xf numFmtId="0" fontId="3" fillId="5" borderId="5" xfId="0" applyFont="1" applyFill="1" applyBorder="1" applyAlignment="1">
      <alignment vertical="top"/>
    </xf>
    <xf numFmtId="0" fontId="3" fillId="5" borderId="3" xfId="0" applyFont="1" applyFill="1" applyBorder="1" applyAlignment="1" applyProtection="1">
      <alignment vertical="top"/>
    </xf>
    <xf numFmtId="0" fontId="3" fillId="5" borderId="0" xfId="2" applyFont="1" applyFill="1" applyAlignment="1" applyProtection="1">
      <alignment vertical="top"/>
    </xf>
    <xf numFmtId="0" fontId="10" fillId="0" borderId="0" xfId="0" applyFont="1" applyAlignment="1" applyProtection="1">
      <alignment vertical="top"/>
    </xf>
    <xf numFmtId="0" fontId="8" fillId="0" borderId="0" xfId="0" applyFont="1" applyFill="1" applyBorder="1" applyAlignment="1" applyProtection="1">
      <alignment vertical="top"/>
    </xf>
    <xf numFmtId="0" fontId="7" fillId="0" borderId="0" xfId="0" applyFont="1" applyAlignment="1" applyProtection="1">
      <alignment vertical="top"/>
    </xf>
    <xf numFmtId="0" fontId="8" fillId="0" borderId="0" xfId="0" applyFont="1" applyAlignment="1" applyProtection="1">
      <alignment vertical="top"/>
    </xf>
    <xf numFmtId="0" fontId="8" fillId="5" borderId="0" xfId="0" applyFont="1" applyFill="1" applyAlignment="1" applyProtection="1">
      <alignment vertical="top"/>
    </xf>
    <xf numFmtId="164" fontId="6" fillId="2" borderId="4" xfId="2" applyNumberFormat="1" applyFont="1" applyFill="1" applyBorder="1" applyAlignment="1" applyProtection="1">
      <alignment vertical="top"/>
    </xf>
    <xf numFmtId="0" fontId="3" fillId="3" borderId="6" xfId="0" applyFont="1" applyFill="1" applyBorder="1" applyAlignment="1">
      <alignment vertical="top"/>
    </xf>
    <xf numFmtId="0" fontId="3" fillId="4" borderId="6" xfId="0" applyFont="1" applyFill="1" applyBorder="1" applyAlignment="1">
      <alignment vertical="top"/>
    </xf>
    <xf numFmtId="0" fontId="3" fillId="5" borderId="6" xfId="0" applyFont="1" applyFill="1" applyBorder="1" applyAlignment="1">
      <alignment vertical="top"/>
    </xf>
    <xf numFmtId="4" fontId="4" fillId="0" borderId="6" xfId="0" applyNumberFormat="1" applyFont="1" applyBorder="1" applyAlignment="1">
      <alignment vertical="top"/>
    </xf>
    <xf numFmtId="4" fontId="4" fillId="0" borderId="6" xfId="0" applyNumberFormat="1" applyFont="1" applyFill="1" applyBorder="1" applyAlignment="1">
      <alignment vertical="top"/>
    </xf>
    <xf numFmtId="164" fontId="6" fillId="2" borderId="2" xfId="2" applyNumberFormat="1" applyFont="1" applyFill="1" applyBorder="1" applyAlignment="1" applyProtection="1">
      <alignment horizontal="center" vertical="top"/>
    </xf>
    <xf numFmtId="0" fontId="12" fillId="0" borderId="0" xfId="0" applyFont="1" applyAlignment="1" applyProtection="1">
      <alignment vertical="justify"/>
    </xf>
    <xf numFmtId="0" fontId="3" fillId="5" borderId="0" xfId="2" applyFont="1" applyFill="1" applyAlignment="1" applyProtection="1">
      <alignment vertical="justify"/>
    </xf>
    <xf numFmtId="0" fontId="3" fillId="2" borderId="1" xfId="2" applyFont="1" applyFill="1" applyBorder="1" applyAlignment="1" applyProtection="1">
      <alignment vertical="justify"/>
    </xf>
    <xf numFmtId="164" fontId="3" fillId="2" borderId="2" xfId="2" applyNumberFormat="1" applyFont="1" applyFill="1" applyBorder="1" applyAlignment="1" applyProtection="1">
      <alignment vertical="justify"/>
    </xf>
    <xf numFmtId="0" fontId="3" fillId="3" borderId="3" xfId="0" applyNumberFormat="1" applyFont="1" applyFill="1" applyBorder="1" applyAlignment="1">
      <alignment vertical="justify"/>
    </xf>
    <xf numFmtId="0" fontId="3" fillId="4" borderId="3" xfId="0" applyNumberFormat="1" applyFont="1" applyFill="1" applyBorder="1" applyAlignment="1">
      <alignment vertical="justify"/>
    </xf>
    <xf numFmtId="0" fontId="3" fillId="5" borderId="3" xfId="0" applyNumberFormat="1" applyFont="1" applyFill="1" applyBorder="1" applyAlignment="1">
      <alignment vertical="justify"/>
    </xf>
    <xf numFmtId="0" fontId="11" fillId="0" borderId="3" xfId="0" applyNumberFormat="1" applyFont="1" applyBorder="1" applyAlignment="1">
      <alignment vertical="justify"/>
    </xf>
    <xf numFmtId="0" fontId="4" fillId="0" borderId="0" xfId="0" applyFont="1" applyFill="1" applyBorder="1" applyAlignment="1" applyProtection="1">
      <alignment vertical="justify"/>
    </xf>
    <xf numFmtId="0" fontId="11" fillId="0" borderId="3" xfId="0" applyNumberFormat="1" applyFont="1" applyFill="1" applyBorder="1" applyAlignment="1">
      <alignment vertical="justify"/>
    </xf>
    <xf numFmtId="2" fontId="4" fillId="0" borderId="6" xfId="0" applyNumberFormat="1" applyFont="1" applyBorder="1" applyAlignment="1">
      <alignment vertical="top"/>
    </xf>
    <xf numFmtId="2" fontId="4" fillId="0" borderId="6" xfId="0" applyNumberFormat="1" applyFont="1" applyFill="1" applyBorder="1" applyAlignment="1">
      <alignment vertical="top"/>
    </xf>
    <xf numFmtId="2" fontId="4" fillId="6" borderId="6" xfId="0" applyNumberFormat="1" applyFont="1" applyFill="1" applyBorder="1" applyAlignment="1">
      <alignment vertical="top"/>
    </xf>
    <xf numFmtId="2" fontId="3" fillId="4" borderId="6" xfId="0" applyNumberFormat="1" applyFont="1" applyFill="1" applyBorder="1" applyAlignment="1">
      <alignment vertical="top"/>
    </xf>
    <xf numFmtId="4" fontId="4" fillId="6" borderId="6" xfId="0" applyNumberFormat="1" applyFont="1" applyFill="1" applyBorder="1" applyAlignment="1">
      <alignment vertical="top" wrapText="1"/>
    </xf>
    <xf numFmtId="0" fontId="4" fillId="6" borderId="6" xfId="0" applyFont="1" applyFill="1" applyBorder="1" applyAlignment="1">
      <alignment vertical="top" wrapText="1"/>
    </xf>
    <xf numFmtId="2" fontId="4" fillId="0" borderId="6" xfId="0" applyNumberFormat="1" applyFont="1" applyBorder="1" applyAlignment="1">
      <alignment vertical="top" wrapText="1"/>
    </xf>
    <xf numFmtId="0" fontId="3" fillId="3" borderId="6" xfId="0" applyFont="1" applyFill="1" applyBorder="1" applyAlignment="1">
      <alignment vertical="top"/>
    </xf>
    <xf numFmtId="0" fontId="3" fillId="4" borderId="6" xfId="0" applyFont="1" applyFill="1" applyBorder="1" applyAlignment="1">
      <alignment vertical="top"/>
    </xf>
    <xf numFmtId="0" fontId="4" fillId="0" borderId="6" xfId="0" applyFont="1" applyBorder="1" applyAlignment="1">
      <alignment vertical="top"/>
    </xf>
    <xf numFmtId="0" fontId="4" fillId="6" borderId="6" xfId="0" applyFont="1" applyFill="1" applyBorder="1" applyAlignment="1">
      <alignment vertical="top"/>
    </xf>
    <xf numFmtId="0" fontId="4" fillId="0" borderId="6" xfId="0" applyFont="1" applyFill="1" applyBorder="1" applyAlignment="1">
      <alignment vertical="top"/>
    </xf>
    <xf numFmtId="44" fontId="4" fillId="0" borderId="3" xfId="1" applyFont="1" applyFill="1" applyBorder="1" applyAlignment="1" applyProtection="1">
      <alignment vertical="top"/>
      <protection locked="0"/>
    </xf>
    <xf numFmtId="0" fontId="0" fillId="0" borderId="0" xfId="0" applyFill="1" applyBorder="1" applyAlignment="1" applyProtection="1">
      <alignment vertical="top"/>
    </xf>
    <xf numFmtId="0" fontId="9" fillId="0" borderId="0" xfId="0" applyFont="1" applyFill="1" applyBorder="1" applyAlignment="1" applyProtection="1">
      <alignment vertical="center"/>
    </xf>
    <xf numFmtId="0" fontId="0" fillId="0" borderId="0" xfId="0" applyFont="1" applyFill="1" applyBorder="1" applyAlignment="1" applyProtection="1">
      <alignment vertical="top"/>
    </xf>
    <xf numFmtId="0" fontId="11" fillId="6" borderId="5" xfId="0" applyFont="1" applyFill="1" applyBorder="1" applyAlignment="1">
      <alignment vertical="top"/>
    </xf>
    <xf numFmtId="0" fontId="11" fillId="0" borderId="6" xfId="0" applyFont="1" applyBorder="1" applyAlignment="1">
      <alignment vertical="top"/>
    </xf>
    <xf numFmtId="44" fontId="11" fillId="0" borderId="3" xfId="1" applyFont="1" applyBorder="1" applyAlignment="1" applyProtection="1">
      <alignment vertical="top"/>
    </xf>
    <xf numFmtId="0" fontId="21" fillId="0" borderId="0" xfId="0" applyFont="1" applyFill="1" applyBorder="1" applyAlignment="1" applyProtection="1">
      <alignment vertical="top"/>
    </xf>
    <xf numFmtId="2" fontId="11" fillId="0" borderId="6" xfId="0" applyNumberFormat="1" applyFont="1" applyBorder="1" applyAlignment="1">
      <alignment vertical="top"/>
    </xf>
    <xf numFmtId="0" fontId="3" fillId="4" borderId="5" xfId="0" applyFont="1" applyFill="1" applyBorder="1" applyAlignment="1"/>
    <xf numFmtId="0" fontId="3" fillId="4" borderId="3" xfId="0" applyNumberFormat="1" applyFont="1" applyFill="1" applyBorder="1" applyAlignment="1"/>
    <xf numFmtId="0" fontId="3" fillId="4" borderId="6" xfId="0" applyFont="1" applyFill="1" applyBorder="1" applyAlignment="1"/>
    <xf numFmtId="2" fontId="3" fillId="4" borderId="6" xfId="0" applyNumberFormat="1" applyFont="1" applyFill="1" applyBorder="1" applyAlignment="1"/>
    <xf numFmtId="0" fontId="3" fillId="4" borderId="3" xfId="0" applyFont="1" applyFill="1" applyBorder="1" applyAlignment="1" applyProtection="1"/>
    <xf numFmtId="0" fontId="9" fillId="0" borderId="0" xfId="0" applyFont="1" applyFill="1" applyBorder="1" applyAlignment="1" applyProtection="1"/>
    <xf numFmtId="0" fontId="4" fillId="6" borderId="5" xfId="0" applyFont="1" applyFill="1" applyBorder="1" applyAlignment="1"/>
    <xf numFmtId="0" fontId="11" fillId="0" borderId="3" xfId="0" applyNumberFormat="1" applyFont="1" applyBorder="1" applyAlignment="1"/>
    <xf numFmtId="0" fontId="4" fillId="0" borderId="6" xfId="0" applyFont="1" applyBorder="1" applyAlignment="1"/>
    <xf numFmtId="2" fontId="4" fillId="0" borderId="6" xfId="0" applyNumberFormat="1" applyFont="1" applyBorder="1" applyAlignment="1"/>
    <xf numFmtId="44" fontId="4" fillId="0" borderId="3" xfId="1" applyFont="1" applyBorder="1" applyAlignment="1" applyProtection="1"/>
    <xf numFmtId="0" fontId="4" fillId="6" borderId="6" xfId="0" applyFont="1" applyFill="1" applyBorder="1" applyAlignment="1">
      <alignment wrapText="1"/>
    </xf>
    <xf numFmtId="0" fontId="0" fillId="0" borderId="0" xfId="0" applyFill="1" applyBorder="1" applyAlignment="1" applyProtection="1"/>
    <xf numFmtId="0" fontId="11" fillId="0" borderId="3" xfId="0" applyNumberFormat="1" applyFont="1" applyFill="1" applyBorder="1" applyAlignment="1"/>
    <xf numFmtId="0" fontId="4" fillId="0" borderId="6" xfId="0" applyFont="1" applyFill="1" applyBorder="1" applyAlignment="1"/>
    <xf numFmtId="2" fontId="4" fillId="0" borderId="6" xfId="0" applyNumberFormat="1" applyFont="1" applyFill="1" applyBorder="1" applyAlignment="1"/>
    <xf numFmtId="44" fontId="4" fillId="0" borderId="3" xfId="1" applyFont="1" applyFill="1" applyBorder="1" applyAlignment="1" applyProtection="1">
      <protection locked="0"/>
    </xf>
    <xf numFmtId="2" fontId="4" fillId="6" borderId="6" xfId="0" applyNumberFormat="1" applyFont="1" applyFill="1" applyBorder="1" applyAlignment="1"/>
    <xf numFmtId="44" fontId="4" fillId="0" borderId="3" xfId="1" applyFont="1" applyFill="1" applyBorder="1" applyAlignment="1" applyProtection="1"/>
    <xf numFmtId="0" fontId="4" fillId="6" borderId="6" xfId="0" applyFont="1" applyFill="1" applyBorder="1" applyAlignment="1"/>
    <xf numFmtId="0" fontId="4" fillId="0" borderId="5" xfId="0" applyFont="1" applyBorder="1" applyAlignment="1"/>
    <xf numFmtId="0" fontId="4" fillId="0" borderId="5" xfId="0" applyFont="1" applyFill="1" applyBorder="1" applyAlignment="1"/>
    <xf numFmtId="0" fontId="3" fillId="3" borderId="5" xfId="0" applyFont="1" applyFill="1" applyBorder="1" applyAlignment="1"/>
    <xf numFmtId="0" fontId="3" fillId="3" borderId="3" xfId="0" applyNumberFormat="1" applyFont="1" applyFill="1" applyBorder="1" applyAlignment="1"/>
    <xf numFmtId="0" fontId="3" fillId="3" borderId="6" xfId="0" applyFont="1" applyFill="1" applyBorder="1" applyAlignment="1"/>
    <xf numFmtId="2" fontId="3" fillId="3" borderId="6" xfId="0" applyNumberFormat="1" applyFont="1" applyFill="1" applyBorder="1" applyAlignment="1"/>
    <xf numFmtId="0" fontId="3" fillId="3" borderId="3" xfId="0" applyFont="1" applyFill="1" applyBorder="1" applyAlignment="1" applyProtection="1"/>
    <xf numFmtId="0" fontId="4" fillId="0" borderId="5" xfId="0" applyFont="1" applyFill="1" applyBorder="1" applyAlignment="1" applyProtection="1"/>
    <xf numFmtId="0" fontId="4" fillId="0" borderId="6" xfId="0" applyFont="1" applyFill="1" applyBorder="1" applyAlignment="1" applyProtection="1"/>
    <xf numFmtId="2" fontId="4" fillId="0" borderId="6" xfId="0" applyNumberFormat="1" applyFont="1" applyFill="1" applyBorder="1" applyAlignment="1" applyProtection="1"/>
    <xf numFmtId="0" fontId="3" fillId="5" borderId="5" xfId="0" applyFont="1" applyFill="1" applyBorder="1" applyAlignment="1"/>
    <xf numFmtId="0" fontId="3" fillId="5" borderId="3" xfId="0" applyNumberFormat="1" applyFont="1" applyFill="1" applyBorder="1" applyAlignment="1"/>
    <xf numFmtId="0" fontId="3" fillId="5" borderId="6" xfId="0" applyFont="1" applyFill="1" applyBorder="1" applyAlignment="1"/>
    <xf numFmtId="2" fontId="3" fillId="5" borderId="6" xfId="0" applyNumberFormat="1" applyFont="1" applyFill="1" applyBorder="1" applyAlignment="1"/>
    <xf numFmtId="0" fontId="3" fillId="5" borderId="3" xfId="0" applyFont="1" applyFill="1" applyBorder="1" applyAlignment="1" applyProtection="1"/>
    <xf numFmtId="4" fontId="4" fillId="0" borderId="6" xfId="0" applyNumberFormat="1" applyFont="1" applyFill="1" applyBorder="1" applyAlignment="1"/>
    <xf numFmtId="0" fontId="3" fillId="0" borderId="5" xfId="0" applyFont="1" applyFill="1" applyBorder="1" applyAlignment="1"/>
    <xf numFmtId="0" fontId="4" fillId="0" borderId="6" xfId="0" applyNumberFormat="1" applyFont="1" applyFill="1" applyBorder="1" applyAlignment="1" applyProtection="1"/>
    <xf numFmtId="0" fontId="4" fillId="0" borderId="3" xfId="0" applyFont="1" applyFill="1" applyBorder="1" applyAlignment="1" applyProtection="1">
      <protection locked="0"/>
    </xf>
    <xf numFmtId="10" fontId="4" fillId="0" borderId="3" xfId="5" applyNumberFormat="1" applyFont="1" applyFill="1" applyBorder="1" applyAlignment="1"/>
    <xf numFmtId="2" fontId="4" fillId="0" borderId="3" xfId="1" applyNumberFormat="1" applyFont="1" applyFill="1" applyBorder="1" applyAlignment="1" applyProtection="1">
      <protection locked="0"/>
    </xf>
    <xf numFmtId="0" fontId="4" fillId="4" borderId="3" xfId="0" applyNumberFormat="1" applyFont="1" applyFill="1" applyBorder="1" applyAlignment="1">
      <alignment vertical="justify"/>
    </xf>
    <xf numFmtId="0" fontId="4" fillId="4" borderId="6" xfId="0" applyFont="1" applyFill="1" applyBorder="1" applyAlignment="1">
      <alignment vertical="top"/>
    </xf>
    <xf numFmtId="0" fontId="4" fillId="4" borderId="3" xfId="0" applyFont="1" applyFill="1" applyBorder="1" applyAlignment="1" applyProtection="1">
      <alignment vertical="top"/>
    </xf>
    <xf numFmtId="0" fontId="4" fillId="4" borderId="5" xfId="0" applyFont="1" applyFill="1" applyBorder="1" applyAlignment="1">
      <alignment vertical="top"/>
    </xf>
    <xf numFmtId="0" fontId="0" fillId="0" borderId="0" xfId="0" applyFont="1" applyFill="1" applyBorder="1" applyAlignment="1" applyProtection="1"/>
    <xf numFmtId="0" fontId="11" fillId="0" borderId="5" xfId="0" applyFont="1" applyFill="1" applyBorder="1" applyAlignment="1">
      <alignment vertical="top"/>
    </xf>
    <xf numFmtId="2" fontId="11" fillId="0" borderId="6" xfId="0" applyNumberFormat="1" applyFont="1" applyFill="1" applyBorder="1" applyAlignment="1">
      <alignment horizontal="right" vertical="top"/>
    </xf>
    <xf numFmtId="0" fontId="3" fillId="4" borderId="8" xfId="0" applyFont="1" applyFill="1" applyBorder="1" applyAlignment="1"/>
    <xf numFmtId="0" fontId="3" fillId="4" borderId="9" xfId="0" applyNumberFormat="1" applyFont="1" applyFill="1" applyBorder="1" applyAlignment="1"/>
    <xf numFmtId="0" fontId="3" fillId="4" borderId="11" xfId="0" applyFont="1" applyFill="1" applyBorder="1" applyAlignment="1"/>
    <xf numFmtId="2" fontId="3" fillId="4" borderId="11" xfId="0" applyNumberFormat="1" applyFont="1" applyFill="1" applyBorder="1" applyAlignment="1"/>
    <xf numFmtId="0" fontId="3" fillId="4" borderId="9" xfId="0" applyFont="1" applyFill="1" applyBorder="1" applyAlignment="1" applyProtection="1"/>
    <xf numFmtId="0" fontId="3" fillId="0" borderId="0" xfId="0" applyFont="1" applyFill="1" applyBorder="1" applyAlignment="1"/>
    <xf numFmtId="0" fontId="3" fillId="0" borderId="0" xfId="0" applyNumberFormat="1" applyFont="1" applyFill="1" applyBorder="1" applyAlignment="1"/>
    <xf numFmtId="2" fontId="3" fillId="0" borderId="0" xfId="0" applyNumberFormat="1" applyFont="1" applyFill="1" applyBorder="1" applyAlignment="1"/>
    <xf numFmtId="0" fontId="3" fillId="0" borderId="0" xfId="0" applyFont="1" applyFill="1" applyBorder="1" applyAlignment="1" applyProtection="1"/>
    <xf numFmtId="0" fontId="4" fillId="0" borderId="6" xfId="0" applyFont="1" applyBorder="1" applyAlignment="1">
      <alignment vertical="top" wrapText="1"/>
    </xf>
    <xf numFmtId="0" fontId="4" fillId="0" borderId="6" xfId="0" applyFont="1" applyFill="1" applyBorder="1" applyAlignment="1">
      <alignment vertical="top" wrapText="1"/>
    </xf>
    <xf numFmtId="2" fontId="4" fillId="0" borderId="0" xfId="0" applyNumberFormat="1" applyFont="1" applyAlignment="1" applyProtection="1">
      <alignment vertical="top"/>
    </xf>
    <xf numFmtId="2" fontId="10" fillId="0" borderId="0" xfId="0" applyNumberFormat="1" applyFont="1" applyAlignment="1" applyProtection="1">
      <alignment vertical="top"/>
    </xf>
    <xf numFmtId="2" fontId="7" fillId="0" borderId="0" xfId="0" applyNumberFormat="1" applyFont="1" applyAlignment="1" applyProtection="1">
      <alignment vertical="top"/>
    </xf>
    <xf numFmtId="2" fontId="3" fillId="5" borderId="0" xfId="2" applyNumberFormat="1" applyFont="1" applyFill="1" applyAlignment="1" applyProtection="1">
      <alignment vertical="top"/>
    </xf>
    <xf numFmtId="2" fontId="6" fillId="2" borderId="2" xfId="2" applyNumberFormat="1" applyFont="1" applyFill="1" applyBorder="1" applyAlignment="1" applyProtection="1">
      <alignment horizontal="center" vertical="top"/>
    </xf>
    <xf numFmtId="2" fontId="6" fillId="2" borderId="4" xfId="2" applyNumberFormat="1" applyFont="1" applyFill="1" applyBorder="1" applyAlignment="1" applyProtection="1">
      <alignment vertical="top"/>
    </xf>
    <xf numFmtId="2" fontId="3" fillId="3" borderId="6" xfId="0" applyNumberFormat="1" applyFont="1" applyFill="1" applyBorder="1" applyAlignment="1">
      <alignment vertical="top"/>
    </xf>
    <xf numFmtId="2" fontId="3" fillId="5" borderId="6" xfId="0" applyNumberFormat="1" applyFont="1" applyFill="1" applyBorder="1" applyAlignment="1">
      <alignment vertical="top"/>
    </xf>
    <xf numFmtId="2" fontId="4" fillId="4" borderId="6" xfId="0" applyNumberFormat="1" applyFont="1" applyFill="1" applyBorder="1" applyAlignment="1">
      <alignment vertical="top"/>
    </xf>
    <xf numFmtId="2" fontId="11" fillId="0" borderId="6" xfId="0" applyNumberFormat="1" applyFont="1" applyFill="1" applyBorder="1" applyAlignment="1">
      <alignment horizontal="right"/>
    </xf>
    <xf numFmtId="2" fontId="4" fillId="0" borderId="0" xfId="0" applyNumberFormat="1" applyFont="1" applyFill="1" applyBorder="1" applyAlignment="1" applyProtection="1">
      <alignment vertical="top"/>
    </xf>
    <xf numFmtId="0" fontId="3" fillId="9" borderId="13" xfId="0" applyFont="1" applyFill="1" applyBorder="1" applyAlignment="1">
      <alignment vertical="center"/>
    </xf>
    <xf numFmtId="0" fontId="3" fillId="9" borderId="10" xfId="0" applyNumberFormat="1" applyFont="1" applyFill="1" applyBorder="1" applyAlignment="1">
      <alignment vertical="center"/>
    </xf>
    <xf numFmtId="0" fontId="3" fillId="9" borderId="12" xfId="0" applyFont="1" applyFill="1" applyBorder="1" applyAlignment="1">
      <alignment vertical="center"/>
    </xf>
    <xf numFmtId="2" fontId="3" fillId="9" borderId="12" xfId="0" applyNumberFormat="1" applyFont="1" applyFill="1" applyBorder="1" applyAlignment="1">
      <alignment vertical="center"/>
    </xf>
    <xf numFmtId="0" fontId="3" fillId="9" borderId="10" xfId="0" applyFont="1" applyFill="1" applyBorder="1" applyAlignment="1" applyProtection="1">
      <alignment vertical="center"/>
    </xf>
    <xf numFmtId="44" fontId="3" fillId="0" borderId="0" xfId="0" applyNumberFormat="1" applyFont="1" applyFill="1" applyBorder="1" applyAlignment="1" applyProtection="1"/>
    <xf numFmtId="0" fontId="0" fillId="0" borderId="0" xfId="0" applyFill="1" applyBorder="1" applyAlignment="1" applyProtection="1">
      <alignment vertical="top" wrapText="1"/>
    </xf>
    <xf numFmtId="0" fontId="9" fillId="0" borderId="0" xfId="0" applyFont="1" applyFill="1" applyBorder="1" applyAlignment="1" applyProtection="1">
      <alignment vertical="top" wrapText="1"/>
    </xf>
    <xf numFmtId="0" fontId="3" fillId="2" borderId="1" xfId="2" applyFont="1" applyFill="1" applyBorder="1" applyAlignment="1" applyProtection="1">
      <alignment vertical="top" wrapText="1"/>
    </xf>
    <xf numFmtId="164" fontId="6" fillId="2" borderId="2" xfId="2" applyNumberFormat="1" applyFont="1" applyFill="1" applyBorder="1" applyAlignment="1" applyProtection="1">
      <alignment horizontal="center" vertical="top" wrapText="1"/>
    </xf>
    <xf numFmtId="2" fontId="6" fillId="2" borderId="2" xfId="2" applyNumberFormat="1" applyFont="1" applyFill="1" applyBorder="1" applyAlignment="1" applyProtection="1">
      <alignment horizontal="center" vertical="top" wrapText="1"/>
    </xf>
    <xf numFmtId="44" fontId="6" fillId="7" borderId="7" xfId="1" applyFont="1" applyFill="1" applyBorder="1" applyAlignment="1" applyProtection="1">
      <alignment vertical="top" wrapText="1"/>
    </xf>
    <xf numFmtId="0" fontId="3" fillId="3" borderId="5" xfId="0" applyFont="1" applyFill="1" applyBorder="1" applyAlignment="1">
      <alignment vertical="top" wrapText="1"/>
    </xf>
    <xf numFmtId="0" fontId="3" fillId="3" borderId="3" xfId="0" applyNumberFormat="1" applyFont="1" applyFill="1" applyBorder="1" applyAlignment="1">
      <alignment horizontal="left" vertical="top" wrapText="1"/>
    </xf>
    <xf numFmtId="0" fontId="3" fillId="3" borderId="6" xfId="0" applyFont="1" applyFill="1" applyBorder="1" applyAlignment="1">
      <alignment vertical="top" wrapText="1"/>
    </xf>
    <xf numFmtId="2" fontId="3" fillId="3" borderId="6" xfId="0" applyNumberFormat="1" applyFont="1" applyFill="1" applyBorder="1" applyAlignment="1">
      <alignment vertical="top" wrapText="1"/>
    </xf>
    <xf numFmtId="0" fontId="3" fillId="3" borderId="3" xfId="0" applyFont="1" applyFill="1" applyBorder="1" applyAlignment="1" applyProtection="1">
      <alignment vertical="top" wrapText="1"/>
    </xf>
    <xf numFmtId="0" fontId="3" fillId="4" borderId="5" xfId="0" applyFont="1" applyFill="1" applyBorder="1" applyAlignment="1">
      <alignment vertical="top" wrapText="1"/>
    </xf>
    <xf numFmtId="0" fontId="3" fillId="4" borderId="3" xfId="0" applyNumberFormat="1" applyFont="1" applyFill="1" applyBorder="1" applyAlignment="1">
      <alignment horizontal="left" vertical="top" wrapText="1"/>
    </xf>
    <xf numFmtId="0" fontId="3" fillId="4" borderId="6" xfId="0" applyFont="1" applyFill="1" applyBorder="1" applyAlignment="1">
      <alignment vertical="top" wrapText="1"/>
    </xf>
    <xf numFmtId="2" fontId="3" fillId="4" borderId="6" xfId="0" applyNumberFormat="1" applyFont="1" applyFill="1" applyBorder="1" applyAlignment="1">
      <alignment vertical="top" wrapText="1"/>
    </xf>
    <xf numFmtId="0" fontId="3" fillId="4" borderId="3" xfId="0" applyFont="1" applyFill="1" applyBorder="1" applyAlignment="1" applyProtection="1">
      <alignment vertical="top" wrapText="1"/>
    </xf>
    <xf numFmtId="0" fontId="3" fillId="5" borderId="5" xfId="0" applyFont="1" applyFill="1" applyBorder="1" applyAlignment="1">
      <alignment vertical="top" wrapText="1"/>
    </xf>
    <xf numFmtId="0" fontId="3" fillId="5" borderId="3" xfId="0" applyNumberFormat="1" applyFont="1" applyFill="1" applyBorder="1" applyAlignment="1">
      <alignment horizontal="left" vertical="top" wrapText="1"/>
    </xf>
    <xf numFmtId="0" fontId="3" fillId="5" borderId="6" xfId="0" applyFont="1" applyFill="1" applyBorder="1" applyAlignment="1">
      <alignment vertical="top" wrapText="1"/>
    </xf>
    <xf numFmtId="2" fontId="3" fillId="5" borderId="6" xfId="0" applyNumberFormat="1" applyFont="1" applyFill="1" applyBorder="1" applyAlignment="1">
      <alignment vertical="top" wrapText="1"/>
    </xf>
    <xf numFmtId="0" fontId="3" fillId="5" borderId="3" xfId="0" applyFont="1" applyFill="1" applyBorder="1" applyAlignment="1" applyProtection="1">
      <alignment vertical="top" wrapText="1"/>
    </xf>
    <xf numFmtId="0" fontId="4" fillId="6" borderId="5" xfId="0" applyFont="1" applyFill="1" applyBorder="1" applyAlignment="1">
      <alignment vertical="top" wrapText="1"/>
    </xf>
    <xf numFmtId="0" fontId="11" fillId="0" borderId="3" xfId="0" applyNumberFormat="1" applyFont="1" applyBorder="1" applyAlignment="1">
      <alignment horizontal="left" vertical="top" wrapText="1"/>
    </xf>
    <xf numFmtId="4" fontId="4" fillId="0" borderId="6" xfId="0" applyNumberFormat="1" applyFont="1" applyBorder="1" applyAlignment="1">
      <alignment vertical="top" wrapText="1"/>
    </xf>
    <xf numFmtId="44" fontId="4" fillId="0" borderId="3" xfId="1" applyFont="1" applyBorder="1" applyAlignment="1" applyProtection="1">
      <alignment vertical="top" wrapText="1"/>
    </xf>
    <xf numFmtId="0" fontId="0" fillId="0" borderId="0" xfId="0" applyFont="1" applyFill="1" applyBorder="1" applyAlignment="1" applyProtection="1">
      <alignment vertical="top" wrapText="1"/>
    </xf>
    <xf numFmtId="0" fontId="4" fillId="0" borderId="5" xfId="0" applyFont="1" applyBorder="1" applyAlignment="1">
      <alignment vertical="top" wrapText="1"/>
    </xf>
    <xf numFmtId="2" fontId="4" fillId="0" borderId="6" xfId="0" applyNumberFormat="1" applyFont="1" applyFill="1" applyBorder="1" applyAlignment="1">
      <alignment vertical="top" wrapText="1"/>
    </xf>
    <xf numFmtId="0" fontId="11" fillId="0" borderId="3" xfId="0" applyNumberFormat="1" applyFont="1" applyFill="1" applyBorder="1" applyAlignment="1">
      <alignment horizontal="left" vertical="top" wrapText="1"/>
    </xf>
    <xf numFmtId="4" fontId="4" fillId="0" borderId="6" xfId="0" applyNumberFormat="1" applyFont="1" applyFill="1" applyBorder="1" applyAlignment="1">
      <alignment vertical="top" wrapText="1"/>
    </xf>
    <xf numFmtId="44" fontId="4" fillId="0" borderId="3" xfId="1" applyFont="1" applyFill="1" applyBorder="1" applyAlignment="1" applyProtection="1">
      <alignment vertical="top" wrapText="1"/>
      <protection locked="0"/>
    </xf>
    <xf numFmtId="0" fontId="4" fillId="4" borderId="3" xfId="0" applyNumberFormat="1" applyFont="1" applyFill="1" applyBorder="1" applyAlignment="1">
      <alignment vertical="justify" wrapText="1"/>
    </xf>
    <xf numFmtId="0" fontId="4" fillId="4" borderId="3" xfId="0" applyNumberFormat="1" applyFont="1" applyFill="1" applyBorder="1" applyAlignment="1">
      <alignment horizontal="left" vertical="top" wrapText="1"/>
    </xf>
    <xf numFmtId="0" fontId="4" fillId="4" borderId="6" xfId="0" applyFont="1" applyFill="1" applyBorder="1" applyAlignment="1">
      <alignment vertical="top" wrapText="1"/>
    </xf>
    <xf numFmtId="2" fontId="4" fillId="4" borderId="6" xfId="0" applyNumberFormat="1" applyFont="1" applyFill="1" applyBorder="1" applyAlignment="1">
      <alignment vertical="top" wrapText="1"/>
    </xf>
    <xf numFmtId="0" fontId="4" fillId="4" borderId="3" xfId="0" applyFont="1" applyFill="1" applyBorder="1" applyAlignment="1" applyProtection="1">
      <alignment vertical="top" wrapText="1"/>
    </xf>
    <xf numFmtId="0" fontId="4" fillId="0" borderId="5" xfId="0" applyFont="1" applyFill="1" applyBorder="1" applyAlignment="1">
      <alignment vertical="top" wrapText="1"/>
    </xf>
    <xf numFmtId="0" fontId="3" fillId="4" borderId="3" xfId="0" applyNumberFormat="1" applyFont="1" applyFill="1" applyBorder="1" applyAlignment="1">
      <alignment vertical="justify" wrapText="1"/>
    </xf>
    <xf numFmtId="44" fontId="4" fillId="0" borderId="3" xfId="1" applyFont="1" applyFill="1" applyBorder="1" applyAlignment="1" applyProtection="1">
      <alignment vertical="top" wrapText="1"/>
    </xf>
    <xf numFmtId="2" fontId="4" fillId="6" borderId="6" xfId="0" applyNumberFormat="1" applyFont="1" applyFill="1" applyBorder="1" applyAlignment="1">
      <alignment vertical="top" wrapText="1"/>
    </xf>
    <xf numFmtId="0" fontId="4" fillId="4" borderId="5" xfId="0" applyFont="1" applyFill="1" applyBorder="1" applyAlignment="1">
      <alignment vertical="top" wrapText="1"/>
    </xf>
    <xf numFmtId="0" fontId="3" fillId="4" borderId="5" xfId="0" applyFont="1" applyFill="1" applyBorder="1" applyAlignment="1">
      <alignment wrapText="1"/>
    </xf>
    <xf numFmtId="0" fontId="3" fillId="4" borderId="6" xfId="0" applyFont="1" applyFill="1" applyBorder="1" applyAlignment="1">
      <alignment wrapText="1"/>
    </xf>
    <xf numFmtId="2" fontId="3" fillId="4" borderId="6" xfId="0" applyNumberFormat="1" applyFont="1" applyFill="1" applyBorder="1" applyAlignment="1">
      <alignment wrapText="1"/>
    </xf>
    <xf numFmtId="0" fontId="3" fillId="4" borderId="3" xfId="0" applyFont="1" applyFill="1" applyBorder="1" applyAlignment="1" applyProtection="1">
      <alignment wrapText="1"/>
    </xf>
    <xf numFmtId="0" fontId="9" fillId="0" borderId="0" xfId="0" applyFont="1" applyFill="1" applyBorder="1" applyAlignment="1" applyProtection="1">
      <alignment wrapText="1"/>
    </xf>
    <xf numFmtId="0" fontId="4" fillId="6" borderId="5" xfId="0" applyFont="1" applyFill="1" applyBorder="1" applyAlignment="1">
      <alignment wrapText="1"/>
    </xf>
    <xf numFmtId="0" fontId="11" fillId="6" borderId="3" xfId="0" applyNumberFormat="1" applyFont="1" applyFill="1" applyBorder="1" applyAlignment="1">
      <alignment horizontal="left" vertical="top" wrapText="1"/>
    </xf>
    <xf numFmtId="2" fontId="4" fillId="6" borderId="6" xfId="0" applyNumberFormat="1" applyFont="1" applyFill="1" applyBorder="1" applyAlignment="1">
      <alignment wrapText="1"/>
    </xf>
    <xf numFmtId="44" fontId="4" fillId="6" borderId="3" xfId="1" applyFont="1" applyFill="1" applyBorder="1" applyAlignment="1" applyProtection="1">
      <alignment wrapText="1"/>
    </xf>
    <xf numFmtId="0" fontId="0" fillId="0" borderId="0" xfId="0" applyFont="1" applyFill="1" applyBorder="1" applyAlignment="1" applyProtection="1">
      <alignment wrapText="1"/>
    </xf>
    <xf numFmtId="0" fontId="4" fillId="0" borderId="6" xfId="0" applyFont="1" applyFill="1" applyBorder="1" applyAlignment="1">
      <alignment wrapText="1"/>
    </xf>
    <xf numFmtId="2" fontId="4" fillId="0" borderId="6" xfId="0" applyNumberFormat="1" applyFont="1" applyFill="1" applyBorder="1" applyAlignment="1">
      <alignment wrapText="1"/>
    </xf>
    <xf numFmtId="44" fontId="4" fillId="0" borderId="3" xfId="1" applyFont="1" applyFill="1" applyBorder="1" applyAlignment="1" applyProtection="1">
      <alignment wrapText="1"/>
      <protection locked="0"/>
    </xf>
    <xf numFmtId="44" fontId="4" fillId="0" borderId="3" xfId="1" applyFont="1" applyFill="1" applyBorder="1" applyAlignment="1" applyProtection="1">
      <alignment wrapText="1"/>
    </xf>
    <xf numFmtId="0" fontId="4" fillId="0" borderId="6" xfId="0" applyFont="1" applyBorder="1" applyAlignment="1">
      <alignment wrapText="1"/>
    </xf>
    <xf numFmtId="2" fontId="4" fillId="0" borderId="6" xfId="0" applyNumberFormat="1" applyFont="1" applyBorder="1" applyAlignment="1">
      <alignment wrapText="1"/>
    </xf>
    <xf numFmtId="44" fontId="4" fillId="0" borderId="3" xfId="1" applyFont="1" applyBorder="1" applyAlignment="1" applyProtection="1">
      <alignment wrapText="1"/>
    </xf>
    <xf numFmtId="0" fontId="0" fillId="0" borderId="0" xfId="0" applyFill="1" applyBorder="1" applyAlignment="1" applyProtection="1">
      <alignment wrapText="1"/>
    </xf>
    <xf numFmtId="0" fontId="4" fillId="0" borderId="5" xfId="0" applyFont="1" applyBorder="1" applyAlignment="1">
      <alignment wrapText="1"/>
    </xf>
    <xf numFmtId="0" fontId="3" fillId="3" borderId="5" xfId="0" applyFont="1" applyFill="1" applyBorder="1" applyAlignment="1">
      <alignment wrapText="1"/>
    </xf>
    <xf numFmtId="0" fontId="3" fillId="3" borderId="6" xfId="0" applyFont="1" applyFill="1" applyBorder="1" applyAlignment="1">
      <alignment wrapText="1"/>
    </xf>
    <xf numFmtId="2" fontId="3" fillId="3" borderId="6" xfId="0" applyNumberFormat="1" applyFont="1" applyFill="1" applyBorder="1" applyAlignment="1">
      <alignment wrapText="1"/>
    </xf>
    <xf numFmtId="0" fontId="3" fillId="3" borderId="3" xfId="0" applyFont="1" applyFill="1" applyBorder="1" applyAlignment="1" applyProtection="1">
      <alignment wrapText="1"/>
    </xf>
    <xf numFmtId="0" fontId="4" fillId="0" borderId="5" xfId="0" applyFont="1" applyFill="1" applyBorder="1" applyAlignment="1">
      <alignment wrapText="1"/>
    </xf>
    <xf numFmtId="0" fontId="4" fillId="0" borderId="5" xfId="0" applyFont="1" applyFill="1" applyBorder="1" applyAlignment="1" applyProtection="1">
      <alignment wrapText="1"/>
    </xf>
    <xf numFmtId="0" fontId="4" fillId="0" borderId="6" xfId="0" applyFont="1" applyFill="1" applyBorder="1" applyAlignment="1" applyProtection="1">
      <alignment wrapText="1"/>
    </xf>
    <xf numFmtId="2" fontId="4" fillId="0" borderId="6" xfId="0" applyNumberFormat="1" applyFont="1" applyFill="1" applyBorder="1" applyAlignment="1" applyProtection="1">
      <alignment wrapText="1"/>
    </xf>
    <xf numFmtId="0" fontId="3" fillId="5" borderId="5" xfId="0" applyFont="1" applyFill="1" applyBorder="1" applyAlignment="1">
      <alignment wrapText="1"/>
    </xf>
    <xf numFmtId="0" fontId="3" fillId="5" borderId="6" xfId="0" applyFont="1" applyFill="1" applyBorder="1" applyAlignment="1">
      <alignment wrapText="1"/>
    </xf>
    <xf numFmtId="2" fontId="3" fillId="5" borderId="6" xfId="0" applyNumberFormat="1" applyFont="1" applyFill="1" applyBorder="1" applyAlignment="1">
      <alignment wrapText="1"/>
    </xf>
    <xf numFmtId="0" fontId="3" fillId="5" borderId="3" xfId="0" applyFont="1" applyFill="1" applyBorder="1" applyAlignment="1" applyProtection="1">
      <alignment wrapText="1"/>
    </xf>
    <xf numFmtId="4" fontId="4" fillId="0" borderId="6" xfId="0" applyNumberFormat="1" applyFont="1" applyFill="1" applyBorder="1" applyAlignment="1">
      <alignment wrapText="1"/>
    </xf>
    <xf numFmtId="0" fontId="3" fillId="0" borderId="5" xfId="0" applyFont="1" applyFill="1" applyBorder="1" applyAlignment="1">
      <alignment wrapText="1"/>
    </xf>
    <xf numFmtId="0" fontId="4" fillId="0" borderId="6" xfId="0" applyNumberFormat="1" applyFont="1" applyFill="1" applyBorder="1" applyAlignment="1" applyProtection="1">
      <alignment wrapText="1"/>
    </xf>
    <xf numFmtId="44" fontId="4" fillId="0" borderId="6" xfId="0" applyNumberFormat="1" applyFont="1" applyFill="1" applyBorder="1" applyAlignment="1">
      <alignment wrapText="1"/>
    </xf>
    <xf numFmtId="0" fontId="4" fillId="0" borderId="3" xfId="0" applyFont="1" applyFill="1" applyBorder="1" applyAlignment="1" applyProtection="1">
      <alignment wrapText="1"/>
      <protection locked="0"/>
    </xf>
    <xf numFmtId="10" fontId="4" fillId="0" borderId="3" xfId="5" applyNumberFormat="1" applyFont="1" applyFill="1" applyBorder="1" applyAlignment="1">
      <alignment wrapText="1"/>
    </xf>
    <xf numFmtId="44" fontId="4" fillId="0" borderId="6" xfId="1" applyFont="1" applyFill="1" applyBorder="1" applyAlignment="1">
      <alignment wrapText="1"/>
    </xf>
    <xf numFmtId="2" fontId="4" fillId="0" borderId="3" xfId="1" applyNumberFormat="1" applyFont="1" applyFill="1" applyBorder="1" applyAlignment="1" applyProtection="1">
      <alignment wrapText="1"/>
      <protection locked="0"/>
    </xf>
    <xf numFmtId="44" fontId="4" fillId="0" borderId="6" xfId="0" applyNumberFormat="1" applyFont="1" applyFill="1" applyBorder="1" applyAlignment="1"/>
    <xf numFmtId="0" fontId="3" fillId="4" borderId="8" xfId="0" applyFont="1" applyFill="1" applyBorder="1" applyAlignment="1">
      <alignment wrapText="1"/>
    </xf>
    <xf numFmtId="0" fontId="3" fillId="4" borderId="9" xfId="0" applyNumberFormat="1" applyFont="1" applyFill="1" applyBorder="1" applyAlignment="1">
      <alignment horizontal="left" vertical="top" wrapText="1"/>
    </xf>
    <xf numFmtId="0" fontId="3" fillId="4" borderId="11" xfId="0" applyFont="1" applyFill="1" applyBorder="1" applyAlignment="1">
      <alignment wrapText="1"/>
    </xf>
    <xf numFmtId="2" fontId="3" fillId="4" borderId="11" xfId="0" applyNumberFormat="1" applyFont="1" applyFill="1" applyBorder="1" applyAlignment="1">
      <alignment wrapText="1"/>
    </xf>
    <xf numFmtId="0" fontId="3" fillId="4" borderId="9" xfId="0" applyFont="1" applyFill="1" applyBorder="1" applyAlignment="1" applyProtection="1">
      <alignment wrapText="1"/>
    </xf>
    <xf numFmtId="0" fontId="3" fillId="0" borderId="0" xfId="0" applyFont="1" applyFill="1" applyBorder="1" applyAlignment="1">
      <alignment wrapText="1"/>
    </xf>
    <xf numFmtId="0" fontId="3" fillId="0" borderId="0" xfId="0" applyNumberFormat="1" applyFont="1" applyFill="1" applyBorder="1" applyAlignment="1">
      <alignment horizontal="left" vertical="top" wrapText="1"/>
    </xf>
    <xf numFmtId="2" fontId="3" fillId="0" borderId="0" xfId="0" applyNumberFormat="1" applyFont="1" applyFill="1" applyBorder="1" applyAlignment="1">
      <alignment wrapText="1"/>
    </xf>
    <xf numFmtId="0" fontId="3" fillId="0" borderId="0" xfId="0" applyFont="1" applyFill="1" applyBorder="1" applyAlignment="1" applyProtection="1">
      <alignment wrapText="1"/>
    </xf>
    <xf numFmtId="0" fontId="3" fillId="9" borderId="13" xfId="0" applyFont="1" applyFill="1" applyBorder="1" applyAlignment="1">
      <alignment vertical="center" wrapText="1"/>
    </xf>
    <xf numFmtId="0" fontId="3" fillId="9" borderId="10" xfId="0" applyNumberFormat="1" applyFont="1" applyFill="1" applyBorder="1" applyAlignment="1">
      <alignment horizontal="left" vertical="top" wrapText="1"/>
    </xf>
    <xf numFmtId="0" fontId="3" fillId="9" borderId="12" xfId="0" applyFont="1" applyFill="1" applyBorder="1" applyAlignment="1">
      <alignment vertical="center" wrapText="1"/>
    </xf>
    <xf numFmtId="2" fontId="3" fillId="9" borderId="12" xfId="0" applyNumberFormat="1" applyFont="1" applyFill="1" applyBorder="1" applyAlignment="1">
      <alignment vertical="center" wrapText="1"/>
    </xf>
    <xf numFmtId="0" fontId="3" fillId="9" borderId="10" xfId="0" applyFont="1" applyFill="1" applyBorder="1" applyAlignment="1" applyProtection="1">
      <alignment vertical="center" wrapText="1"/>
    </xf>
    <xf numFmtId="0" fontId="9" fillId="0" borderId="0" xfId="0" applyFont="1" applyFill="1" applyBorder="1" applyAlignment="1" applyProtection="1">
      <alignment vertical="center" wrapText="1"/>
    </xf>
    <xf numFmtId="0" fontId="9" fillId="8" borderId="0" xfId="0" applyFont="1" applyFill="1" applyBorder="1" applyAlignment="1" applyProtection="1">
      <alignment vertical="center" wrapText="1"/>
    </xf>
    <xf numFmtId="0" fontId="11" fillId="0" borderId="5" xfId="0" applyFont="1" applyFill="1" applyBorder="1" applyAlignment="1">
      <alignment vertical="top" wrapText="1"/>
    </xf>
    <xf numFmtId="0" fontId="4" fillId="0" borderId="6" xfId="0" applyFont="1" applyFill="1" applyBorder="1" applyAlignment="1">
      <alignment vertical="center" wrapText="1"/>
    </xf>
    <xf numFmtId="2" fontId="11" fillId="0" borderId="6" xfId="0" applyNumberFormat="1" applyFont="1" applyFill="1" applyBorder="1" applyAlignment="1">
      <alignment horizontal="right" vertical="center" wrapText="1"/>
    </xf>
    <xf numFmtId="44" fontId="11" fillId="0" borderId="3" xfId="1" applyFont="1" applyFill="1" applyBorder="1" applyAlignment="1" applyProtection="1">
      <alignment vertical="center" wrapText="1"/>
    </xf>
    <xf numFmtId="4" fontId="4" fillId="0" borderId="6" xfId="0" applyNumberFormat="1" applyFont="1" applyBorder="1" applyAlignment="1">
      <alignment vertical="center" wrapText="1"/>
    </xf>
    <xf numFmtId="0" fontId="21" fillId="0" borderId="0" xfId="0" applyFont="1" applyFill="1" applyBorder="1" applyAlignment="1" applyProtection="1">
      <alignment vertical="top" wrapText="1"/>
    </xf>
    <xf numFmtId="0" fontId="15" fillId="0" borderId="3" xfId="0" applyNumberFormat="1" applyFont="1" applyFill="1" applyBorder="1" applyAlignment="1">
      <alignment horizontal="left" vertical="top" wrapText="1"/>
    </xf>
    <xf numFmtId="2" fontId="11" fillId="0" borderId="6" xfId="0" applyNumberFormat="1" applyFont="1" applyFill="1" applyBorder="1" applyAlignment="1">
      <alignment horizontal="right" wrapText="1"/>
    </xf>
    <xf numFmtId="44" fontId="11" fillId="0" borderId="3" xfId="1" applyFont="1" applyFill="1" applyBorder="1" applyAlignment="1" applyProtection="1">
      <alignment vertical="top" wrapText="1"/>
    </xf>
    <xf numFmtId="0" fontId="11" fillId="0" borderId="6" xfId="0" applyFont="1" applyFill="1" applyBorder="1" applyAlignment="1">
      <alignment vertical="top" wrapText="1"/>
    </xf>
    <xf numFmtId="2" fontId="11" fillId="0" borderId="6" xfId="0" applyNumberFormat="1" applyFont="1" applyFill="1" applyBorder="1" applyAlignment="1">
      <alignment vertical="top" wrapText="1"/>
    </xf>
    <xf numFmtId="2" fontId="11" fillId="0" borderId="6" xfId="0" applyNumberFormat="1" applyFont="1" applyFill="1" applyBorder="1" applyAlignment="1">
      <alignment horizontal="right" vertical="top" wrapText="1"/>
    </xf>
    <xf numFmtId="44" fontId="11" fillId="0" borderId="3" xfId="1" applyFont="1" applyBorder="1" applyAlignment="1" applyProtection="1">
      <alignment vertical="top" wrapText="1"/>
    </xf>
    <xf numFmtId="0" fontId="9" fillId="3" borderId="0" xfId="0" applyFont="1" applyFill="1" applyBorder="1" applyAlignment="1" applyProtection="1">
      <alignment vertical="top" wrapText="1"/>
    </xf>
    <xf numFmtId="0" fontId="21" fillId="0" borderId="3" xfId="0" applyFont="1" applyFill="1" applyBorder="1" applyAlignment="1" applyProtection="1">
      <alignment vertical="top" wrapText="1"/>
    </xf>
    <xf numFmtId="0" fontId="0" fillId="0" borderId="3" xfId="0" applyFill="1" applyBorder="1" applyAlignment="1" applyProtection="1">
      <alignment wrapText="1"/>
    </xf>
    <xf numFmtId="0" fontId="22" fillId="6" borderId="3" xfId="0" applyFont="1" applyFill="1" applyBorder="1" applyAlignment="1">
      <alignment vertical="center" wrapText="1"/>
    </xf>
    <xf numFmtId="0" fontId="22" fillId="0" borderId="3" xfId="0" applyNumberFormat="1" applyFont="1" applyFill="1" applyBorder="1" applyAlignment="1">
      <alignment vertical="top" wrapText="1"/>
    </xf>
    <xf numFmtId="0" fontId="22" fillId="6" borderId="3" xfId="0" applyFont="1" applyFill="1" applyBorder="1" applyAlignment="1">
      <alignment horizontal="center" vertical="center" wrapText="1"/>
    </xf>
    <xf numFmtId="166" fontId="22" fillId="6" borderId="3" xfId="0" applyNumberFormat="1" applyFont="1" applyFill="1" applyBorder="1" applyAlignment="1">
      <alignment horizontal="right" vertical="center" wrapText="1"/>
    </xf>
    <xf numFmtId="167" fontId="22" fillId="6" borderId="3" xfId="1" applyNumberFormat="1" applyFont="1" applyFill="1" applyBorder="1" applyAlignment="1" applyProtection="1">
      <alignment horizontal="right" vertical="center" wrapText="1"/>
    </xf>
    <xf numFmtId="167" fontId="22" fillId="0" borderId="3" xfId="1" applyNumberFormat="1" applyFont="1" applyBorder="1" applyAlignment="1">
      <alignment horizontal="right" vertical="center" wrapText="1"/>
    </xf>
    <xf numFmtId="0" fontId="23" fillId="0" borderId="0" xfId="0" applyFont="1" applyFill="1" applyBorder="1" applyAlignment="1" applyProtection="1">
      <alignment wrapText="1"/>
    </xf>
    <xf numFmtId="0" fontId="21" fillId="0" borderId="3" xfId="0" applyNumberFormat="1" applyFont="1" applyBorder="1" applyAlignment="1">
      <alignment vertical="top" wrapText="1"/>
    </xf>
    <xf numFmtId="0" fontId="4" fillId="0" borderId="0" xfId="0" applyFont="1" applyFill="1" applyBorder="1" applyAlignment="1" applyProtection="1">
      <alignment vertical="top" wrapText="1"/>
    </xf>
    <xf numFmtId="0" fontId="4" fillId="0" borderId="0" xfId="0" applyFont="1" applyFill="1" applyBorder="1" applyAlignment="1" applyProtection="1">
      <alignment horizontal="left" vertical="top" wrapText="1"/>
    </xf>
    <xf numFmtId="2" fontId="4" fillId="0" borderId="0" xfId="0" applyNumberFormat="1" applyFont="1" applyFill="1" applyBorder="1" applyAlignment="1" applyProtection="1">
      <alignment vertical="top" wrapText="1"/>
    </xf>
    <xf numFmtId="4" fontId="24" fillId="0" borderId="0" xfId="0" applyNumberFormat="1" applyFont="1" applyFill="1" applyBorder="1" applyAlignment="1" applyProtection="1">
      <alignment vertical="top" wrapText="1"/>
    </xf>
    <xf numFmtId="168" fontId="4" fillId="0" borderId="0" xfId="0" applyNumberFormat="1" applyFont="1" applyFill="1" applyBorder="1" applyAlignment="1" applyProtection="1">
      <alignment vertical="top" wrapText="1"/>
    </xf>
    <xf numFmtId="2" fontId="0" fillId="0" borderId="0" xfId="0" applyNumberFormat="1" applyFont="1" applyFill="1" applyBorder="1" applyAlignment="1" applyProtection="1">
      <alignment vertical="top"/>
    </xf>
    <xf numFmtId="0" fontId="7" fillId="5" borderId="0" xfId="0" applyFont="1" applyFill="1" applyAlignment="1" applyProtection="1">
      <alignment vertical="top"/>
    </xf>
    <xf numFmtId="166" fontId="9" fillId="0" borderId="0" xfId="0" applyNumberFormat="1" applyFont="1" applyFill="1" applyBorder="1" applyAlignment="1" applyProtection="1">
      <alignment vertical="top"/>
    </xf>
    <xf numFmtId="44" fontId="0" fillId="0" borderId="0" xfId="0" applyNumberFormat="1" applyFill="1" applyBorder="1" applyAlignment="1" applyProtection="1">
      <alignment vertical="top"/>
    </xf>
    <xf numFmtId="4" fontId="3" fillId="0" borderId="0" xfId="0" applyNumberFormat="1" applyFont="1" applyFill="1" applyBorder="1" applyAlignment="1">
      <alignment wrapText="1"/>
    </xf>
    <xf numFmtId="164" fontId="4" fillId="2" borderId="2" xfId="2" applyNumberFormat="1" applyFont="1" applyFill="1" applyBorder="1" applyAlignment="1" applyProtection="1">
      <alignment horizontal="left" vertical="top" wrapText="1"/>
    </xf>
    <xf numFmtId="0" fontId="25" fillId="0" borderId="0" xfId="0" applyFont="1" applyAlignment="1" applyProtection="1">
      <alignment horizontal="right" vertical="top" wrapText="1"/>
    </xf>
    <xf numFmtId="0" fontId="26" fillId="0" borderId="0" xfId="0" applyFont="1" applyAlignment="1" applyProtection="1">
      <alignment vertical="justify"/>
    </xf>
    <xf numFmtId="0" fontId="27" fillId="0" borderId="0" xfId="0" applyFont="1" applyAlignment="1" applyProtection="1">
      <alignment vertical="justify"/>
    </xf>
    <xf numFmtId="0" fontId="25" fillId="0" borderId="0" xfId="0" applyFont="1" applyAlignment="1" applyProtection="1">
      <alignment horizontal="right" vertical="top"/>
    </xf>
    <xf numFmtId="0" fontId="25" fillId="0" borderId="0" xfId="0" applyFont="1" applyFill="1" applyBorder="1" applyAlignment="1" applyProtection="1">
      <alignment horizontal="right" vertical="top"/>
    </xf>
    <xf numFmtId="0" fontId="25" fillId="0" borderId="0" xfId="0" applyFont="1" applyFill="1" applyBorder="1" applyAlignment="1" applyProtection="1">
      <alignment vertical="top"/>
    </xf>
    <xf numFmtId="10" fontId="0" fillId="0" borderId="0" xfId="5" applyNumberFormat="1" applyFont="1" applyFill="1" applyBorder="1" applyAlignment="1" applyProtection="1">
      <alignment vertical="top"/>
    </xf>
    <xf numFmtId="0" fontId="4" fillId="10" borderId="5" xfId="0" applyFont="1" applyFill="1" applyBorder="1" applyAlignment="1">
      <alignment vertical="top"/>
    </xf>
    <xf numFmtId="0" fontId="11" fillId="10" borderId="3" xfId="0" applyNumberFormat="1" applyFont="1" applyFill="1" applyBorder="1" applyAlignment="1">
      <alignment vertical="justify"/>
    </xf>
    <xf numFmtId="0" fontId="4" fillId="10" borderId="6" xfId="0" applyFont="1" applyFill="1" applyBorder="1" applyAlignment="1">
      <alignment vertical="top"/>
    </xf>
    <xf numFmtId="2" fontId="4" fillId="10" borderId="6" xfId="0" applyNumberFormat="1" applyFont="1" applyFill="1" applyBorder="1" applyAlignment="1">
      <alignment vertical="top"/>
    </xf>
    <xf numFmtId="44" fontId="4" fillId="10" borderId="3" xfId="1" applyFont="1" applyFill="1" applyBorder="1" applyAlignment="1" applyProtection="1">
      <alignment vertical="top"/>
    </xf>
    <xf numFmtId="0" fontId="4" fillId="10" borderId="5" xfId="0" applyFont="1" applyFill="1" applyBorder="1" applyAlignment="1"/>
    <xf numFmtId="0" fontId="11" fillId="10" borderId="3" xfId="0" applyNumberFormat="1" applyFont="1" applyFill="1" applyBorder="1" applyAlignment="1"/>
    <xf numFmtId="0" fontId="4" fillId="10" borderId="6" xfId="0" applyFont="1" applyFill="1" applyBorder="1" applyAlignment="1"/>
    <xf numFmtId="2" fontId="4" fillId="10" borderId="6" xfId="0" applyNumberFormat="1" applyFont="1" applyFill="1" applyBorder="1" applyAlignment="1"/>
    <xf numFmtId="44" fontId="4" fillId="10" borderId="3" xfId="1" applyFont="1" applyFill="1" applyBorder="1" applyAlignment="1" applyProtection="1"/>
    <xf numFmtId="2" fontId="25" fillId="0" borderId="0" xfId="0" applyNumberFormat="1" applyFont="1" applyFill="1" applyAlignment="1" applyProtection="1">
      <alignment horizontal="left" vertical="top"/>
    </xf>
    <xf numFmtId="0" fontId="7" fillId="5" borderId="0" xfId="0" applyFont="1" applyFill="1" applyAlignment="1" applyProtection="1">
      <alignment horizontal="center" vertical="top"/>
    </xf>
    <xf numFmtId="2" fontId="4" fillId="0" borderId="3" xfId="0" applyNumberFormat="1" applyFont="1" applyBorder="1" applyAlignment="1"/>
    <xf numFmtId="2" fontId="4" fillId="0" borderId="3" xfId="0" applyNumberFormat="1" applyFont="1" applyFill="1" applyBorder="1" applyAlignment="1"/>
  </cellXfs>
  <cellStyles count="10">
    <cellStyle name="Millares 2" xfId="9"/>
    <cellStyle name="Moneda" xfId="1" builtinId="4"/>
    <cellStyle name="Moneda 2" xfId="3"/>
    <cellStyle name="Moneda 3" xfId="4"/>
    <cellStyle name="Moneda 4" xfId="6"/>
    <cellStyle name="Normal" xfId="0" builtinId="0"/>
    <cellStyle name="Normal 10" xfId="2"/>
    <cellStyle name="Normal 2" xfId="7"/>
    <cellStyle name="Normal 3" xfId="8"/>
    <cellStyle name="Porcentaje" xfId="5" builtinId="5"/>
  </cellStyles>
  <dxfs count="1">
    <dxf>
      <font>
        <color rgb="FF9C0006"/>
      </font>
      <fill>
        <patternFill>
          <bgColor rgb="FFFFC7CE"/>
        </patternFill>
      </fill>
    </dxf>
  </dxfs>
  <tableStyles count="0" defaultTableStyle="TableStyleMedium2" defaultPivotStyle="PivotStyleLight16"/>
  <colors>
    <mruColors>
      <color rgb="FF00FF00"/>
      <color rgb="FF00B0F0"/>
      <color rgb="FFDDF6FF"/>
      <color rgb="FFFFFF00"/>
      <color rgb="FF000000"/>
      <color rgb="FFFFC000"/>
      <color rgb="FF00007E"/>
      <color rgb="FF008BBC"/>
      <color rgb="FF5EF4FC"/>
      <color rgb="FF05DEE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1"/>
  <sheetViews>
    <sheetView topLeftCell="C508" zoomScale="87" zoomScaleNormal="87" zoomScaleSheetLayoutView="80" workbookViewId="0">
      <selection activeCell="F525" sqref="F525"/>
    </sheetView>
  </sheetViews>
  <sheetFormatPr baseColWidth="10" defaultColWidth="11.42578125" defaultRowHeight="15"/>
  <cols>
    <col min="1" max="1" width="15.28515625" style="4" customWidth="1"/>
    <col min="2" max="2" width="68.5703125" style="39" customWidth="1"/>
    <col min="3" max="3" width="10.5703125" style="4" customWidth="1"/>
    <col min="4" max="4" width="12.5703125" style="131" customWidth="1"/>
    <col min="5" max="5" width="18.7109375" style="7" customWidth="1"/>
    <col min="6" max="6" width="18.7109375" style="54" customWidth="1"/>
    <col min="7" max="7" width="4" style="54" customWidth="1"/>
    <col min="8" max="8" width="12.5703125" style="131" customWidth="1"/>
    <col min="9" max="10" width="18.7109375" style="54" customWidth="1"/>
    <col min="11" max="11" width="11.42578125" style="7"/>
    <col min="12" max="12" width="12.5703125" style="131" customWidth="1"/>
    <col min="13" max="14" width="18.7109375" style="54" customWidth="1"/>
    <col min="15" max="16384" width="11.42578125" style="7"/>
  </cols>
  <sheetData>
    <row r="1" spans="1:15">
      <c r="A1" s="270" t="s">
        <v>969</v>
      </c>
      <c r="B1" s="271" t="s">
        <v>970</v>
      </c>
      <c r="C1" s="3"/>
      <c r="D1" s="121"/>
      <c r="H1" s="121"/>
      <c r="L1" s="121"/>
    </row>
    <row r="2" spans="1:15" s="20" customFormat="1">
      <c r="A2" s="270" t="s">
        <v>971</v>
      </c>
      <c r="B2" s="272" t="s">
        <v>1005</v>
      </c>
      <c r="C2" s="19"/>
      <c r="D2" s="122"/>
      <c r="E2" s="19"/>
      <c r="F2" s="19"/>
      <c r="H2" s="122"/>
      <c r="I2" s="19"/>
      <c r="J2" s="19"/>
      <c r="L2" s="122"/>
      <c r="M2" s="19"/>
      <c r="N2" s="19"/>
    </row>
    <row r="3" spans="1:15" s="20" customFormat="1" ht="12.75">
      <c r="A3" s="270" t="s">
        <v>1007</v>
      </c>
      <c r="B3" s="275" t="s">
        <v>1010</v>
      </c>
      <c r="C3" s="21"/>
      <c r="D3" s="123"/>
      <c r="E3" s="22"/>
      <c r="F3" s="22"/>
      <c r="H3" s="123"/>
      <c r="I3" s="22"/>
      <c r="J3" s="22"/>
      <c r="L3" s="123"/>
      <c r="M3" s="22"/>
      <c r="N3" s="22"/>
    </row>
    <row r="4" spans="1:15" s="20" customFormat="1" ht="12.75">
      <c r="A4" s="273" t="s">
        <v>700</v>
      </c>
      <c r="B4" s="272" t="s">
        <v>724</v>
      </c>
      <c r="C4" s="21"/>
      <c r="D4" s="123"/>
      <c r="E4" s="22"/>
      <c r="F4" s="22"/>
      <c r="H4" s="123"/>
      <c r="I4" s="22"/>
      <c r="J4" s="22"/>
      <c r="L4" s="123"/>
      <c r="M4" s="22"/>
      <c r="N4" s="22"/>
    </row>
    <row r="5" spans="1:15" s="20" customFormat="1" ht="12.75">
      <c r="A5" s="273" t="s">
        <v>701</v>
      </c>
      <c r="B5" s="272" t="s">
        <v>725</v>
      </c>
      <c r="C5" s="21"/>
      <c r="D5" s="123"/>
      <c r="E5" s="22"/>
      <c r="F5" s="22"/>
      <c r="H5" s="123"/>
      <c r="I5" s="22"/>
      <c r="J5" s="22"/>
      <c r="L5" s="123"/>
      <c r="M5" s="22"/>
      <c r="N5" s="22"/>
    </row>
    <row r="6" spans="1:15" s="20" customFormat="1" ht="12.75">
      <c r="A6" s="273" t="s">
        <v>1006</v>
      </c>
      <c r="B6" s="287">
        <v>414.66</v>
      </c>
      <c r="C6" s="21"/>
      <c r="E6" s="22"/>
      <c r="F6" s="22"/>
      <c r="I6" s="22"/>
      <c r="J6" s="22"/>
      <c r="M6" s="22"/>
      <c r="N6" s="22"/>
    </row>
    <row r="7" spans="1:15" s="20" customFormat="1" ht="12.75">
      <c r="A7" s="274" t="s">
        <v>1008</v>
      </c>
      <c r="B7" s="275" t="s">
        <v>1009</v>
      </c>
      <c r="C7" s="21"/>
      <c r="D7" s="123"/>
      <c r="E7" s="22"/>
      <c r="F7" s="22"/>
      <c r="H7" s="123"/>
      <c r="I7" s="22"/>
      <c r="J7" s="22"/>
      <c r="L7" s="123"/>
      <c r="M7" s="22"/>
      <c r="N7" s="22"/>
    </row>
    <row r="8" spans="1:15" s="20" customFormat="1" ht="12.75">
      <c r="A8" s="21"/>
      <c r="B8" s="31"/>
      <c r="C8" s="21" t="s">
        <v>704</v>
      </c>
      <c r="D8" s="123"/>
      <c r="E8" s="22"/>
      <c r="F8" s="22"/>
      <c r="H8" s="123"/>
      <c r="I8" s="22"/>
      <c r="J8" s="22"/>
      <c r="L8" s="123"/>
      <c r="M8" s="22"/>
      <c r="N8" s="22"/>
    </row>
    <row r="9" spans="1:15" s="8" customFormat="1">
      <c r="A9" s="18"/>
      <c r="B9" s="32"/>
      <c r="C9" s="18"/>
      <c r="D9" s="124"/>
      <c r="E9" s="288" t="s">
        <v>988</v>
      </c>
      <c r="F9" s="23"/>
      <c r="H9" s="124"/>
      <c r="I9" s="265" t="s">
        <v>989</v>
      </c>
      <c r="J9" s="23"/>
      <c r="L9" s="124"/>
      <c r="M9" s="288" t="s">
        <v>992</v>
      </c>
      <c r="N9" s="23"/>
    </row>
    <row r="10" spans="1:15">
      <c r="A10" s="1"/>
      <c r="B10" s="33" t="s">
        <v>0</v>
      </c>
      <c r="C10" s="30" t="s">
        <v>2</v>
      </c>
      <c r="D10" s="125" t="s">
        <v>698</v>
      </c>
      <c r="E10" s="125" t="s">
        <v>696</v>
      </c>
      <c r="F10" s="125" t="s">
        <v>699</v>
      </c>
      <c r="H10" s="125" t="s">
        <v>698</v>
      </c>
      <c r="I10" s="125" t="s">
        <v>696</v>
      </c>
      <c r="J10" s="125" t="s">
        <v>699</v>
      </c>
      <c r="L10" s="125" t="s">
        <v>698</v>
      </c>
      <c r="M10" s="125" t="s">
        <v>696</v>
      </c>
      <c r="N10" s="125" t="s">
        <v>699</v>
      </c>
    </row>
    <row r="11" spans="1:15">
      <c r="A11" s="2"/>
      <c r="B11" s="34" t="s">
        <v>1</v>
      </c>
      <c r="C11" s="24"/>
      <c r="D11" s="126"/>
      <c r="E11" s="126"/>
      <c r="F11" s="126"/>
      <c r="H11" s="126"/>
      <c r="I11" s="126"/>
      <c r="J11" s="126"/>
      <c r="L11" s="126"/>
      <c r="M11" s="126"/>
      <c r="N11" s="126"/>
    </row>
    <row r="12" spans="1:15" s="8" customFormat="1">
      <c r="A12" s="12" t="s">
        <v>3</v>
      </c>
      <c r="B12" s="35" t="s">
        <v>4</v>
      </c>
      <c r="C12" s="25"/>
      <c r="D12" s="127"/>
      <c r="E12" s="13"/>
      <c r="F12" s="13"/>
      <c r="H12" s="127"/>
      <c r="I12" s="13"/>
      <c r="J12" s="13"/>
      <c r="L12" s="127"/>
      <c r="M12" s="13"/>
      <c r="N12" s="13"/>
    </row>
    <row r="13" spans="1:15" s="8" customFormat="1">
      <c r="A13" s="14" t="s">
        <v>5</v>
      </c>
      <c r="B13" s="36" t="s">
        <v>6</v>
      </c>
      <c r="C13" s="26"/>
      <c r="D13" s="44"/>
      <c r="E13" s="15"/>
      <c r="F13" s="15"/>
      <c r="H13" s="44"/>
      <c r="I13" s="15"/>
      <c r="J13" s="15"/>
      <c r="L13" s="44"/>
      <c r="M13" s="15"/>
      <c r="N13" s="15"/>
    </row>
    <row r="14" spans="1:15" s="8" customFormat="1">
      <c r="A14" s="16" t="s">
        <v>7</v>
      </c>
      <c r="B14" s="37" t="s">
        <v>8</v>
      </c>
      <c r="C14" s="27"/>
      <c r="D14" s="128"/>
      <c r="E14" s="17"/>
      <c r="F14" s="17"/>
      <c r="H14" s="128"/>
      <c r="I14" s="17"/>
      <c r="J14" s="17"/>
      <c r="L14" s="128"/>
      <c r="M14" s="17"/>
      <c r="N14" s="17"/>
    </row>
    <row r="15" spans="1:15" s="56" customFormat="1" ht="15" customHeight="1">
      <c r="A15" s="11" t="s">
        <v>10</v>
      </c>
      <c r="B15" s="38" t="s">
        <v>765</v>
      </c>
      <c r="C15" s="28" t="s">
        <v>9</v>
      </c>
      <c r="D15" s="41">
        <v>6</v>
      </c>
      <c r="E15" s="6">
        <v>181.42740000000001</v>
      </c>
      <c r="F15" s="6">
        <f>D15*E15</f>
        <v>1088.5644</v>
      </c>
      <c r="H15" s="41">
        <f>VLOOKUP(A15,'A&amp;R CONSTRUCCIONES'!A:F,4,FALSE)</f>
        <v>6</v>
      </c>
      <c r="I15" s="6">
        <f>VLOOKUP(A15,'A&amp;R CONSTRUCCIONES'!A:F,5,FALSE)</f>
        <v>181.42740000000001</v>
      </c>
      <c r="J15" s="6">
        <f>H15*I15</f>
        <v>1088.5644</v>
      </c>
      <c r="K15" s="264">
        <f>H15-D15</f>
        <v>0</v>
      </c>
      <c r="L15" s="41">
        <v>6</v>
      </c>
      <c r="M15" s="6">
        <v>181.42740000000001</v>
      </c>
      <c r="N15" s="6">
        <f>L15*M15</f>
        <v>1088.5644</v>
      </c>
      <c r="O15" s="276">
        <f>N15/N$520</f>
        <v>2.7420091255921374E-4</v>
      </c>
    </row>
    <row r="16" spans="1:15" s="56" customFormat="1" ht="15" customHeight="1">
      <c r="A16" s="11" t="s">
        <v>12</v>
      </c>
      <c r="B16" s="38" t="s">
        <v>766</v>
      </c>
      <c r="C16" s="28" t="s">
        <v>9</v>
      </c>
      <c r="D16" s="41">
        <v>3</v>
      </c>
      <c r="E16" s="6">
        <v>166.72739999999999</v>
      </c>
      <c r="F16" s="6">
        <f t="shared" ref="F16:F79" si="0">D16*E16</f>
        <v>500.18219999999997</v>
      </c>
      <c r="H16" s="41">
        <f>VLOOKUP(A16,'A&amp;R CONSTRUCCIONES'!A:F,4,FALSE)</f>
        <v>3</v>
      </c>
      <c r="I16" s="6">
        <f>VLOOKUP(A16,'A&amp;R CONSTRUCCIONES'!A:F,5,FALSE)</f>
        <v>166.72739999999999</v>
      </c>
      <c r="J16" s="6">
        <f t="shared" ref="J16:J79" si="1">H16*I16</f>
        <v>500.18219999999997</v>
      </c>
      <c r="K16" s="264">
        <f t="shared" ref="K16:K79" si="2">H16-D16</f>
        <v>0</v>
      </c>
      <c r="L16" s="41">
        <v>3</v>
      </c>
      <c r="M16" s="6">
        <v>166.72739999999999</v>
      </c>
      <c r="N16" s="6">
        <f t="shared" ref="N16:N79" si="3">L16*M16</f>
        <v>500.18219999999997</v>
      </c>
      <c r="O16" s="276">
        <f t="shared" ref="O16:O79" si="4">N16/N$520</f>
        <v>1.2599200900367049E-4</v>
      </c>
    </row>
    <row r="17" spans="1:15" s="56" customFormat="1" ht="15" customHeight="1">
      <c r="A17" s="11" t="s">
        <v>14</v>
      </c>
      <c r="B17" s="38" t="s">
        <v>767</v>
      </c>
      <c r="C17" s="28" t="s">
        <v>9</v>
      </c>
      <c r="D17" s="41">
        <v>8</v>
      </c>
      <c r="E17" s="6">
        <v>47.324199999999998</v>
      </c>
      <c r="F17" s="6">
        <f t="shared" si="0"/>
        <v>378.59359999999998</v>
      </c>
      <c r="H17" s="41">
        <f>VLOOKUP(A17,'A&amp;R CONSTRUCCIONES'!A:F,4,FALSE)</f>
        <v>8</v>
      </c>
      <c r="I17" s="6">
        <f>VLOOKUP(A17,'A&amp;R CONSTRUCCIONES'!A:F,5,FALSE)</f>
        <v>47.324199999999998</v>
      </c>
      <c r="J17" s="6">
        <f t="shared" si="1"/>
        <v>378.59359999999998</v>
      </c>
      <c r="K17" s="264">
        <f t="shared" si="2"/>
        <v>0</v>
      </c>
      <c r="L17" s="41">
        <v>8</v>
      </c>
      <c r="M17" s="6">
        <v>47.324199999999998</v>
      </c>
      <c r="N17" s="6">
        <f t="shared" si="3"/>
        <v>378.59359999999998</v>
      </c>
      <c r="O17" s="276">
        <f t="shared" si="4"/>
        <v>9.536478559199432E-5</v>
      </c>
    </row>
    <row r="18" spans="1:15" s="56" customFormat="1" ht="15" customHeight="1">
      <c r="A18" s="11" t="s">
        <v>15</v>
      </c>
      <c r="B18" s="38" t="s">
        <v>768</v>
      </c>
      <c r="C18" s="28" t="s">
        <v>9</v>
      </c>
      <c r="D18" s="41">
        <v>1</v>
      </c>
      <c r="E18" s="6">
        <v>197.5729</v>
      </c>
      <c r="F18" s="6">
        <f t="shared" si="0"/>
        <v>197.5729</v>
      </c>
      <c r="H18" s="41">
        <f>VLOOKUP(A18,'A&amp;R CONSTRUCCIONES'!A:F,4,FALSE)</f>
        <v>1</v>
      </c>
      <c r="I18" s="6">
        <f>VLOOKUP(A18,'A&amp;R CONSTRUCCIONES'!A:F,5,FALSE)</f>
        <v>197.5729</v>
      </c>
      <c r="J18" s="6">
        <f t="shared" si="1"/>
        <v>197.5729</v>
      </c>
      <c r="K18" s="264">
        <f t="shared" si="2"/>
        <v>0</v>
      </c>
      <c r="L18" s="41">
        <v>1</v>
      </c>
      <c r="M18" s="6">
        <v>197.5729</v>
      </c>
      <c r="N18" s="6">
        <f t="shared" si="3"/>
        <v>197.5729</v>
      </c>
      <c r="O18" s="276">
        <f t="shared" si="4"/>
        <v>4.9767078068114561E-5</v>
      </c>
    </row>
    <row r="19" spans="1:15" s="8" customFormat="1">
      <c r="A19" s="16" t="s">
        <v>16</v>
      </c>
      <c r="B19" s="37" t="s">
        <v>17</v>
      </c>
      <c r="C19" s="27"/>
      <c r="D19" s="128"/>
      <c r="E19" s="17"/>
      <c r="F19" s="17"/>
      <c r="H19" s="128"/>
      <c r="I19" s="17"/>
      <c r="J19" s="17"/>
      <c r="K19" s="264">
        <f t="shared" si="2"/>
        <v>0</v>
      </c>
      <c r="L19" s="128"/>
      <c r="M19" s="17"/>
      <c r="N19" s="17"/>
      <c r="O19" s="276">
        <f t="shared" si="4"/>
        <v>0</v>
      </c>
    </row>
    <row r="20" spans="1:15" s="56" customFormat="1" ht="15" customHeight="1">
      <c r="A20" s="11" t="s">
        <v>18</v>
      </c>
      <c r="B20" s="38" t="s">
        <v>769</v>
      </c>
      <c r="C20" s="50" t="s">
        <v>19</v>
      </c>
      <c r="D20" s="41">
        <v>9</v>
      </c>
      <c r="E20" s="6">
        <v>195.4512</v>
      </c>
      <c r="F20" s="6">
        <f t="shared" si="0"/>
        <v>1759.0608</v>
      </c>
      <c r="H20" s="41">
        <f>VLOOKUP(A20,'A&amp;R CONSTRUCCIONES'!A:F,4,FALSE)</f>
        <v>9</v>
      </c>
      <c r="I20" s="6">
        <f>VLOOKUP(A20,'A&amp;R CONSTRUCCIONES'!A:F,5,FALSE)</f>
        <v>195.4512</v>
      </c>
      <c r="J20" s="6">
        <f t="shared" si="1"/>
        <v>1759.0608</v>
      </c>
      <c r="K20" s="264">
        <f t="shared" si="2"/>
        <v>0</v>
      </c>
      <c r="L20" s="41">
        <v>9</v>
      </c>
      <c r="M20" s="6">
        <v>195.4512</v>
      </c>
      <c r="N20" s="6">
        <f t="shared" si="3"/>
        <v>1759.0608</v>
      </c>
      <c r="O20" s="276">
        <f t="shared" si="4"/>
        <v>4.4309374494255061E-4</v>
      </c>
    </row>
    <row r="21" spans="1:15" s="56" customFormat="1" ht="15" customHeight="1">
      <c r="A21" s="9" t="s">
        <v>20</v>
      </c>
      <c r="B21" s="38" t="s">
        <v>770</v>
      </c>
      <c r="C21" s="28" t="s">
        <v>9</v>
      </c>
      <c r="D21" s="41">
        <v>1</v>
      </c>
      <c r="E21" s="6">
        <v>206.2508</v>
      </c>
      <c r="F21" s="6">
        <f t="shared" si="0"/>
        <v>206.2508</v>
      </c>
      <c r="H21" s="41">
        <f>VLOOKUP(A21,'A&amp;R CONSTRUCCIONES'!A:F,4,FALSE)</f>
        <v>1</v>
      </c>
      <c r="I21" s="6">
        <f>VLOOKUP(A21,'A&amp;R CONSTRUCCIONES'!A:F,5,FALSE)</f>
        <v>206.2508</v>
      </c>
      <c r="J21" s="6">
        <f t="shared" si="1"/>
        <v>206.2508</v>
      </c>
      <c r="K21" s="264">
        <f t="shared" si="2"/>
        <v>0</v>
      </c>
      <c r="L21" s="41">
        <v>1</v>
      </c>
      <c r="M21" s="6">
        <v>206.2508</v>
      </c>
      <c r="N21" s="6">
        <f t="shared" si="3"/>
        <v>206.2508</v>
      </c>
      <c r="O21" s="276">
        <f t="shared" si="4"/>
        <v>5.1952973637634932E-5</v>
      </c>
    </row>
    <row r="22" spans="1:15" s="8" customFormat="1">
      <c r="A22" s="16" t="s">
        <v>21</v>
      </c>
      <c r="B22" s="37" t="s">
        <v>22</v>
      </c>
      <c r="C22" s="27"/>
      <c r="D22" s="128"/>
      <c r="E22" s="17"/>
      <c r="F22" s="17"/>
      <c r="H22" s="128"/>
      <c r="I22" s="17"/>
      <c r="J22" s="17"/>
      <c r="K22" s="264">
        <f t="shared" si="2"/>
        <v>0</v>
      </c>
      <c r="L22" s="128"/>
      <c r="M22" s="17"/>
      <c r="N22" s="17"/>
      <c r="O22" s="276">
        <f t="shared" si="4"/>
        <v>0</v>
      </c>
    </row>
    <row r="23" spans="1:15" s="56" customFormat="1" ht="15" customHeight="1">
      <c r="A23" s="11" t="s">
        <v>26</v>
      </c>
      <c r="B23" s="38" t="s">
        <v>771</v>
      </c>
      <c r="C23" s="28" t="s">
        <v>23</v>
      </c>
      <c r="D23" s="41">
        <v>414.66</v>
      </c>
      <c r="E23" s="6">
        <v>50.866900000000001</v>
      </c>
      <c r="F23" s="6">
        <f t="shared" si="0"/>
        <v>21092.468754000001</v>
      </c>
      <c r="H23" s="41">
        <f>VLOOKUP(A23,'A&amp;R CONSTRUCCIONES'!A:F,4,FALSE)</f>
        <v>414.66</v>
      </c>
      <c r="I23" s="6">
        <f>VLOOKUP(A23,'A&amp;R CONSTRUCCIONES'!A:F,5,FALSE)</f>
        <v>50.866900000000001</v>
      </c>
      <c r="J23" s="6">
        <f t="shared" si="1"/>
        <v>21092.468754000001</v>
      </c>
      <c r="K23" s="264">
        <f t="shared" si="2"/>
        <v>0</v>
      </c>
      <c r="L23" s="41">
        <v>414.66</v>
      </c>
      <c r="M23" s="6">
        <v>50.866900000000001</v>
      </c>
      <c r="N23" s="6">
        <f t="shared" si="3"/>
        <v>21092.468754000001</v>
      </c>
      <c r="O23" s="276">
        <f t="shared" si="4"/>
        <v>5.3130289585747092E-3</v>
      </c>
    </row>
    <row r="24" spans="1:15" s="56" customFormat="1" ht="15" customHeight="1">
      <c r="A24" s="11" t="s">
        <v>27</v>
      </c>
      <c r="B24" s="38" t="s">
        <v>772</v>
      </c>
      <c r="C24" s="28" t="s">
        <v>9</v>
      </c>
      <c r="D24" s="41">
        <v>4</v>
      </c>
      <c r="E24" s="6">
        <v>680.01220000000001</v>
      </c>
      <c r="F24" s="6">
        <f t="shared" si="0"/>
        <v>2720.0488</v>
      </c>
      <c r="H24" s="41">
        <f>VLOOKUP(A24,'A&amp;R CONSTRUCCIONES'!A:F,4,FALSE)</f>
        <v>4</v>
      </c>
      <c r="I24" s="6">
        <f>VLOOKUP(A24,'A&amp;R CONSTRUCCIONES'!A:F,5,FALSE)</f>
        <v>680.01220000000001</v>
      </c>
      <c r="J24" s="6">
        <f t="shared" si="1"/>
        <v>2720.0488</v>
      </c>
      <c r="K24" s="264">
        <f t="shared" si="2"/>
        <v>0</v>
      </c>
      <c r="L24" s="41">
        <v>4</v>
      </c>
      <c r="M24" s="6">
        <v>680.01220000000001</v>
      </c>
      <c r="N24" s="6">
        <f t="shared" si="3"/>
        <v>2720.0488</v>
      </c>
      <c r="O24" s="276">
        <f t="shared" si="4"/>
        <v>6.8515915380439995E-4</v>
      </c>
    </row>
    <row r="25" spans="1:15" s="8" customFormat="1">
      <c r="A25" s="16" t="s">
        <v>28</v>
      </c>
      <c r="B25" s="37" t="s">
        <v>29</v>
      </c>
      <c r="C25" s="27"/>
      <c r="D25" s="128"/>
      <c r="E25" s="17"/>
      <c r="F25" s="17"/>
      <c r="H25" s="128"/>
      <c r="I25" s="17"/>
      <c r="J25" s="17"/>
      <c r="K25" s="264">
        <f t="shared" si="2"/>
        <v>0</v>
      </c>
      <c r="L25" s="128"/>
      <c r="M25" s="17"/>
      <c r="N25" s="17"/>
      <c r="O25" s="276">
        <f t="shared" si="4"/>
        <v>0</v>
      </c>
    </row>
    <row r="26" spans="1:15" s="56" customFormat="1" ht="15" customHeight="1">
      <c r="A26" s="11" t="s">
        <v>30</v>
      </c>
      <c r="B26" s="38" t="s">
        <v>773</v>
      </c>
      <c r="C26" s="28" t="s">
        <v>23</v>
      </c>
      <c r="D26" s="41">
        <v>4.49</v>
      </c>
      <c r="E26" s="6">
        <v>127.78219999999999</v>
      </c>
      <c r="F26" s="6">
        <f t="shared" si="0"/>
        <v>573.74207799999999</v>
      </c>
      <c r="H26" s="41">
        <f>VLOOKUP(A26,'A&amp;R CONSTRUCCIONES'!A:F,4,FALSE)</f>
        <v>4.49</v>
      </c>
      <c r="I26" s="6">
        <f>VLOOKUP(A26,'A&amp;R CONSTRUCCIONES'!A:F,5,FALSE)</f>
        <v>127.78219999999999</v>
      </c>
      <c r="J26" s="6">
        <f t="shared" si="1"/>
        <v>573.74207799999999</v>
      </c>
      <c r="K26" s="264">
        <f t="shared" si="2"/>
        <v>0</v>
      </c>
      <c r="L26" s="41">
        <v>4.49</v>
      </c>
      <c r="M26" s="6">
        <v>127.78219999999999</v>
      </c>
      <c r="N26" s="6">
        <f t="shared" si="3"/>
        <v>573.74207799999999</v>
      </c>
      <c r="O26" s="276">
        <f t="shared" si="4"/>
        <v>1.4452117059975469E-4</v>
      </c>
    </row>
    <row r="27" spans="1:15" s="56" customFormat="1" ht="15" customHeight="1">
      <c r="A27" s="11" t="s">
        <v>32</v>
      </c>
      <c r="B27" s="38" t="s">
        <v>774</v>
      </c>
      <c r="C27" s="28" t="s">
        <v>9</v>
      </c>
      <c r="D27" s="41">
        <v>1</v>
      </c>
      <c r="E27" s="6">
        <v>492.79300000000001</v>
      </c>
      <c r="F27" s="6">
        <f t="shared" si="0"/>
        <v>492.79300000000001</v>
      </c>
      <c r="H27" s="41">
        <f>VLOOKUP(A27,'A&amp;R CONSTRUCCIONES'!A:F,4,FALSE)</f>
        <v>1</v>
      </c>
      <c r="I27" s="6">
        <f>VLOOKUP(A27,'A&amp;R CONSTRUCCIONES'!A:F,5,FALSE)</f>
        <v>492.79300000000001</v>
      </c>
      <c r="J27" s="6">
        <f t="shared" si="1"/>
        <v>492.79300000000001</v>
      </c>
      <c r="K27" s="264">
        <f t="shared" si="2"/>
        <v>0</v>
      </c>
      <c r="L27" s="41">
        <v>1</v>
      </c>
      <c r="M27" s="6">
        <v>492.79300000000001</v>
      </c>
      <c r="N27" s="6">
        <f t="shared" si="3"/>
        <v>492.79300000000001</v>
      </c>
      <c r="O27" s="276">
        <f t="shared" si="4"/>
        <v>1.2413072694899139E-4</v>
      </c>
    </row>
    <row r="28" spans="1:15" s="56" customFormat="1" ht="15" customHeight="1">
      <c r="A28" s="11" t="s">
        <v>34</v>
      </c>
      <c r="B28" s="38" t="s">
        <v>775</v>
      </c>
      <c r="C28" s="28" t="s">
        <v>35</v>
      </c>
      <c r="D28" s="41">
        <v>2</v>
      </c>
      <c r="E28" s="6">
        <v>120.52040000000001</v>
      </c>
      <c r="F28" s="6">
        <f t="shared" si="0"/>
        <v>241.04080000000002</v>
      </c>
      <c r="H28" s="41">
        <f>VLOOKUP(A28,'A&amp;R CONSTRUCCIONES'!A:F,4,FALSE)</f>
        <v>2</v>
      </c>
      <c r="I28" s="6">
        <f>VLOOKUP(A28,'A&amp;R CONSTRUCCIONES'!A:F,5,FALSE)</f>
        <v>120.52040000000001</v>
      </c>
      <c r="J28" s="6">
        <f t="shared" si="1"/>
        <v>241.04080000000002</v>
      </c>
      <c r="K28" s="264">
        <f t="shared" si="2"/>
        <v>0</v>
      </c>
      <c r="L28" s="41">
        <v>2</v>
      </c>
      <c r="M28" s="6">
        <v>120.52040000000001</v>
      </c>
      <c r="N28" s="6">
        <f t="shared" si="3"/>
        <v>241.04080000000002</v>
      </c>
      <c r="O28" s="276">
        <f t="shared" si="4"/>
        <v>6.0716304266429197E-5</v>
      </c>
    </row>
    <row r="29" spans="1:15" s="56" customFormat="1" ht="15" customHeight="1">
      <c r="A29" s="11" t="s">
        <v>36</v>
      </c>
      <c r="B29" s="38" t="s">
        <v>776</v>
      </c>
      <c r="C29" s="28" t="s">
        <v>9</v>
      </c>
      <c r="D29" s="41">
        <v>1</v>
      </c>
      <c r="E29" s="6">
        <v>383.07220000000001</v>
      </c>
      <c r="F29" s="6">
        <f t="shared" si="0"/>
        <v>383.07220000000001</v>
      </c>
      <c r="H29" s="41">
        <f>VLOOKUP(A29,'A&amp;R CONSTRUCCIONES'!A:F,4,FALSE)</f>
        <v>1</v>
      </c>
      <c r="I29" s="6">
        <f>VLOOKUP(A29,'A&amp;R CONSTRUCCIONES'!A:F,5,FALSE)</f>
        <v>383.07220000000001</v>
      </c>
      <c r="J29" s="6">
        <f t="shared" si="1"/>
        <v>383.07220000000001</v>
      </c>
      <c r="K29" s="264">
        <f t="shared" si="2"/>
        <v>0</v>
      </c>
      <c r="L29" s="41">
        <v>1</v>
      </c>
      <c r="M29" s="6">
        <v>383.07220000000001</v>
      </c>
      <c r="N29" s="6">
        <f t="shared" si="3"/>
        <v>383.07220000000001</v>
      </c>
      <c r="O29" s="276">
        <f t="shared" si="4"/>
        <v>9.6492910126461646E-5</v>
      </c>
    </row>
    <row r="30" spans="1:15" s="56" customFormat="1" ht="15" customHeight="1">
      <c r="A30" s="9" t="s">
        <v>37</v>
      </c>
      <c r="B30" s="38" t="s">
        <v>777</v>
      </c>
      <c r="C30" s="28" t="s">
        <v>9</v>
      </c>
      <c r="D30" s="41">
        <v>2</v>
      </c>
      <c r="E30" s="6">
        <v>115.3068</v>
      </c>
      <c r="F30" s="6">
        <f t="shared" si="0"/>
        <v>230.61359999999999</v>
      </c>
      <c r="H30" s="41">
        <f>VLOOKUP(A30,'A&amp;R CONSTRUCCIONES'!A:F,4,FALSE)</f>
        <v>2</v>
      </c>
      <c r="I30" s="6">
        <f>VLOOKUP(A30,'A&amp;R CONSTRUCCIONES'!A:F,5,FALSE)</f>
        <v>115.3068</v>
      </c>
      <c r="J30" s="6">
        <f t="shared" si="1"/>
        <v>230.61359999999999</v>
      </c>
      <c r="K30" s="264">
        <f t="shared" si="2"/>
        <v>0</v>
      </c>
      <c r="L30" s="41">
        <v>2</v>
      </c>
      <c r="M30" s="6">
        <v>115.3068</v>
      </c>
      <c r="N30" s="6">
        <f t="shared" si="3"/>
        <v>230.61359999999999</v>
      </c>
      <c r="O30" s="276">
        <f t="shared" si="4"/>
        <v>5.8089773621630006E-5</v>
      </c>
    </row>
    <row r="31" spans="1:15" s="56" customFormat="1" ht="15" customHeight="1">
      <c r="A31" s="11" t="s">
        <v>38</v>
      </c>
      <c r="B31" s="38" t="s">
        <v>778</v>
      </c>
      <c r="C31" s="28" t="s">
        <v>9</v>
      </c>
      <c r="D31" s="41">
        <v>2</v>
      </c>
      <c r="E31" s="6">
        <v>250.91920000000002</v>
      </c>
      <c r="F31" s="6">
        <f t="shared" si="0"/>
        <v>501.83840000000004</v>
      </c>
      <c r="H31" s="41">
        <f>VLOOKUP(A31,'A&amp;R CONSTRUCCIONES'!A:F,4,FALSE)</f>
        <v>2</v>
      </c>
      <c r="I31" s="6">
        <f>VLOOKUP(A31,'A&amp;R CONSTRUCCIONES'!A:F,5,FALSE)</f>
        <v>250.91920000000002</v>
      </c>
      <c r="J31" s="6">
        <f t="shared" si="1"/>
        <v>501.83840000000004</v>
      </c>
      <c r="K31" s="264">
        <f t="shared" si="2"/>
        <v>0</v>
      </c>
      <c r="L31" s="41">
        <v>2</v>
      </c>
      <c r="M31" s="6">
        <v>250.91920000000002</v>
      </c>
      <c r="N31" s="6">
        <f t="shared" si="3"/>
        <v>501.83840000000004</v>
      </c>
      <c r="O31" s="276">
        <f t="shared" si="4"/>
        <v>1.2640919291247789E-4</v>
      </c>
    </row>
    <row r="32" spans="1:15" s="8" customFormat="1">
      <c r="A32" s="16" t="s">
        <v>39</v>
      </c>
      <c r="B32" s="37" t="s">
        <v>40</v>
      </c>
      <c r="C32" s="27"/>
      <c r="D32" s="128"/>
      <c r="E32" s="17"/>
      <c r="F32" s="17"/>
      <c r="H32" s="128"/>
      <c r="I32" s="17"/>
      <c r="J32" s="17"/>
      <c r="K32" s="264">
        <f t="shared" si="2"/>
        <v>0</v>
      </c>
      <c r="L32" s="128"/>
      <c r="M32" s="17"/>
      <c r="N32" s="17"/>
      <c r="O32" s="276">
        <f t="shared" si="4"/>
        <v>0</v>
      </c>
    </row>
    <row r="33" spans="1:15" s="56" customFormat="1" ht="15" customHeight="1">
      <c r="A33" s="11" t="s">
        <v>41</v>
      </c>
      <c r="B33" s="38" t="s">
        <v>779</v>
      </c>
      <c r="C33" s="28" t="s">
        <v>23</v>
      </c>
      <c r="D33" s="41">
        <v>13.13</v>
      </c>
      <c r="E33" s="6">
        <v>84.902299999999997</v>
      </c>
      <c r="F33" s="6">
        <f t="shared" si="0"/>
        <v>1114.7671990000001</v>
      </c>
      <c r="H33" s="41">
        <f>VLOOKUP(A33,'A&amp;R CONSTRUCCIONES'!A:F,4,FALSE)</f>
        <v>13.13</v>
      </c>
      <c r="I33" s="6">
        <f>VLOOKUP(A33,'A&amp;R CONSTRUCCIONES'!A:F,5,FALSE)</f>
        <v>84.902299999999997</v>
      </c>
      <c r="J33" s="6">
        <f t="shared" si="1"/>
        <v>1114.7671990000001</v>
      </c>
      <c r="K33" s="264">
        <f t="shared" si="2"/>
        <v>0</v>
      </c>
      <c r="L33" s="41">
        <v>13.13</v>
      </c>
      <c r="M33" s="6">
        <v>84.902299999999997</v>
      </c>
      <c r="N33" s="6">
        <f t="shared" si="3"/>
        <v>1114.7671990000001</v>
      </c>
      <c r="O33" s="276">
        <f t="shared" si="4"/>
        <v>2.8080119399171853E-4</v>
      </c>
    </row>
    <row r="34" spans="1:15" s="56" customFormat="1" ht="15" customHeight="1">
      <c r="A34" s="11" t="s">
        <v>42</v>
      </c>
      <c r="B34" s="38" t="s">
        <v>486</v>
      </c>
      <c r="C34" s="28" t="s">
        <v>9</v>
      </c>
      <c r="D34" s="41">
        <v>6</v>
      </c>
      <c r="E34" s="6">
        <v>129.25219999999999</v>
      </c>
      <c r="F34" s="6">
        <f t="shared" si="0"/>
        <v>775.51319999999987</v>
      </c>
      <c r="H34" s="41">
        <f>VLOOKUP(A34,'A&amp;R CONSTRUCCIONES'!A:F,4,FALSE)</f>
        <v>6</v>
      </c>
      <c r="I34" s="6">
        <f>VLOOKUP(A34,'A&amp;R CONSTRUCCIONES'!A:F,5,FALSE)</f>
        <v>129.25219999999999</v>
      </c>
      <c r="J34" s="6">
        <f t="shared" si="1"/>
        <v>775.51319999999987</v>
      </c>
      <c r="K34" s="264">
        <f t="shared" si="2"/>
        <v>0</v>
      </c>
      <c r="L34" s="41">
        <v>6</v>
      </c>
      <c r="M34" s="6">
        <v>129.25219999999999</v>
      </c>
      <c r="N34" s="6">
        <f t="shared" si="3"/>
        <v>775.51319999999987</v>
      </c>
      <c r="O34" s="276">
        <f t="shared" si="4"/>
        <v>1.9534574816309998E-4</v>
      </c>
    </row>
    <row r="35" spans="1:15" s="8" customFormat="1">
      <c r="A35" s="16" t="s">
        <v>43</v>
      </c>
      <c r="B35" s="37" t="s">
        <v>44</v>
      </c>
      <c r="C35" s="27"/>
      <c r="D35" s="128"/>
      <c r="E35" s="17"/>
      <c r="F35" s="17"/>
      <c r="H35" s="128"/>
      <c r="I35" s="17"/>
      <c r="J35" s="17"/>
      <c r="K35" s="264">
        <f t="shared" si="2"/>
        <v>0</v>
      </c>
      <c r="L35" s="128"/>
      <c r="M35" s="17"/>
      <c r="N35" s="17"/>
      <c r="O35" s="276">
        <f t="shared" si="4"/>
        <v>0</v>
      </c>
    </row>
    <row r="36" spans="1:15" s="56" customFormat="1" ht="15" customHeight="1">
      <c r="A36" s="9" t="s">
        <v>45</v>
      </c>
      <c r="B36" s="38" t="s">
        <v>780</v>
      </c>
      <c r="C36" s="28" t="s">
        <v>9</v>
      </c>
      <c r="D36" s="41">
        <v>9</v>
      </c>
      <c r="E36" s="6">
        <v>112.8372</v>
      </c>
      <c r="F36" s="6">
        <f t="shared" si="0"/>
        <v>1015.5347999999999</v>
      </c>
      <c r="H36" s="41">
        <f>VLOOKUP(A36,'A&amp;R CONSTRUCCIONES'!A:F,4,FALSE)</f>
        <v>9</v>
      </c>
      <c r="I36" s="6">
        <f>VLOOKUP(A36,'A&amp;R CONSTRUCCIONES'!A:F,5,FALSE)</f>
        <v>112.8372</v>
      </c>
      <c r="J36" s="6">
        <f t="shared" si="1"/>
        <v>1015.5347999999999</v>
      </c>
      <c r="K36" s="264">
        <f t="shared" si="2"/>
        <v>0</v>
      </c>
      <c r="L36" s="41">
        <v>9</v>
      </c>
      <c r="M36" s="6">
        <v>112.8372</v>
      </c>
      <c r="N36" s="6">
        <f t="shared" si="3"/>
        <v>1015.5347999999999</v>
      </c>
      <c r="O36" s="276">
        <f t="shared" si="4"/>
        <v>2.5580532387026308E-4</v>
      </c>
    </row>
    <row r="37" spans="1:15" s="56" customFormat="1" ht="15" customHeight="1">
      <c r="A37" s="11" t="s">
        <v>47</v>
      </c>
      <c r="B37" s="38" t="s">
        <v>781</v>
      </c>
      <c r="C37" s="28" t="s">
        <v>9</v>
      </c>
      <c r="D37" s="41">
        <v>1</v>
      </c>
      <c r="E37" s="6">
        <v>627.46460000000002</v>
      </c>
      <c r="F37" s="6">
        <f t="shared" si="0"/>
        <v>627.46460000000002</v>
      </c>
      <c r="H37" s="41">
        <f>VLOOKUP(A37,'A&amp;R CONSTRUCCIONES'!A:F,4,FALSE)</f>
        <v>1</v>
      </c>
      <c r="I37" s="6">
        <f>VLOOKUP(A37,'A&amp;R CONSTRUCCIONES'!A:F,5,FALSE)</f>
        <v>627.46460000000002</v>
      </c>
      <c r="J37" s="6">
        <f t="shared" si="1"/>
        <v>627.46460000000002</v>
      </c>
      <c r="K37" s="264">
        <f t="shared" si="2"/>
        <v>0</v>
      </c>
      <c r="L37" s="41">
        <v>1</v>
      </c>
      <c r="M37" s="6">
        <v>627.46460000000002</v>
      </c>
      <c r="N37" s="6">
        <f t="shared" si="3"/>
        <v>627.46460000000002</v>
      </c>
      <c r="O37" s="276">
        <f t="shared" si="4"/>
        <v>1.58053456385862E-4</v>
      </c>
    </row>
    <row r="38" spans="1:15" s="56" customFormat="1" ht="15" customHeight="1">
      <c r="A38" s="11" t="s">
        <v>31</v>
      </c>
      <c r="B38" s="38" t="s">
        <v>782</v>
      </c>
      <c r="C38" s="28" t="s">
        <v>9</v>
      </c>
      <c r="D38" s="41">
        <v>1</v>
      </c>
      <c r="E38" s="6">
        <v>63.832299999999989</v>
      </c>
      <c r="F38" s="6">
        <f t="shared" si="0"/>
        <v>63.832299999999989</v>
      </c>
      <c r="H38" s="41">
        <f>VLOOKUP(A38,'A&amp;R CONSTRUCCIONES'!A:F,4,FALSE)</f>
        <v>1</v>
      </c>
      <c r="I38" s="6">
        <f>VLOOKUP(A38,'A&amp;R CONSTRUCCIONES'!A:F,5,FALSE)</f>
        <v>63.832299999999989</v>
      </c>
      <c r="J38" s="6">
        <f t="shared" si="1"/>
        <v>63.832299999999989</v>
      </c>
      <c r="K38" s="264">
        <f t="shared" si="2"/>
        <v>0</v>
      </c>
      <c r="L38" s="41">
        <v>1</v>
      </c>
      <c r="M38" s="6">
        <v>63.832299999999989</v>
      </c>
      <c r="N38" s="6">
        <f t="shared" si="3"/>
        <v>63.832299999999989</v>
      </c>
      <c r="O38" s="276">
        <f t="shared" si="4"/>
        <v>1.6078860295958143E-5</v>
      </c>
    </row>
    <row r="39" spans="1:15" s="56" customFormat="1" ht="15" customHeight="1">
      <c r="A39" s="11" t="s">
        <v>49</v>
      </c>
      <c r="B39" s="38" t="s">
        <v>783</v>
      </c>
      <c r="C39" s="28" t="s">
        <v>9</v>
      </c>
      <c r="D39" s="41">
        <v>12</v>
      </c>
      <c r="E39" s="6">
        <v>171.4118</v>
      </c>
      <c r="F39" s="6">
        <f t="shared" si="0"/>
        <v>2056.9416000000001</v>
      </c>
      <c r="H39" s="41">
        <f>VLOOKUP(A39,'A&amp;R CONSTRUCCIONES'!A:F,4,FALSE)</f>
        <v>12</v>
      </c>
      <c r="I39" s="6">
        <f>VLOOKUP(A39,'A&amp;R CONSTRUCCIONES'!A:F,5,FALSE)</f>
        <v>171.4118</v>
      </c>
      <c r="J39" s="6">
        <f t="shared" si="1"/>
        <v>2056.9416000000001</v>
      </c>
      <c r="K39" s="264">
        <f t="shared" si="2"/>
        <v>0</v>
      </c>
      <c r="L39" s="41">
        <v>12</v>
      </c>
      <c r="M39" s="6">
        <v>171.4118</v>
      </c>
      <c r="N39" s="6">
        <f t="shared" si="3"/>
        <v>2056.9416000000001</v>
      </c>
      <c r="O39" s="276">
        <f t="shared" si="4"/>
        <v>5.1812760347574231E-4</v>
      </c>
    </row>
    <row r="40" spans="1:15" s="8" customFormat="1">
      <c r="A40" s="16" t="s">
        <v>50</v>
      </c>
      <c r="B40" s="37" t="s">
        <v>206</v>
      </c>
      <c r="C40" s="27"/>
      <c r="D40" s="128"/>
      <c r="E40" s="17"/>
      <c r="F40" s="17"/>
      <c r="H40" s="128"/>
      <c r="I40" s="17"/>
      <c r="J40" s="17"/>
      <c r="K40" s="264">
        <f t="shared" si="2"/>
        <v>0</v>
      </c>
      <c r="L40" s="128"/>
      <c r="M40" s="17"/>
      <c r="N40" s="17"/>
      <c r="O40" s="276">
        <f t="shared" si="4"/>
        <v>0</v>
      </c>
    </row>
    <row r="41" spans="1:15" s="56" customFormat="1" ht="15" customHeight="1">
      <c r="A41" s="11" t="s">
        <v>51</v>
      </c>
      <c r="B41" s="38" t="s">
        <v>784</v>
      </c>
      <c r="C41" s="28" t="s">
        <v>9</v>
      </c>
      <c r="D41" s="42">
        <v>25</v>
      </c>
      <c r="E41" s="6">
        <v>95.746000000000009</v>
      </c>
      <c r="F41" s="6">
        <f t="shared" si="0"/>
        <v>2393.65</v>
      </c>
      <c r="H41" s="42">
        <f>VLOOKUP(A41,'A&amp;R CONSTRUCCIONES'!A:F,4,FALSE)</f>
        <v>25</v>
      </c>
      <c r="I41" s="6">
        <f>VLOOKUP(A41,'A&amp;R CONSTRUCCIONES'!A:F,5,FALSE)</f>
        <v>95.746000000000009</v>
      </c>
      <c r="J41" s="6">
        <f t="shared" si="1"/>
        <v>2393.65</v>
      </c>
      <c r="K41" s="264">
        <f t="shared" si="2"/>
        <v>0</v>
      </c>
      <c r="L41" s="42">
        <v>25</v>
      </c>
      <c r="M41" s="6">
        <v>95.746000000000009</v>
      </c>
      <c r="N41" s="6">
        <f t="shared" si="3"/>
        <v>2393.65</v>
      </c>
      <c r="O41" s="276">
        <f t="shared" si="4"/>
        <v>6.0294183269943616E-4</v>
      </c>
    </row>
    <row r="42" spans="1:15" s="8" customFormat="1">
      <c r="A42" s="16" t="s">
        <v>54</v>
      </c>
      <c r="B42" s="37" t="s">
        <v>55</v>
      </c>
      <c r="C42" s="27"/>
      <c r="D42" s="128"/>
      <c r="E42" s="17"/>
      <c r="F42" s="17"/>
      <c r="H42" s="128"/>
      <c r="I42" s="17"/>
      <c r="J42" s="17"/>
      <c r="K42" s="264">
        <f t="shared" si="2"/>
        <v>0</v>
      </c>
      <c r="L42" s="128"/>
      <c r="M42" s="17"/>
      <c r="N42" s="17"/>
      <c r="O42" s="276">
        <f t="shared" si="4"/>
        <v>0</v>
      </c>
    </row>
    <row r="43" spans="1:15" s="56" customFormat="1" ht="15" customHeight="1">
      <c r="A43" s="11" t="s">
        <v>667</v>
      </c>
      <c r="B43" s="40" t="s">
        <v>668</v>
      </c>
      <c r="C43" s="29" t="s">
        <v>9</v>
      </c>
      <c r="D43" s="42">
        <v>1</v>
      </c>
      <c r="E43" s="53">
        <v>14149.941696000004</v>
      </c>
      <c r="F43" s="53">
        <f t="shared" si="0"/>
        <v>14149.941696000004</v>
      </c>
      <c r="H43" s="42">
        <f>VLOOKUP(A43,'A&amp;R CONSTRUCCIONES'!A:F,4,FALSE)</f>
        <v>1</v>
      </c>
      <c r="I43" s="53">
        <f>VLOOKUP(A43,'A&amp;R CONSTRUCCIONES'!A:F,5,FALSE)</f>
        <v>14149.941696000004</v>
      </c>
      <c r="J43" s="53">
        <f t="shared" si="1"/>
        <v>14149.941696000004</v>
      </c>
      <c r="K43" s="264">
        <f t="shared" si="2"/>
        <v>0</v>
      </c>
      <c r="L43" s="42">
        <v>1</v>
      </c>
      <c r="M43" s="53">
        <v>14149.941696000004</v>
      </c>
      <c r="N43" s="53">
        <f t="shared" si="3"/>
        <v>14149.941696000004</v>
      </c>
      <c r="O43" s="276">
        <f t="shared" si="4"/>
        <v>3.5642603466573683E-3</v>
      </c>
    </row>
    <row r="44" spans="1:15" s="56" customFormat="1" ht="15" customHeight="1">
      <c r="A44" s="9" t="s">
        <v>56</v>
      </c>
      <c r="B44" s="38" t="s">
        <v>785</v>
      </c>
      <c r="C44" s="28" t="s">
        <v>23</v>
      </c>
      <c r="D44" s="41">
        <v>414.66</v>
      </c>
      <c r="E44" s="6">
        <v>33.163200000000003</v>
      </c>
      <c r="F44" s="6">
        <f t="shared" si="0"/>
        <v>13751.452512000002</v>
      </c>
      <c r="H44" s="41">
        <f>VLOOKUP(A44,'A&amp;R CONSTRUCCIONES'!A:F,4,FALSE)</f>
        <v>414.66</v>
      </c>
      <c r="I44" s="6">
        <f>VLOOKUP(A44,'A&amp;R CONSTRUCCIONES'!A:F,5,FALSE)</f>
        <v>33.163200000000003</v>
      </c>
      <c r="J44" s="6">
        <f t="shared" si="1"/>
        <v>13751.452512000002</v>
      </c>
      <c r="K44" s="264">
        <f t="shared" si="2"/>
        <v>0</v>
      </c>
      <c r="L44" s="41">
        <v>414.66</v>
      </c>
      <c r="M44" s="6">
        <v>33.163200000000003</v>
      </c>
      <c r="N44" s="6">
        <f t="shared" si="3"/>
        <v>13751.452512000002</v>
      </c>
      <c r="O44" s="276">
        <f t="shared" si="4"/>
        <v>3.4638840180747166E-3</v>
      </c>
    </row>
    <row r="45" spans="1:15" s="8" customFormat="1">
      <c r="A45" s="16" t="s">
        <v>57</v>
      </c>
      <c r="B45" s="37" t="s">
        <v>58</v>
      </c>
      <c r="C45" s="27"/>
      <c r="D45" s="128"/>
      <c r="E45" s="17"/>
      <c r="F45" s="17"/>
      <c r="H45" s="128"/>
      <c r="I45" s="17"/>
      <c r="J45" s="17"/>
      <c r="K45" s="264">
        <f t="shared" si="2"/>
        <v>0</v>
      </c>
      <c r="L45" s="128"/>
      <c r="M45" s="17"/>
      <c r="N45" s="17"/>
      <c r="O45" s="276">
        <f t="shared" si="4"/>
        <v>0</v>
      </c>
    </row>
    <row r="46" spans="1:15" s="56" customFormat="1" ht="15" customHeight="1">
      <c r="A46" s="11" t="s">
        <v>59</v>
      </c>
      <c r="B46" s="38" t="s">
        <v>786</v>
      </c>
      <c r="C46" s="28" t="s">
        <v>23</v>
      </c>
      <c r="D46" s="41">
        <v>20</v>
      </c>
      <c r="E46" s="6">
        <v>80.933299999999988</v>
      </c>
      <c r="F46" s="6">
        <f t="shared" si="0"/>
        <v>1618.6659999999997</v>
      </c>
      <c r="H46" s="41">
        <f>VLOOKUP(A46,'A&amp;R CONSTRUCCIONES'!A:F,4,FALSE)</f>
        <v>20</v>
      </c>
      <c r="I46" s="6">
        <f>VLOOKUP(A46,'A&amp;R CONSTRUCCIONES'!A:F,5,FALSE)</f>
        <v>80.933299999999988</v>
      </c>
      <c r="J46" s="6">
        <f t="shared" si="1"/>
        <v>1618.6659999999997</v>
      </c>
      <c r="K46" s="264">
        <f t="shared" si="2"/>
        <v>0</v>
      </c>
      <c r="L46" s="41">
        <v>20</v>
      </c>
      <c r="M46" s="6">
        <v>80.933299999999988</v>
      </c>
      <c r="N46" s="6">
        <f t="shared" si="3"/>
        <v>1618.6659999999997</v>
      </c>
      <c r="O46" s="276">
        <f t="shared" si="4"/>
        <v>4.0772938590364727E-4</v>
      </c>
    </row>
    <row r="47" spans="1:15" s="56" customFormat="1" ht="15" customHeight="1">
      <c r="A47" s="9" t="s">
        <v>60</v>
      </c>
      <c r="B47" s="38" t="s">
        <v>787</v>
      </c>
      <c r="C47" s="28" t="s">
        <v>23</v>
      </c>
      <c r="D47" s="41">
        <v>14.7</v>
      </c>
      <c r="E47" s="6">
        <v>9.4324999999999992</v>
      </c>
      <c r="F47" s="6">
        <f t="shared" si="0"/>
        <v>138.65774999999999</v>
      </c>
      <c r="H47" s="41">
        <f>VLOOKUP(A47,'A&amp;R CONSTRUCCIONES'!A:F,4,FALSE)</f>
        <v>14.7</v>
      </c>
      <c r="I47" s="6">
        <f>VLOOKUP(A47,'A&amp;R CONSTRUCCIONES'!A:F,5,FALSE)</f>
        <v>9.4324999999999992</v>
      </c>
      <c r="J47" s="6">
        <f t="shared" si="1"/>
        <v>138.65774999999999</v>
      </c>
      <c r="K47" s="264">
        <f t="shared" si="2"/>
        <v>0</v>
      </c>
      <c r="L47" s="41">
        <v>14.7</v>
      </c>
      <c r="M47" s="6">
        <v>9.4324999999999992</v>
      </c>
      <c r="N47" s="6">
        <f t="shared" si="3"/>
        <v>138.65774999999999</v>
      </c>
      <c r="O47" s="276">
        <f t="shared" si="4"/>
        <v>3.492680964342332E-5</v>
      </c>
    </row>
    <row r="48" spans="1:15" s="8" customFormat="1">
      <c r="A48" s="16" t="s">
        <v>61</v>
      </c>
      <c r="B48" s="37" t="s">
        <v>62</v>
      </c>
      <c r="C48" s="27"/>
      <c r="D48" s="128"/>
      <c r="E48" s="17"/>
      <c r="F48" s="17"/>
      <c r="H48" s="128"/>
      <c r="I48" s="17"/>
      <c r="J48" s="17"/>
      <c r="K48" s="264">
        <f t="shared" si="2"/>
        <v>0</v>
      </c>
      <c r="L48" s="128"/>
      <c r="M48" s="17"/>
      <c r="N48" s="17"/>
      <c r="O48" s="276">
        <f t="shared" si="4"/>
        <v>0</v>
      </c>
    </row>
    <row r="49" spans="1:15" s="56" customFormat="1" ht="15" customHeight="1">
      <c r="A49" s="11" t="s">
        <v>63</v>
      </c>
      <c r="B49" s="38" t="s">
        <v>788</v>
      </c>
      <c r="C49" s="28" t="s">
        <v>23</v>
      </c>
      <c r="D49" s="41">
        <v>125</v>
      </c>
      <c r="E49" s="6">
        <v>27.508600000000001</v>
      </c>
      <c r="F49" s="6">
        <f t="shared" si="0"/>
        <v>3438.5750000000003</v>
      </c>
      <c r="H49" s="41">
        <f>VLOOKUP(A49,'A&amp;R CONSTRUCCIONES'!A:F,4,FALSE)</f>
        <v>125</v>
      </c>
      <c r="I49" s="6">
        <f>VLOOKUP(A49,'A&amp;R CONSTRUCCIONES'!A:F,5,FALSE)</f>
        <v>27.508600000000001</v>
      </c>
      <c r="J49" s="6">
        <f t="shared" si="1"/>
        <v>3438.5750000000003</v>
      </c>
      <c r="K49" s="264">
        <f t="shared" si="2"/>
        <v>0</v>
      </c>
      <c r="L49" s="41">
        <v>125</v>
      </c>
      <c r="M49" s="6">
        <v>27.508600000000001</v>
      </c>
      <c r="N49" s="6">
        <f t="shared" si="3"/>
        <v>3438.5750000000003</v>
      </c>
      <c r="O49" s="276">
        <f t="shared" si="4"/>
        <v>8.6615031954315116E-4</v>
      </c>
    </row>
    <row r="50" spans="1:15" s="8" customFormat="1">
      <c r="A50" s="16" t="s">
        <v>64</v>
      </c>
      <c r="B50" s="37" t="s">
        <v>65</v>
      </c>
      <c r="C50" s="27"/>
      <c r="D50" s="128"/>
      <c r="E50" s="17"/>
      <c r="F50" s="17"/>
      <c r="H50" s="128"/>
      <c r="I50" s="17"/>
      <c r="J50" s="17"/>
      <c r="K50" s="264">
        <f t="shared" si="2"/>
        <v>0</v>
      </c>
      <c r="L50" s="128"/>
      <c r="M50" s="17"/>
      <c r="N50" s="17"/>
      <c r="O50" s="276">
        <f t="shared" si="4"/>
        <v>0</v>
      </c>
    </row>
    <row r="51" spans="1:15" s="56" customFormat="1" ht="15" customHeight="1">
      <c r="A51" s="11" t="s">
        <v>66</v>
      </c>
      <c r="B51" s="38" t="s">
        <v>789</v>
      </c>
      <c r="C51" s="50" t="s">
        <v>9</v>
      </c>
      <c r="D51" s="41">
        <v>1</v>
      </c>
      <c r="E51" s="6">
        <v>588.65659999999991</v>
      </c>
      <c r="F51" s="6">
        <f t="shared" si="0"/>
        <v>588.65659999999991</v>
      </c>
      <c r="H51" s="41">
        <f>VLOOKUP(A51,'A&amp;R CONSTRUCCIONES'!A:F,4,FALSE)</f>
        <v>1</v>
      </c>
      <c r="I51" s="6">
        <f>VLOOKUP(A51,'A&amp;R CONSTRUCCIONES'!A:F,5,FALSE)</f>
        <v>588.65659999999991</v>
      </c>
      <c r="J51" s="6">
        <f t="shared" si="1"/>
        <v>588.65659999999991</v>
      </c>
      <c r="K51" s="264">
        <f t="shared" si="2"/>
        <v>0</v>
      </c>
      <c r="L51" s="41">
        <v>1</v>
      </c>
      <c r="M51" s="6">
        <v>588.65659999999991</v>
      </c>
      <c r="N51" s="6">
        <f t="shared" si="3"/>
        <v>588.65659999999991</v>
      </c>
      <c r="O51" s="276">
        <f t="shared" si="4"/>
        <v>1.4827802278303797E-4</v>
      </c>
    </row>
    <row r="52" spans="1:15" s="56" customFormat="1" ht="15" customHeight="1">
      <c r="A52" s="11" t="s">
        <v>67</v>
      </c>
      <c r="B52" s="38" t="s">
        <v>790</v>
      </c>
      <c r="C52" s="28" t="s">
        <v>9</v>
      </c>
      <c r="D52" s="41">
        <v>2</v>
      </c>
      <c r="E52" s="6">
        <v>1014.0452</v>
      </c>
      <c r="F52" s="6">
        <f t="shared" si="0"/>
        <v>2028.0904</v>
      </c>
      <c r="H52" s="41">
        <f>VLOOKUP(A52,'A&amp;R CONSTRUCCIONES'!A:F,4,FALSE)</f>
        <v>2</v>
      </c>
      <c r="I52" s="6">
        <f>VLOOKUP(A52,'A&amp;R CONSTRUCCIONES'!A:F,5,FALSE)</f>
        <v>1014.0452</v>
      </c>
      <c r="J52" s="6">
        <f t="shared" si="1"/>
        <v>2028.0904</v>
      </c>
      <c r="K52" s="264">
        <f t="shared" si="2"/>
        <v>0</v>
      </c>
      <c r="L52" s="41">
        <v>2</v>
      </c>
      <c r="M52" s="6">
        <v>1014.0452</v>
      </c>
      <c r="N52" s="6">
        <f t="shared" si="3"/>
        <v>2028.0904</v>
      </c>
      <c r="O52" s="276">
        <f t="shared" si="4"/>
        <v>5.1086021041344071E-4</v>
      </c>
    </row>
    <row r="53" spans="1:15" s="8" customFormat="1">
      <c r="A53" s="16" t="s">
        <v>68</v>
      </c>
      <c r="B53" s="37" t="s">
        <v>69</v>
      </c>
      <c r="C53" s="27"/>
      <c r="D53" s="128"/>
      <c r="E53" s="17"/>
      <c r="F53" s="17"/>
      <c r="H53" s="128"/>
      <c r="I53" s="17"/>
      <c r="J53" s="17"/>
      <c r="K53" s="264">
        <f t="shared" si="2"/>
        <v>0</v>
      </c>
      <c r="L53" s="128"/>
      <c r="M53" s="17"/>
      <c r="N53" s="17"/>
      <c r="O53" s="276">
        <f t="shared" si="4"/>
        <v>0</v>
      </c>
    </row>
    <row r="54" spans="1:15" s="56" customFormat="1" ht="15" customHeight="1">
      <c r="A54" s="11" t="s">
        <v>70</v>
      </c>
      <c r="B54" s="38" t="s">
        <v>791</v>
      </c>
      <c r="C54" s="28" t="s">
        <v>9</v>
      </c>
      <c r="D54" s="41">
        <v>1</v>
      </c>
      <c r="E54" s="6">
        <v>571.96719999999993</v>
      </c>
      <c r="F54" s="6">
        <f t="shared" si="0"/>
        <v>571.96719999999993</v>
      </c>
      <c r="H54" s="41">
        <f>VLOOKUP(A54,'A&amp;R CONSTRUCCIONES'!A:F,4,FALSE)</f>
        <v>1</v>
      </c>
      <c r="I54" s="6">
        <f>VLOOKUP(A54,'A&amp;R CONSTRUCCIONES'!A:F,5,FALSE)</f>
        <v>571.96719999999993</v>
      </c>
      <c r="J54" s="6">
        <f t="shared" si="1"/>
        <v>571.96719999999993</v>
      </c>
      <c r="K54" s="264">
        <f t="shared" si="2"/>
        <v>0</v>
      </c>
      <c r="L54" s="41">
        <v>1</v>
      </c>
      <c r="M54" s="6">
        <v>571.96719999999993</v>
      </c>
      <c r="N54" s="6">
        <f t="shared" si="3"/>
        <v>571.96719999999993</v>
      </c>
      <c r="O54" s="276">
        <f t="shared" si="4"/>
        <v>1.4407409262505582E-4</v>
      </c>
    </row>
    <row r="55" spans="1:15" s="56" customFormat="1" ht="15" customHeight="1">
      <c r="A55" s="11" t="s">
        <v>72</v>
      </c>
      <c r="B55" s="38" t="s">
        <v>792</v>
      </c>
      <c r="C55" s="28" t="s">
        <v>9</v>
      </c>
      <c r="D55" s="41">
        <v>2</v>
      </c>
      <c r="E55" s="6">
        <v>464.2946</v>
      </c>
      <c r="F55" s="6">
        <f t="shared" si="0"/>
        <v>928.58920000000001</v>
      </c>
      <c r="H55" s="41">
        <f>VLOOKUP(A55,'A&amp;R CONSTRUCCIONES'!A:F,4,FALSE)</f>
        <v>2</v>
      </c>
      <c r="I55" s="6">
        <f>VLOOKUP(A55,'A&amp;R CONSTRUCCIONES'!A:F,5,FALSE)</f>
        <v>464.2946</v>
      </c>
      <c r="J55" s="6">
        <f t="shared" si="1"/>
        <v>928.58920000000001</v>
      </c>
      <c r="K55" s="264">
        <f t="shared" si="2"/>
        <v>0</v>
      </c>
      <c r="L55" s="41">
        <v>2</v>
      </c>
      <c r="M55" s="6">
        <v>464.2946</v>
      </c>
      <c r="N55" s="6">
        <f t="shared" si="3"/>
        <v>928.58920000000001</v>
      </c>
      <c r="O55" s="276">
        <f t="shared" si="4"/>
        <v>2.3390440292979476E-4</v>
      </c>
    </row>
    <row r="56" spans="1:15" s="56" customFormat="1" ht="15" customHeight="1">
      <c r="A56" s="11" t="s">
        <v>73</v>
      </c>
      <c r="B56" s="38" t="s">
        <v>904</v>
      </c>
      <c r="C56" s="28" t="s">
        <v>9</v>
      </c>
      <c r="D56" s="41">
        <v>2</v>
      </c>
      <c r="E56" s="6">
        <v>573.88800000000003</v>
      </c>
      <c r="F56" s="6">
        <f t="shared" si="0"/>
        <v>1147.7760000000001</v>
      </c>
      <c r="H56" s="41">
        <f>VLOOKUP(A56,'A&amp;R CONSTRUCCIONES'!A:F,4,FALSE)</f>
        <v>2</v>
      </c>
      <c r="I56" s="6">
        <f>VLOOKUP(A56,'A&amp;R CONSTRUCCIONES'!A:F,5,FALSE)</f>
        <v>573.88800000000003</v>
      </c>
      <c r="J56" s="6">
        <f t="shared" si="1"/>
        <v>1147.7760000000001</v>
      </c>
      <c r="K56" s="264">
        <f t="shared" si="2"/>
        <v>0</v>
      </c>
      <c r="L56" s="41">
        <v>2</v>
      </c>
      <c r="M56" s="6">
        <v>573.88800000000003</v>
      </c>
      <c r="N56" s="6">
        <f t="shared" si="3"/>
        <v>1147.7760000000001</v>
      </c>
      <c r="O56" s="276">
        <f t="shared" si="4"/>
        <v>2.891158544350377E-4</v>
      </c>
    </row>
    <row r="57" spans="1:15" s="56" customFormat="1" ht="15" customHeight="1">
      <c r="A57" s="9" t="s">
        <v>74</v>
      </c>
      <c r="B57" s="38" t="s">
        <v>620</v>
      </c>
      <c r="C57" s="28" t="s">
        <v>9</v>
      </c>
      <c r="D57" s="41">
        <v>1</v>
      </c>
      <c r="E57" s="6">
        <v>514.89689999999996</v>
      </c>
      <c r="F57" s="6">
        <f t="shared" si="0"/>
        <v>514.89689999999996</v>
      </c>
      <c r="H57" s="41">
        <f>VLOOKUP(A57,'A&amp;R CONSTRUCCIONES'!A:F,4,FALSE)</f>
        <v>1</v>
      </c>
      <c r="I57" s="6">
        <f>VLOOKUP(A57,'A&amp;R CONSTRUCCIONES'!A:F,5,FALSE)</f>
        <v>514.89689999999996</v>
      </c>
      <c r="J57" s="6">
        <f t="shared" si="1"/>
        <v>514.89689999999996</v>
      </c>
      <c r="K57" s="264">
        <f t="shared" si="2"/>
        <v>0</v>
      </c>
      <c r="L57" s="41">
        <v>1</v>
      </c>
      <c r="M57" s="6">
        <v>514.89689999999996</v>
      </c>
      <c r="N57" s="6">
        <f t="shared" si="3"/>
        <v>514.89689999999996</v>
      </c>
      <c r="O57" s="276">
        <f t="shared" si="4"/>
        <v>1.296985275780746E-4</v>
      </c>
    </row>
    <row r="58" spans="1:15" s="56" customFormat="1" ht="15" customHeight="1">
      <c r="A58" s="11" t="s">
        <v>24</v>
      </c>
      <c r="B58" s="38" t="s">
        <v>793</v>
      </c>
      <c r="C58" s="28" t="s">
        <v>9</v>
      </c>
      <c r="D58" s="41">
        <v>1</v>
      </c>
      <c r="E58" s="6">
        <v>659.86340000000007</v>
      </c>
      <c r="F58" s="6">
        <f t="shared" si="0"/>
        <v>659.86340000000007</v>
      </c>
      <c r="H58" s="41">
        <f>VLOOKUP(A58,'A&amp;R CONSTRUCCIONES'!A:F,4,FALSE)</f>
        <v>1</v>
      </c>
      <c r="I58" s="6">
        <f>VLOOKUP(A58,'A&amp;R CONSTRUCCIONES'!A:F,5,FALSE)</f>
        <v>659.86340000000007</v>
      </c>
      <c r="J58" s="6">
        <f t="shared" si="1"/>
        <v>659.86340000000007</v>
      </c>
      <c r="K58" s="264">
        <f t="shared" si="2"/>
        <v>0</v>
      </c>
      <c r="L58" s="41">
        <v>1</v>
      </c>
      <c r="M58" s="6">
        <v>659.86340000000007</v>
      </c>
      <c r="N58" s="6">
        <f t="shared" si="3"/>
        <v>659.86340000000007</v>
      </c>
      <c r="O58" s="276">
        <f t="shared" si="4"/>
        <v>1.6621446231791662E-4</v>
      </c>
    </row>
    <row r="59" spans="1:15" s="8" customFormat="1">
      <c r="A59" s="16" t="s">
        <v>75</v>
      </c>
      <c r="B59" s="37" t="s">
        <v>76</v>
      </c>
      <c r="C59" s="27"/>
      <c r="D59" s="128"/>
      <c r="E59" s="17"/>
      <c r="F59" s="17"/>
      <c r="H59" s="128"/>
      <c r="I59" s="17"/>
      <c r="J59" s="17"/>
      <c r="K59" s="264">
        <f t="shared" si="2"/>
        <v>0</v>
      </c>
      <c r="L59" s="128"/>
      <c r="M59" s="17"/>
      <c r="N59" s="17"/>
      <c r="O59" s="276">
        <f t="shared" si="4"/>
        <v>0</v>
      </c>
    </row>
    <row r="60" spans="1:15" s="56" customFormat="1" ht="15" customHeight="1">
      <c r="A60" s="11" t="s">
        <v>77</v>
      </c>
      <c r="B60" s="38" t="s">
        <v>794</v>
      </c>
      <c r="C60" s="28" t="s">
        <v>621</v>
      </c>
      <c r="D60" s="41">
        <v>6</v>
      </c>
      <c r="E60" s="6">
        <v>359.59140000000002</v>
      </c>
      <c r="F60" s="6">
        <f t="shared" si="0"/>
        <v>2157.5484000000001</v>
      </c>
      <c r="H60" s="41">
        <f>VLOOKUP(A60,'A&amp;R CONSTRUCCIONES'!A:F,4,FALSE)</f>
        <v>6</v>
      </c>
      <c r="I60" s="6">
        <f>VLOOKUP(A60,'A&amp;R CONSTRUCCIONES'!A:F,5,FALSE)</f>
        <v>359.59140000000002</v>
      </c>
      <c r="J60" s="6">
        <f t="shared" si="1"/>
        <v>2157.5484000000001</v>
      </c>
      <c r="K60" s="264">
        <f t="shared" si="2"/>
        <v>0</v>
      </c>
      <c r="L60" s="41">
        <v>6</v>
      </c>
      <c r="M60" s="6">
        <v>359.59140000000002</v>
      </c>
      <c r="N60" s="6">
        <f t="shared" si="3"/>
        <v>2157.5484000000001</v>
      </c>
      <c r="O60" s="276">
        <f t="shared" si="4"/>
        <v>5.4346967452791181E-4</v>
      </c>
    </row>
    <row r="61" spans="1:15" s="56" customFormat="1" ht="15" customHeight="1">
      <c r="A61" s="11" t="s">
        <v>79</v>
      </c>
      <c r="B61" s="38" t="s">
        <v>795</v>
      </c>
      <c r="C61" s="28" t="s">
        <v>80</v>
      </c>
      <c r="D61" s="41">
        <v>1</v>
      </c>
      <c r="E61" s="6">
        <v>1188.6469000000002</v>
      </c>
      <c r="F61" s="6">
        <f t="shared" si="0"/>
        <v>1188.6469000000002</v>
      </c>
      <c r="H61" s="41">
        <f>VLOOKUP(A61,'A&amp;R CONSTRUCCIONES'!A:F,4,FALSE)</f>
        <v>1</v>
      </c>
      <c r="I61" s="6">
        <f>VLOOKUP(A61,'A&amp;R CONSTRUCCIONES'!A:F,5,FALSE)</f>
        <v>1188.6469000000002</v>
      </c>
      <c r="J61" s="6">
        <f t="shared" si="1"/>
        <v>1188.6469000000002</v>
      </c>
      <c r="K61" s="264">
        <f t="shared" si="2"/>
        <v>0</v>
      </c>
      <c r="L61" s="41">
        <v>1</v>
      </c>
      <c r="M61" s="6">
        <v>1188.6469000000002</v>
      </c>
      <c r="N61" s="6">
        <f t="shared" si="3"/>
        <v>1188.6469000000002</v>
      </c>
      <c r="O61" s="276">
        <f t="shared" si="4"/>
        <v>2.9941091651599169E-4</v>
      </c>
    </row>
    <row r="62" spans="1:15" s="56" customFormat="1" ht="15" customHeight="1">
      <c r="A62" s="11" t="s">
        <v>78</v>
      </c>
      <c r="B62" s="38" t="s">
        <v>796</v>
      </c>
      <c r="C62" s="50" t="s">
        <v>9</v>
      </c>
      <c r="D62" s="41">
        <v>6</v>
      </c>
      <c r="E62" s="6">
        <v>288.46790000000004</v>
      </c>
      <c r="F62" s="6">
        <f t="shared" si="0"/>
        <v>1730.8074000000001</v>
      </c>
      <c r="H62" s="41">
        <f>VLOOKUP(A62,'A&amp;R CONSTRUCCIONES'!A:F,4,FALSE)</f>
        <v>6</v>
      </c>
      <c r="I62" s="6">
        <f>VLOOKUP(A62,'A&amp;R CONSTRUCCIONES'!A:F,5,FALSE)</f>
        <v>288.46790000000004</v>
      </c>
      <c r="J62" s="6">
        <f t="shared" si="1"/>
        <v>1730.8074000000001</v>
      </c>
      <c r="K62" s="264">
        <f t="shared" si="2"/>
        <v>0</v>
      </c>
      <c r="L62" s="41">
        <v>6</v>
      </c>
      <c r="M62" s="6">
        <v>288.46790000000004</v>
      </c>
      <c r="N62" s="6">
        <f t="shared" si="3"/>
        <v>1730.8074000000001</v>
      </c>
      <c r="O62" s="276">
        <f t="shared" si="4"/>
        <v>4.3597693305443404E-4</v>
      </c>
    </row>
    <row r="63" spans="1:15" s="56" customFormat="1" ht="15" customHeight="1">
      <c r="A63" s="11" t="s">
        <v>81</v>
      </c>
      <c r="B63" s="38" t="s">
        <v>797</v>
      </c>
      <c r="C63" s="28" t="s">
        <v>9</v>
      </c>
      <c r="D63" s="41">
        <v>1</v>
      </c>
      <c r="E63" s="6">
        <v>394.68428113556138</v>
      </c>
      <c r="F63" s="6">
        <f t="shared" si="0"/>
        <v>394.68428113556138</v>
      </c>
      <c r="H63" s="41">
        <f>VLOOKUP(A63,'A&amp;R CONSTRUCCIONES'!A:F,4,FALSE)</f>
        <v>1</v>
      </c>
      <c r="I63" s="6">
        <f>VLOOKUP(A63,'A&amp;R CONSTRUCCIONES'!A:F,5,FALSE)</f>
        <v>394.68428113556138</v>
      </c>
      <c r="J63" s="6">
        <f t="shared" si="1"/>
        <v>394.68428113556138</v>
      </c>
      <c r="K63" s="264">
        <f t="shared" si="2"/>
        <v>0</v>
      </c>
      <c r="L63" s="41">
        <v>1</v>
      </c>
      <c r="M63" s="6">
        <v>394.68428113556138</v>
      </c>
      <c r="N63" s="6">
        <f t="shared" si="3"/>
        <v>394.68428113556138</v>
      </c>
      <c r="O63" s="276">
        <f t="shared" si="4"/>
        <v>9.9417903120980453E-5</v>
      </c>
    </row>
    <row r="64" spans="1:15" s="56" customFormat="1" ht="15" customHeight="1">
      <c r="A64" s="11" t="s">
        <v>46</v>
      </c>
      <c r="B64" s="38" t="s">
        <v>798</v>
      </c>
      <c r="C64" s="28" t="s">
        <v>9</v>
      </c>
      <c r="D64" s="41">
        <v>4</v>
      </c>
      <c r="E64" s="6">
        <v>31.796099999999999</v>
      </c>
      <c r="F64" s="6">
        <f t="shared" si="0"/>
        <v>127.1844</v>
      </c>
      <c r="H64" s="41">
        <f>VLOOKUP(A64,'A&amp;R CONSTRUCCIONES'!A:F,4,FALSE)</f>
        <v>4</v>
      </c>
      <c r="I64" s="6">
        <f>VLOOKUP(A64,'A&amp;R CONSTRUCCIONES'!A:F,5,FALSE)</f>
        <v>31.796099999999999</v>
      </c>
      <c r="J64" s="6">
        <f t="shared" si="1"/>
        <v>127.1844</v>
      </c>
      <c r="K64" s="264">
        <f t="shared" si="2"/>
        <v>0</v>
      </c>
      <c r="L64" s="41">
        <v>4</v>
      </c>
      <c r="M64" s="6">
        <v>31.796099999999999</v>
      </c>
      <c r="N64" s="6">
        <f t="shared" si="3"/>
        <v>127.1844</v>
      </c>
      <c r="O64" s="276">
        <f t="shared" si="4"/>
        <v>3.2036761943800537E-5</v>
      </c>
    </row>
    <row r="65" spans="1:15" s="56" customFormat="1" ht="15" customHeight="1">
      <c r="A65" s="11" t="s">
        <v>33</v>
      </c>
      <c r="B65" s="38" t="s">
        <v>799</v>
      </c>
      <c r="C65" s="50" t="s">
        <v>9</v>
      </c>
      <c r="D65" s="41">
        <v>1</v>
      </c>
      <c r="E65" s="6">
        <v>182.77979999999999</v>
      </c>
      <c r="F65" s="6">
        <f t="shared" si="0"/>
        <v>182.77979999999999</v>
      </c>
      <c r="H65" s="41">
        <f>VLOOKUP(A65,'A&amp;R CONSTRUCCIONES'!A:F,4,FALSE)</f>
        <v>1</v>
      </c>
      <c r="I65" s="6">
        <f>VLOOKUP(A65,'A&amp;R CONSTRUCCIONES'!A:F,5,FALSE)</f>
        <v>182.77979999999999</v>
      </c>
      <c r="J65" s="6">
        <f t="shared" si="1"/>
        <v>182.77979999999999</v>
      </c>
      <c r="K65" s="264">
        <f t="shared" si="2"/>
        <v>0</v>
      </c>
      <c r="L65" s="41">
        <v>1</v>
      </c>
      <c r="M65" s="6">
        <v>182.77979999999999</v>
      </c>
      <c r="N65" s="6">
        <f t="shared" si="3"/>
        <v>182.77979999999999</v>
      </c>
      <c r="O65" s="276">
        <f t="shared" si="4"/>
        <v>4.6040811142997672E-5</v>
      </c>
    </row>
    <row r="66" spans="1:15" s="56" customFormat="1" ht="15" customHeight="1">
      <c r="A66" s="11" t="s">
        <v>48</v>
      </c>
      <c r="B66" s="38" t="s">
        <v>800</v>
      </c>
      <c r="C66" s="28" t="s">
        <v>83</v>
      </c>
      <c r="D66" s="41">
        <v>5</v>
      </c>
      <c r="E66" s="6">
        <v>186.35679999999999</v>
      </c>
      <c r="F66" s="6">
        <f t="shared" si="0"/>
        <v>931.78399999999999</v>
      </c>
      <c r="H66" s="41">
        <f>VLOOKUP(A66,'A&amp;R CONSTRUCCIONES'!A:F,4,FALSE)</f>
        <v>5</v>
      </c>
      <c r="I66" s="6">
        <f>VLOOKUP(A66,'A&amp;R CONSTRUCCIONES'!A:F,5,FALSE)</f>
        <v>186.35679999999999</v>
      </c>
      <c r="J66" s="6">
        <f t="shared" si="1"/>
        <v>931.78399999999999</v>
      </c>
      <c r="K66" s="264">
        <f t="shared" si="2"/>
        <v>0</v>
      </c>
      <c r="L66" s="41">
        <v>5</v>
      </c>
      <c r="M66" s="6">
        <v>186.35679999999999</v>
      </c>
      <c r="N66" s="6">
        <f t="shared" si="3"/>
        <v>931.78399999999999</v>
      </c>
      <c r="O66" s="276">
        <f t="shared" si="4"/>
        <v>2.3470914822134036E-4</v>
      </c>
    </row>
    <row r="67" spans="1:15" s="8" customFormat="1">
      <c r="A67" s="16" t="s">
        <v>85</v>
      </c>
      <c r="B67" s="37" t="s">
        <v>86</v>
      </c>
      <c r="C67" s="27"/>
      <c r="D67" s="128"/>
      <c r="E67" s="17"/>
      <c r="F67" s="17"/>
      <c r="H67" s="128"/>
      <c r="I67" s="17"/>
      <c r="J67" s="17"/>
      <c r="K67" s="264">
        <f t="shared" si="2"/>
        <v>0</v>
      </c>
      <c r="L67" s="128"/>
      <c r="M67" s="17"/>
      <c r="N67" s="17"/>
      <c r="O67" s="276">
        <f t="shared" si="4"/>
        <v>0</v>
      </c>
    </row>
    <row r="68" spans="1:15" s="56" customFormat="1" ht="15" customHeight="1">
      <c r="A68" s="36" t="s">
        <v>87</v>
      </c>
      <c r="B68" s="36" t="s">
        <v>88</v>
      </c>
      <c r="C68" s="104"/>
      <c r="D68" s="129"/>
      <c r="E68" s="105"/>
      <c r="F68" s="105"/>
      <c r="H68" s="129"/>
      <c r="I68" s="105"/>
      <c r="J68" s="105"/>
      <c r="K68" s="264">
        <f t="shared" si="2"/>
        <v>0</v>
      </c>
      <c r="L68" s="129"/>
      <c r="M68" s="105"/>
      <c r="N68" s="105"/>
      <c r="O68" s="276">
        <f t="shared" si="4"/>
        <v>0</v>
      </c>
    </row>
    <row r="69" spans="1:15" s="8" customFormat="1">
      <c r="A69" s="16" t="s">
        <v>89</v>
      </c>
      <c r="B69" s="37" t="s">
        <v>487</v>
      </c>
      <c r="C69" s="27"/>
      <c r="D69" s="128"/>
      <c r="E69" s="17"/>
      <c r="F69" s="17"/>
      <c r="H69" s="128"/>
      <c r="I69" s="17"/>
      <c r="J69" s="17"/>
      <c r="K69" s="264">
        <f t="shared" si="2"/>
        <v>0</v>
      </c>
      <c r="L69" s="128"/>
      <c r="M69" s="17"/>
      <c r="N69" s="17"/>
      <c r="O69" s="276">
        <f t="shared" si="4"/>
        <v>0</v>
      </c>
    </row>
    <row r="70" spans="1:15" s="56" customFormat="1" ht="15" customHeight="1">
      <c r="A70" s="11" t="s">
        <v>90</v>
      </c>
      <c r="B70" s="38" t="s">
        <v>801</v>
      </c>
      <c r="C70" s="28" t="s">
        <v>23</v>
      </c>
      <c r="D70" s="41">
        <v>387.96</v>
      </c>
      <c r="E70" s="6">
        <v>39.440100000000001</v>
      </c>
      <c r="F70" s="6">
        <f t="shared" si="0"/>
        <v>15301.181196</v>
      </c>
      <c r="H70" s="41">
        <f>VLOOKUP(A70,'A&amp;R CONSTRUCCIONES'!A:F,4,FALSE)</f>
        <v>387.96</v>
      </c>
      <c r="I70" s="6">
        <f>VLOOKUP(A70,'A&amp;R CONSTRUCCIONES'!A:F,5,FALSE)</f>
        <v>39.440100000000001</v>
      </c>
      <c r="J70" s="6">
        <f t="shared" si="1"/>
        <v>15301.181196</v>
      </c>
      <c r="K70" s="264">
        <f t="shared" si="2"/>
        <v>0</v>
      </c>
      <c r="L70" s="41">
        <v>387.96</v>
      </c>
      <c r="M70" s="6">
        <v>39.440100000000001</v>
      </c>
      <c r="N70" s="6">
        <f t="shared" si="3"/>
        <v>15301.181196</v>
      </c>
      <c r="O70" s="276">
        <f t="shared" si="4"/>
        <v>3.854248629825743E-3</v>
      </c>
    </row>
    <row r="71" spans="1:15" s="8" customFormat="1">
      <c r="A71" s="16" t="s">
        <v>92</v>
      </c>
      <c r="B71" s="37" t="s">
        <v>488</v>
      </c>
      <c r="C71" s="27"/>
      <c r="D71" s="128"/>
      <c r="E71" s="17"/>
      <c r="F71" s="17"/>
      <c r="H71" s="128"/>
      <c r="I71" s="17"/>
      <c r="J71" s="17"/>
      <c r="K71" s="264">
        <f t="shared" si="2"/>
        <v>0</v>
      </c>
      <c r="L71" s="128"/>
      <c r="M71" s="17"/>
      <c r="N71" s="17"/>
      <c r="O71" s="276">
        <f t="shared" si="4"/>
        <v>0</v>
      </c>
    </row>
    <row r="72" spans="1:15" s="56" customFormat="1" ht="15" customHeight="1">
      <c r="A72" s="9" t="s">
        <v>93</v>
      </c>
      <c r="B72" s="38" t="s">
        <v>905</v>
      </c>
      <c r="C72" s="50" t="s">
        <v>94</v>
      </c>
      <c r="D72" s="41">
        <v>7.0000000000000007E-2</v>
      </c>
      <c r="E72" s="6">
        <v>251.15439999999998</v>
      </c>
      <c r="F72" s="6">
        <f t="shared" si="0"/>
        <v>17.580808000000001</v>
      </c>
      <c r="H72" s="41">
        <f>VLOOKUP(A72,'A&amp;R CONSTRUCCIONES'!A:F,4,FALSE)</f>
        <v>7.0000000000000007E-2</v>
      </c>
      <c r="I72" s="6">
        <f>VLOOKUP(A72,'A&amp;R CONSTRUCCIONES'!A:F,5,FALSE)</f>
        <v>251.15439999999998</v>
      </c>
      <c r="J72" s="6">
        <f t="shared" si="1"/>
        <v>17.580808000000001</v>
      </c>
      <c r="K72" s="264">
        <f t="shared" si="2"/>
        <v>0</v>
      </c>
      <c r="L72" s="41">
        <v>7.0000000000000007E-2</v>
      </c>
      <c r="M72" s="6">
        <v>251.15439999999998</v>
      </c>
      <c r="N72" s="6">
        <f t="shared" si="3"/>
        <v>17.580808000000001</v>
      </c>
      <c r="O72" s="276">
        <f t="shared" si="4"/>
        <v>4.4284689055864096E-6</v>
      </c>
    </row>
    <row r="73" spans="1:15" s="56" customFormat="1" ht="15" customHeight="1">
      <c r="A73" s="11" t="s">
        <v>25</v>
      </c>
      <c r="B73" s="38" t="s">
        <v>802</v>
      </c>
      <c r="C73" s="28" t="s">
        <v>23</v>
      </c>
      <c r="D73" s="41">
        <v>15.45</v>
      </c>
      <c r="E73" s="6">
        <v>56.980590149353944</v>
      </c>
      <c r="F73" s="6">
        <f t="shared" si="0"/>
        <v>880.35011780751836</v>
      </c>
      <c r="H73" s="41">
        <f>VLOOKUP(A73,'A&amp;R CONSTRUCCIONES'!A:F,4,FALSE)</f>
        <v>15.45</v>
      </c>
      <c r="I73" s="6">
        <f>VLOOKUP(A73,'A&amp;R CONSTRUCCIONES'!A:F,5,FALSE)</f>
        <v>56.980590149353944</v>
      </c>
      <c r="J73" s="6">
        <f t="shared" si="1"/>
        <v>880.35011780751836</v>
      </c>
      <c r="K73" s="264">
        <f t="shared" si="2"/>
        <v>0</v>
      </c>
      <c r="L73" s="41">
        <v>15.45</v>
      </c>
      <c r="M73" s="6">
        <v>56.980590149353944</v>
      </c>
      <c r="N73" s="6">
        <f t="shared" si="3"/>
        <v>880.35011780751836</v>
      </c>
      <c r="O73" s="276">
        <f t="shared" si="4"/>
        <v>2.2175335301653524E-4</v>
      </c>
    </row>
    <row r="74" spans="1:15" s="56" customFormat="1" ht="15" customHeight="1">
      <c r="A74" s="11" t="s">
        <v>95</v>
      </c>
      <c r="B74" s="38" t="s">
        <v>803</v>
      </c>
      <c r="C74" s="28" t="s">
        <v>23</v>
      </c>
      <c r="D74" s="41">
        <v>9.48</v>
      </c>
      <c r="E74" s="6">
        <v>59.216500000000003</v>
      </c>
      <c r="F74" s="6">
        <f t="shared" si="0"/>
        <v>561.37242000000003</v>
      </c>
      <c r="H74" s="41">
        <f>VLOOKUP(A74,'A&amp;R CONSTRUCCIONES'!A:F,4,FALSE)</f>
        <v>9.48</v>
      </c>
      <c r="I74" s="6">
        <f>VLOOKUP(A74,'A&amp;R CONSTRUCCIONES'!A:F,5,FALSE)</f>
        <v>59.216500000000003</v>
      </c>
      <c r="J74" s="6">
        <f t="shared" si="1"/>
        <v>561.37242000000003</v>
      </c>
      <c r="K74" s="264">
        <f t="shared" si="2"/>
        <v>0</v>
      </c>
      <c r="L74" s="41">
        <v>9.48</v>
      </c>
      <c r="M74" s="6">
        <v>59.216500000000003</v>
      </c>
      <c r="N74" s="6">
        <f t="shared" si="3"/>
        <v>561.37242000000003</v>
      </c>
      <c r="O74" s="276">
        <f t="shared" si="4"/>
        <v>1.4140534988060809E-4</v>
      </c>
    </row>
    <row r="75" spans="1:15" s="56" customFormat="1" ht="15" customHeight="1">
      <c r="A75" s="11" t="s">
        <v>84</v>
      </c>
      <c r="B75" s="38" t="s">
        <v>489</v>
      </c>
      <c r="C75" s="28" t="s">
        <v>9</v>
      </c>
      <c r="D75" s="41">
        <v>2</v>
      </c>
      <c r="E75" s="6">
        <v>156.76080000000002</v>
      </c>
      <c r="F75" s="6">
        <f t="shared" si="0"/>
        <v>313.52160000000003</v>
      </c>
      <c r="H75" s="41">
        <f>VLOOKUP(A75,'A&amp;R CONSTRUCCIONES'!A:F,4,FALSE)</f>
        <v>2</v>
      </c>
      <c r="I75" s="6">
        <f>VLOOKUP(A75,'A&amp;R CONSTRUCCIONES'!A:F,5,FALSE)</f>
        <v>156.76080000000002</v>
      </c>
      <c r="J75" s="6">
        <f t="shared" si="1"/>
        <v>313.52160000000003</v>
      </c>
      <c r="K75" s="264">
        <f t="shared" si="2"/>
        <v>0</v>
      </c>
      <c r="L75" s="41">
        <v>2</v>
      </c>
      <c r="M75" s="6">
        <v>156.76080000000002</v>
      </c>
      <c r="N75" s="6">
        <f t="shared" si="3"/>
        <v>313.52160000000003</v>
      </c>
      <c r="O75" s="276">
        <f t="shared" si="4"/>
        <v>7.8973654500390426E-5</v>
      </c>
    </row>
    <row r="76" spans="1:15" s="56" customFormat="1" ht="15" customHeight="1">
      <c r="A76" s="11" t="s">
        <v>11</v>
      </c>
      <c r="B76" s="38" t="s">
        <v>490</v>
      </c>
      <c r="C76" s="28" t="s">
        <v>94</v>
      </c>
      <c r="D76" s="42">
        <v>42</v>
      </c>
      <c r="E76" s="6">
        <v>99.293599999999998</v>
      </c>
      <c r="F76" s="6">
        <f t="shared" si="0"/>
        <v>4170.3311999999996</v>
      </c>
      <c r="H76" s="42">
        <f>VLOOKUP(A76,'A&amp;R CONSTRUCCIONES'!A:F,4,FALSE)</f>
        <v>42</v>
      </c>
      <c r="I76" s="6">
        <f>VLOOKUP(A76,'A&amp;R CONSTRUCCIONES'!A:F,5,FALSE)</f>
        <v>99.293599999999998</v>
      </c>
      <c r="J76" s="6">
        <f t="shared" si="1"/>
        <v>4170.3311999999996</v>
      </c>
      <c r="K76" s="264">
        <f t="shared" si="2"/>
        <v>0</v>
      </c>
      <c r="L76" s="42">
        <v>42</v>
      </c>
      <c r="M76" s="6">
        <v>99.293599999999998</v>
      </c>
      <c r="N76" s="6">
        <f t="shared" si="3"/>
        <v>4170.3311999999996</v>
      </c>
      <c r="O76" s="276">
        <f t="shared" si="4"/>
        <v>1.0504740194646829E-3</v>
      </c>
    </row>
    <row r="77" spans="1:15" s="8" customFormat="1">
      <c r="A77" s="16"/>
      <c r="B77" s="37" t="s">
        <v>96</v>
      </c>
      <c r="C77" s="27"/>
      <c r="D77" s="128"/>
      <c r="E77" s="17"/>
      <c r="F77" s="17"/>
      <c r="H77" s="128"/>
      <c r="I77" s="17"/>
      <c r="J77" s="17"/>
      <c r="K77" s="264">
        <f t="shared" si="2"/>
        <v>0</v>
      </c>
      <c r="L77" s="128"/>
      <c r="M77" s="17"/>
      <c r="N77" s="17"/>
      <c r="O77" s="276">
        <f t="shared" si="4"/>
        <v>0</v>
      </c>
    </row>
    <row r="78" spans="1:15" s="56" customFormat="1" ht="15" customHeight="1">
      <c r="A78" s="11" t="s">
        <v>13</v>
      </c>
      <c r="B78" s="38" t="s">
        <v>804</v>
      </c>
      <c r="C78" s="28" t="s">
        <v>97</v>
      </c>
      <c r="D78" s="41">
        <v>6</v>
      </c>
      <c r="E78" s="6">
        <v>226.0076</v>
      </c>
      <c r="F78" s="6">
        <f t="shared" si="0"/>
        <v>1356.0455999999999</v>
      </c>
      <c r="H78" s="41">
        <f>VLOOKUP(A78,'A&amp;R CONSTRUCCIONES'!A:F,4,FALSE)</f>
        <v>6</v>
      </c>
      <c r="I78" s="6">
        <f>VLOOKUP(A78,'A&amp;R CONSTRUCCIONES'!A:F,5,FALSE)</f>
        <v>226.0076</v>
      </c>
      <c r="J78" s="6">
        <f t="shared" si="1"/>
        <v>1356.0455999999999</v>
      </c>
      <c r="K78" s="264">
        <f t="shared" si="2"/>
        <v>0</v>
      </c>
      <c r="L78" s="41">
        <v>6</v>
      </c>
      <c r="M78" s="6">
        <v>226.0076</v>
      </c>
      <c r="N78" s="6">
        <f t="shared" si="3"/>
        <v>1356.0455999999999</v>
      </c>
      <c r="O78" s="276">
        <f t="shared" si="4"/>
        <v>3.4157734810352655E-4</v>
      </c>
    </row>
    <row r="79" spans="1:15" s="56" customFormat="1" ht="15" customHeight="1">
      <c r="A79" s="11" t="s">
        <v>98</v>
      </c>
      <c r="B79" s="38" t="s">
        <v>805</v>
      </c>
      <c r="C79" s="28" t="s">
        <v>23</v>
      </c>
      <c r="D79" s="41">
        <v>292</v>
      </c>
      <c r="E79" s="6">
        <v>29.7136</v>
      </c>
      <c r="F79" s="6">
        <f t="shared" si="0"/>
        <v>8676.3711999999996</v>
      </c>
      <c r="H79" s="41">
        <f>VLOOKUP(A79,'A&amp;R CONSTRUCCIONES'!A:F,4,FALSE)</f>
        <v>292</v>
      </c>
      <c r="I79" s="6">
        <f>VLOOKUP(A79,'A&amp;R CONSTRUCCIONES'!A:F,5,FALSE)</f>
        <v>29.7136</v>
      </c>
      <c r="J79" s="6">
        <f t="shared" si="1"/>
        <v>8676.3711999999996</v>
      </c>
      <c r="K79" s="264">
        <f t="shared" si="2"/>
        <v>0</v>
      </c>
      <c r="L79" s="41">
        <v>292</v>
      </c>
      <c r="M79" s="6">
        <v>29.7136</v>
      </c>
      <c r="N79" s="6">
        <f t="shared" si="3"/>
        <v>8676.3711999999996</v>
      </c>
      <c r="O79" s="276">
        <f t="shared" si="4"/>
        <v>2.185510476681472E-3</v>
      </c>
    </row>
    <row r="80" spans="1:15" s="56" customFormat="1" ht="15" customHeight="1">
      <c r="A80" s="11" t="s">
        <v>99</v>
      </c>
      <c r="B80" s="38" t="s">
        <v>806</v>
      </c>
      <c r="C80" s="28" t="s">
        <v>23</v>
      </c>
      <c r="D80" s="41">
        <v>153</v>
      </c>
      <c r="E80" s="6">
        <v>25.813199999999998</v>
      </c>
      <c r="F80" s="6">
        <f t="shared" ref="F80:F143" si="5">D80*E80</f>
        <v>3949.4195999999997</v>
      </c>
      <c r="H80" s="41">
        <f>VLOOKUP(A80,'A&amp;R CONSTRUCCIONES'!A:F,4,FALSE)</f>
        <v>153</v>
      </c>
      <c r="I80" s="6">
        <f>VLOOKUP(A80,'A&amp;R CONSTRUCCIONES'!A:F,5,FALSE)</f>
        <v>25.813199999999998</v>
      </c>
      <c r="J80" s="6">
        <f t="shared" ref="J80:J143" si="6">H80*I80</f>
        <v>3949.4195999999997</v>
      </c>
      <c r="K80" s="264">
        <f t="shared" ref="K80:K143" si="7">H80-D80</f>
        <v>0</v>
      </c>
      <c r="L80" s="41">
        <v>153</v>
      </c>
      <c r="M80" s="6">
        <v>25.813199999999998</v>
      </c>
      <c r="N80" s="6">
        <f t="shared" ref="N80:N143" si="8">L80*M80</f>
        <v>3949.4195999999997</v>
      </c>
      <c r="O80" s="276">
        <f t="shared" ref="O80:O143" si="9">N80/N$520</f>
        <v>9.9482810424375893E-4</v>
      </c>
    </row>
    <row r="81" spans="1:15" s="56" customFormat="1" ht="15" customHeight="1">
      <c r="A81" s="11" t="s">
        <v>100</v>
      </c>
      <c r="B81" s="38" t="s">
        <v>807</v>
      </c>
      <c r="C81" s="28" t="s">
        <v>23</v>
      </c>
      <c r="D81" s="41">
        <v>221</v>
      </c>
      <c r="E81" s="6">
        <v>28.861000000000004</v>
      </c>
      <c r="F81" s="6">
        <f t="shared" si="5"/>
        <v>6378.2810000000009</v>
      </c>
      <c r="H81" s="41">
        <f>VLOOKUP(A81,'A&amp;R CONSTRUCCIONES'!A:F,4,FALSE)</f>
        <v>221</v>
      </c>
      <c r="I81" s="6">
        <f>VLOOKUP(A81,'A&amp;R CONSTRUCCIONES'!A:F,5,FALSE)</f>
        <v>28.861000000000004</v>
      </c>
      <c r="J81" s="6">
        <f t="shared" si="6"/>
        <v>6378.2810000000009</v>
      </c>
      <c r="K81" s="264">
        <f t="shared" si="7"/>
        <v>0</v>
      </c>
      <c r="L81" s="41">
        <v>221</v>
      </c>
      <c r="M81" s="6">
        <v>28.861000000000004</v>
      </c>
      <c r="N81" s="6">
        <f t="shared" si="8"/>
        <v>6378.2810000000009</v>
      </c>
      <c r="O81" s="276">
        <f t="shared" si="9"/>
        <v>1.6066394149570709E-3</v>
      </c>
    </row>
    <row r="82" spans="1:15" s="56" customFormat="1" ht="15" customHeight="1">
      <c r="A82" s="36" t="s">
        <v>994</v>
      </c>
      <c r="B82" s="36" t="s">
        <v>101</v>
      </c>
      <c r="C82" s="104"/>
      <c r="D82" s="129"/>
      <c r="E82" s="105"/>
      <c r="F82" s="105"/>
      <c r="H82" s="129"/>
      <c r="I82" s="105"/>
      <c r="J82" s="105"/>
      <c r="K82" s="264">
        <f t="shared" si="7"/>
        <v>0</v>
      </c>
      <c r="L82" s="129"/>
      <c r="M82" s="105"/>
      <c r="N82" s="105"/>
      <c r="O82" s="276">
        <f t="shared" si="9"/>
        <v>0</v>
      </c>
    </row>
    <row r="83" spans="1:15" s="8" customFormat="1">
      <c r="A83" s="16"/>
      <c r="B83" s="37" t="s">
        <v>491</v>
      </c>
      <c r="C83" s="27"/>
      <c r="D83" s="128"/>
      <c r="E83" s="17"/>
      <c r="F83" s="17"/>
      <c r="H83" s="128"/>
      <c r="I83" s="17"/>
      <c r="J83" s="17"/>
      <c r="K83" s="264">
        <f t="shared" si="7"/>
        <v>0</v>
      </c>
      <c r="L83" s="128"/>
      <c r="M83" s="17"/>
      <c r="N83" s="17"/>
      <c r="O83" s="276">
        <f t="shared" si="9"/>
        <v>0</v>
      </c>
    </row>
    <row r="84" spans="1:15" s="56" customFormat="1" ht="15" customHeight="1">
      <c r="A84" s="9" t="s">
        <v>82</v>
      </c>
      <c r="B84" s="38" t="s">
        <v>492</v>
      </c>
      <c r="C84" s="28" t="s">
        <v>94</v>
      </c>
      <c r="D84" s="41">
        <v>115.67</v>
      </c>
      <c r="E84" s="6">
        <v>92.977500000000006</v>
      </c>
      <c r="F84" s="6">
        <f t="shared" si="5"/>
        <v>10754.707425000001</v>
      </c>
      <c r="H84" s="41">
        <f>VLOOKUP(A84,'A&amp;R CONSTRUCCIONES'!A:F,4,FALSE)</f>
        <v>115.67</v>
      </c>
      <c r="I84" s="6">
        <f>VLOOKUP(A84,'A&amp;R CONSTRUCCIONES'!A:F,5,FALSE)</f>
        <v>92.977500000000006</v>
      </c>
      <c r="J84" s="6">
        <f t="shared" si="6"/>
        <v>10754.707425000001</v>
      </c>
      <c r="K84" s="264">
        <f t="shared" si="7"/>
        <v>0</v>
      </c>
      <c r="L84" s="41">
        <v>115.67</v>
      </c>
      <c r="M84" s="6">
        <v>92.977500000000006</v>
      </c>
      <c r="N84" s="6">
        <f t="shared" si="8"/>
        <v>10754.707425000001</v>
      </c>
      <c r="O84" s="276">
        <f t="shared" si="9"/>
        <v>2.709027219925943E-3</v>
      </c>
    </row>
    <row r="85" spans="1:15" s="56" customFormat="1" ht="15" customHeight="1">
      <c r="A85" s="11" t="s">
        <v>102</v>
      </c>
      <c r="B85" s="38" t="s">
        <v>808</v>
      </c>
      <c r="C85" s="50" t="s">
        <v>94</v>
      </c>
      <c r="D85" s="41">
        <v>115.67</v>
      </c>
      <c r="E85" s="6">
        <v>251.51699999999997</v>
      </c>
      <c r="F85" s="6">
        <f t="shared" si="5"/>
        <v>29092.971389999995</v>
      </c>
      <c r="H85" s="41">
        <f>VLOOKUP(A85,'A&amp;R CONSTRUCCIONES'!A:F,4,FALSE)</f>
        <v>115.67</v>
      </c>
      <c r="I85" s="6">
        <f>VLOOKUP(A85,'A&amp;R CONSTRUCCIONES'!A:F,5,FALSE)</f>
        <v>251.51699999999997</v>
      </c>
      <c r="J85" s="6">
        <f t="shared" si="6"/>
        <v>29092.971389999995</v>
      </c>
      <c r="K85" s="264">
        <f t="shared" si="7"/>
        <v>0</v>
      </c>
      <c r="L85" s="41">
        <v>115.67</v>
      </c>
      <c r="M85" s="6">
        <v>251.51699999999997</v>
      </c>
      <c r="N85" s="6">
        <f t="shared" si="8"/>
        <v>29092.971389999995</v>
      </c>
      <c r="O85" s="276">
        <f t="shared" si="9"/>
        <v>7.3282933965111265E-3</v>
      </c>
    </row>
    <row r="86" spans="1:15" s="56" customFormat="1" ht="15" customHeight="1">
      <c r="A86" s="103" t="s">
        <v>995</v>
      </c>
      <c r="B86" s="36" t="s">
        <v>103</v>
      </c>
      <c r="C86" s="104"/>
      <c r="D86" s="129"/>
      <c r="E86" s="105"/>
      <c r="F86" s="105"/>
      <c r="H86" s="129"/>
      <c r="I86" s="105"/>
      <c r="J86" s="105"/>
      <c r="K86" s="264">
        <f t="shared" si="7"/>
        <v>0</v>
      </c>
      <c r="L86" s="129"/>
      <c r="M86" s="105"/>
      <c r="N86" s="105"/>
      <c r="O86" s="276">
        <f t="shared" si="9"/>
        <v>0</v>
      </c>
    </row>
    <row r="87" spans="1:15" s="8" customFormat="1">
      <c r="A87" s="16"/>
      <c r="B87" s="37" t="s">
        <v>104</v>
      </c>
      <c r="C87" s="27"/>
      <c r="D87" s="128"/>
      <c r="E87" s="17"/>
      <c r="F87" s="17"/>
      <c r="H87" s="128"/>
      <c r="I87" s="17"/>
      <c r="J87" s="17"/>
      <c r="K87" s="264">
        <f t="shared" si="7"/>
        <v>0</v>
      </c>
      <c r="L87" s="128"/>
      <c r="M87" s="17"/>
      <c r="N87" s="17"/>
      <c r="O87" s="276">
        <f t="shared" si="9"/>
        <v>0</v>
      </c>
    </row>
    <row r="88" spans="1:15" s="56" customFormat="1" ht="15" customHeight="1">
      <c r="A88" s="11" t="s">
        <v>52</v>
      </c>
      <c r="B88" s="38" t="s">
        <v>906</v>
      </c>
      <c r="C88" s="28" t="s">
        <v>23</v>
      </c>
      <c r="D88" s="41">
        <v>414.66</v>
      </c>
      <c r="E88" s="6">
        <v>6.9971999999999994</v>
      </c>
      <c r="F88" s="6">
        <f t="shared" si="5"/>
        <v>2901.458952</v>
      </c>
      <c r="H88" s="41">
        <f>VLOOKUP(A88,'A&amp;R CONSTRUCCIONES'!A:F,4,FALSE)</f>
        <v>414.66</v>
      </c>
      <c r="I88" s="6">
        <f>VLOOKUP(A88,'A&amp;R CONSTRUCCIONES'!A:F,5,FALSE)</f>
        <v>6.9971999999999994</v>
      </c>
      <c r="J88" s="6">
        <f t="shared" si="6"/>
        <v>2901.458952</v>
      </c>
      <c r="K88" s="264">
        <f t="shared" si="7"/>
        <v>0</v>
      </c>
      <c r="L88" s="41">
        <v>414.66</v>
      </c>
      <c r="M88" s="6">
        <v>6.9971999999999994</v>
      </c>
      <c r="N88" s="6">
        <f t="shared" si="8"/>
        <v>2901.458952</v>
      </c>
      <c r="O88" s="276">
        <f t="shared" si="9"/>
        <v>7.3085496126044545E-4</v>
      </c>
    </row>
    <row r="89" spans="1:15" s="8" customFormat="1">
      <c r="A89" s="16"/>
      <c r="B89" s="37" t="s">
        <v>105</v>
      </c>
      <c r="C89" s="27"/>
      <c r="D89" s="128"/>
      <c r="E89" s="17"/>
      <c r="F89" s="17"/>
      <c r="H89" s="128"/>
      <c r="I89" s="17"/>
      <c r="J89" s="17"/>
      <c r="K89" s="264">
        <f t="shared" si="7"/>
        <v>0</v>
      </c>
      <c r="L89" s="128"/>
      <c r="M89" s="17"/>
      <c r="N89" s="17"/>
      <c r="O89" s="276">
        <f t="shared" si="9"/>
        <v>0</v>
      </c>
    </row>
    <row r="90" spans="1:15" s="56" customFormat="1" ht="15" customHeight="1">
      <c r="A90" s="11" t="s">
        <v>53</v>
      </c>
      <c r="B90" s="38" t="s">
        <v>809</v>
      </c>
      <c r="C90" s="28" t="s">
        <v>9</v>
      </c>
      <c r="D90" s="41">
        <v>3</v>
      </c>
      <c r="E90" s="6">
        <v>202.59539999999998</v>
      </c>
      <c r="F90" s="6">
        <f t="shared" si="5"/>
        <v>607.78620000000001</v>
      </c>
      <c r="H90" s="41">
        <f>VLOOKUP(A90,'A&amp;R CONSTRUCCIONES'!A:F,4,FALSE)</f>
        <v>3</v>
      </c>
      <c r="I90" s="6">
        <f>VLOOKUP(A90,'A&amp;R CONSTRUCCIONES'!A:F,5,FALSE)</f>
        <v>202.59539999999998</v>
      </c>
      <c r="J90" s="6">
        <f t="shared" si="6"/>
        <v>607.78620000000001</v>
      </c>
      <c r="K90" s="264">
        <f t="shared" si="7"/>
        <v>0</v>
      </c>
      <c r="L90" s="41">
        <v>3</v>
      </c>
      <c r="M90" s="6">
        <v>202.59539999999998</v>
      </c>
      <c r="N90" s="6">
        <f t="shared" si="8"/>
        <v>607.78620000000001</v>
      </c>
      <c r="O90" s="276">
        <f t="shared" si="9"/>
        <v>1.5309662035695528E-4</v>
      </c>
    </row>
    <row r="91" spans="1:15" s="56" customFormat="1" ht="15" customHeight="1">
      <c r="A91" s="11" t="s">
        <v>106</v>
      </c>
      <c r="B91" s="38" t="s">
        <v>810</v>
      </c>
      <c r="C91" s="28" t="s">
        <v>23</v>
      </c>
      <c r="D91" s="41">
        <v>414.66</v>
      </c>
      <c r="E91" s="6">
        <v>17.698799999999999</v>
      </c>
      <c r="F91" s="6">
        <f t="shared" si="5"/>
        <v>7338.9844080000003</v>
      </c>
      <c r="H91" s="41">
        <f>VLOOKUP(A91,'A&amp;R CONSTRUCCIONES'!A:F,4,FALSE)</f>
        <v>414.66</v>
      </c>
      <c r="I91" s="6">
        <f>VLOOKUP(A91,'A&amp;R CONSTRUCCIONES'!A:F,5,FALSE)</f>
        <v>17.698799999999999</v>
      </c>
      <c r="J91" s="6">
        <f t="shared" si="6"/>
        <v>7338.9844080000003</v>
      </c>
      <c r="K91" s="264">
        <f t="shared" si="7"/>
        <v>0</v>
      </c>
      <c r="L91" s="41">
        <v>414.66</v>
      </c>
      <c r="M91" s="6">
        <v>17.698799999999999</v>
      </c>
      <c r="N91" s="6">
        <f t="shared" si="8"/>
        <v>7338.9844080000003</v>
      </c>
      <c r="O91" s="276">
        <f t="shared" si="9"/>
        <v>1.8486331373058326E-3</v>
      </c>
    </row>
    <row r="92" spans="1:15" s="56" customFormat="1" ht="15" customHeight="1">
      <c r="A92" s="11" t="s">
        <v>107</v>
      </c>
      <c r="B92" s="38" t="s">
        <v>811</v>
      </c>
      <c r="C92" s="28" t="s">
        <v>23</v>
      </c>
      <c r="D92" s="41">
        <v>85.77</v>
      </c>
      <c r="E92" s="6">
        <v>265.72699999999998</v>
      </c>
      <c r="F92" s="6">
        <f t="shared" si="5"/>
        <v>22791.404789999997</v>
      </c>
      <c r="H92" s="41">
        <f>VLOOKUP(A92,'A&amp;R CONSTRUCCIONES'!A:F,4,FALSE)</f>
        <v>85.77</v>
      </c>
      <c r="I92" s="6">
        <f>VLOOKUP(A92,'A&amp;R CONSTRUCCIONES'!A:F,5,FALSE)</f>
        <v>265.72699999999998</v>
      </c>
      <c r="J92" s="6">
        <f t="shared" si="6"/>
        <v>22791.404789999997</v>
      </c>
      <c r="K92" s="264">
        <f t="shared" si="7"/>
        <v>0</v>
      </c>
      <c r="L92" s="41">
        <v>85.77</v>
      </c>
      <c r="M92" s="6">
        <v>265.72699999999998</v>
      </c>
      <c r="N92" s="6">
        <f t="shared" si="8"/>
        <v>22791.404789999997</v>
      </c>
      <c r="O92" s="276">
        <f t="shared" si="9"/>
        <v>5.7409777427265074E-3</v>
      </c>
    </row>
    <row r="93" spans="1:15" s="8" customFormat="1">
      <c r="A93" s="16"/>
      <c r="B93" s="37" t="s">
        <v>108</v>
      </c>
      <c r="C93" s="27"/>
      <c r="D93" s="128"/>
      <c r="E93" s="17"/>
      <c r="F93" s="17"/>
      <c r="H93" s="128"/>
      <c r="I93" s="17"/>
      <c r="J93" s="17"/>
      <c r="K93" s="264">
        <f t="shared" si="7"/>
        <v>0</v>
      </c>
      <c r="L93" s="128"/>
      <c r="M93" s="17"/>
      <c r="N93" s="17"/>
      <c r="O93" s="276">
        <f t="shared" si="9"/>
        <v>0</v>
      </c>
    </row>
    <row r="94" spans="1:15" s="56" customFormat="1" ht="15" customHeight="1">
      <c r="A94" s="11" t="s">
        <v>109</v>
      </c>
      <c r="B94" s="38" t="s">
        <v>812</v>
      </c>
      <c r="C94" s="28" t="s">
        <v>110</v>
      </c>
      <c r="D94" s="41">
        <v>1</v>
      </c>
      <c r="E94" s="6">
        <v>3071.4326999999998</v>
      </c>
      <c r="F94" s="6">
        <f t="shared" si="5"/>
        <v>3071.4326999999998</v>
      </c>
      <c r="H94" s="41">
        <f>VLOOKUP(A94,'A&amp;R CONSTRUCCIONES'!A:F,4,FALSE)</f>
        <v>1</v>
      </c>
      <c r="I94" s="6">
        <f>VLOOKUP(A94,'A&amp;R CONSTRUCCIONES'!A:F,5,FALSE)</f>
        <v>3071.4326999999998</v>
      </c>
      <c r="J94" s="6">
        <f t="shared" si="6"/>
        <v>3071.4326999999998</v>
      </c>
      <c r="K94" s="264">
        <f t="shared" si="7"/>
        <v>0</v>
      </c>
      <c r="L94" s="41">
        <v>1</v>
      </c>
      <c r="M94" s="6">
        <v>3071.4326999999998</v>
      </c>
      <c r="N94" s="6">
        <f t="shared" si="8"/>
        <v>3071.4326999999998</v>
      </c>
      <c r="O94" s="276">
        <f t="shared" si="9"/>
        <v>7.7367002742714146E-4</v>
      </c>
    </row>
    <row r="95" spans="1:15" s="56" customFormat="1" ht="15" customHeight="1">
      <c r="A95" s="11" t="s">
        <v>71</v>
      </c>
      <c r="B95" s="38" t="s">
        <v>813</v>
      </c>
      <c r="C95" s="28" t="s">
        <v>110</v>
      </c>
      <c r="D95" s="41">
        <v>1</v>
      </c>
      <c r="E95" s="6">
        <v>4690.5690999999997</v>
      </c>
      <c r="F95" s="6">
        <f t="shared" si="5"/>
        <v>4690.5690999999997</v>
      </c>
      <c r="H95" s="41">
        <f>VLOOKUP(A95,'A&amp;R CONSTRUCCIONES'!A:F,4,FALSE)</f>
        <v>1</v>
      </c>
      <c r="I95" s="6">
        <f>VLOOKUP(A95,'A&amp;R CONSTRUCCIONES'!A:F,5,FALSE)</f>
        <v>4690.5690999999997</v>
      </c>
      <c r="J95" s="6">
        <f t="shared" si="6"/>
        <v>4690.5690999999997</v>
      </c>
      <c r="K95" s="264">
        <f t="shared" si="7"/>
        <v>0</v>
      </c>
      <c r="L95" s="41">
        <v>1</v>
      </c>
      <c r="M95" s="6">
        <v>4690.5690999999997</v>
      </c>
      <c r="N95" s="6">
        <f t="shared" si="8"/>
        <v>4690.5690999999997</v>
      </c>
      <c r="O95" s="276">
        <f t="shared" si="9"/>
        <v>1.1815179034350655E-3</v>
      </c>
    </row>
    <row r="96" spans="1:15" s="56" customFormat="1" ht="15" customHeight="1">
      <c r="A96" s="11" t="s">
        <v>111</v>
      </c>
      <c r="B96" s="38" t="s">
        <v>814</v>
      </c>
      <c r="C96" s="28" t="s">
        <v>110</v>
      </c>
      <c r="D96" s="41">
        <v>1</v>
      </c>
      <c r="E96" s="6">
        <v>3308.0536999999995</v>
      </c>
      <c r="F96" s="6">
        <f t="shared" si="5"/>
        <v>3308.0536999999995</v>
      </c>
      <c r="H96" s="41">
        <f>VLOOKUP(A96,'A&amp;R CONSTRUCCIONES'!A:F,4,FALSE)</f>
        <v>1</v>
      </c>
      <c r="I96" s="6">
        <f>VLOOKUP(A96,'A&amp;R CONSTRUCCIONES'!A:F,5,FALSE)</f>
        <v>3308.0536999999995</v>
      </c>
      <c r="J96" s="6">
        <f t="shared" si="6"/>
        <v>3308.0536999999995</v>
      </c>
      <c r="K96" s="264">
        <f t="shared" si="7"/>
        <v>0</v>
      </c>
      <c r="L96" s="41">
        <v>1</v>
      </c>
      <c r="M96" s="6">
        <v>3308.0536999999995</v>
      </c>
      <c r="N96" s="6">
        <f t="shared" si="8"/>
        <v>3308.0536999999995</v>
      </c>
      <c r="O96" s="276">
        <f t="shared" si="9"/>
        <v>8.3327301842213788E-4</v>
      </c>
    </row>
    <row r="97" spans="1:15" s="8" customFormat="1" ht="15" customHeight="1">
      <c r="A97" s="12" t="s">
        <v>112</v>
      </c>
      <c r="B97" s="35" t="s">
        <v>493</v>
      </c>
      <c r="C97" s="48"/>
      <c r="D97" s="127"/>
      <c r="E97" s="13"/>
      <c r="F97" s="13"/>
      <c r="H97" s="127"/>
      <c r="I97" s="13"/>
      <c r="J97" s="13"/>
      <c r="K97" s="264">
        <f t="shared" si="7"/>
        <v>0</v>
      </c>
      <c r="L97" s="127"/>
      <c r="M97" s="13"/>
      <c r="N97" s="13"/>
      <c r="O97" s="276">
        <f t="shared" si="9"/>
        <v>0</v>
      </c>
    </row>
    <row r="98" spans="1:15" s="8" customFormat="1" ht="15" customHeight="1">
      <c r="A98" s="14" t="s">
        <v>113</v>
      </c>
      <c r="B98" s="36" t="s">
        <v>114</v>
      </c>
      <c r="C98" s="49"/>
      <c r="D98" s="44"/>
      <c r="E98" s="15"/>
      <c r="F98" s="15"/>
      <c r="H98" s="44"/>
      <c r="I98" s="15"/>
      <c r="J98" s="15"/>
      <c r="K98" s="264">
        <f t="shared" si="7"/>
        <v>0</v>
      </c>
      <c r="L98" s="44"/>
      <c r="M98" s="15"/>
      <c r="N98" s="15"/>
      <c r="O98" s="276">
        <f t="shared" si="9"/>
        <v>0</v>
      </c>
    </row>
    <row r="99" spans="1:15" s="56" customFormat="1" ht="15" customHeight="1">
      <c r="A99" s="11" t="s">
        <v>115</v>
      </c>
      <c r="B99" s="38" t="s">
        <v>815</v>
      </c>
      <c r="C99" s="50" t="s">
        <v>91</v>
      </c>
      <c r="D99" s="41">
        <v>1</v>
      </c>
      <c r="E99" s="6">
        <v>637.44980076400088</v>
      </c>
      <c r="F99" s="6">
        <f t="shared" si="5"/>
        <v>637.44980076400088</v>
      </c>
      <c r="H99" s="41">
        <f>VLOOKUP(A99,'A&amp;R CONSTRUCCIONES'!A:F,4,FALSE)</f>
        <v>1</v>
      </c>
      <c r="I99" s="6">
        <f>VLOOKUP(A99,'A&amp;R CONSTRUCCIONES'!A:F,5,FALSE)</f>
        <v>637.44980076400088</v>
      </c>
      <c r="J99" s="6">
        <f t="shared" si="6"/>
        <v>637.44980076400088</v>
      </c>
      <c r="K99" s="264">
        <f t="shared" si="7"/>
        <v>0</v>
      </c>
      <c r="L99" s="41">
        <v>1</v>
      </c>
      <c r="M99" s="6">
        <v>637.44980076400088</v>
      </c>
      <c r="N99" s="6">
        <f t="shared" si="8"/>
        <v>637.44980076400088</v>
      </c>
      <c r="O99" s="276">
        <f t="shared" si="9"/>
        <v>1.6056865085811923E-4</v>
      </c>
    </row>
    <row r="100" spans="1:15" s="56" customFormat="1" ht="15" customHeight="1">
      <c r="A100" s="11" t="s">
        <v>116</v>
      </c>
      <c r="B100" s="38" t="s">
        <v>816</v>
      </c>
      <c r="C100" s="28" t="s">
        <v>23</v>
      </c>
      <c r="D100" s="41">
        <v>1.8</v>
      </c>
      <c r="E100" s="6">
        <v>302.69749999999999</v>
      </c>
      <c r="F100" s="6">
        <f t="shared" si="5"/>
        <v>544.85550000000001</v>
      </c>
      <c r="H100" s="41">
        <f>VLOOKUP(A100,'A&amp;R CONSTRUCCIONES'!A:F,4,FALSE)</f>
        <v>1.8</v>
      </c>
      <c r="I100" s="6">
        <f>VLOOKUP(A100,'A&amp;R CONSTRUCCIONES'!A:F,5,FALSE)</f>
        <v>302.69749999999999</v>
      </c>
      <c r="J100" s="6">
        <f t="shared" si="6"/>
        <v>544.85550000000001</v>
      </c>
      <c r="K100" s="264">
        <f t="shared" si="7"/>
        <v>0</v>
      </c>
      <c r="L100" s="41">
        <v>1.8</v>
      </c>
      <c r="M100" s="6">
        <v>302.69749999999999</v>
      </c>
      <c r="N100" s="6">
        <f t="shared" si="8"/>
        <v>544.85550000000001</v>
      </c>
      <c r="O100" s="276">
        <f t="shared" si="9"/>
        <v>1.3724486609419405E-4</v>
      </c>
    </row>
    <row r="101" spans="1:15" s="54" customFormat="1" ht="13.5" customHeight="1">
      <c r="A101" s="10" t="s">
        <v>950</v>
      </c>
      <c r="B101" s="38" t="s">
        <v>951</v>
      </c>
      <c r="C101" s="50" t="s">
        <v>23</v>
      </c>
      <c r="D101" s="41">
        <v>0.4</v>
      </c>
      <c r="E101" s="6">
        <v>501.27</v>
      </c>
      <c r="F101" s="6">
        <f t="shared" si="5"/>
        <v>200.50800000000001</v>
      </c>
      <c r="H101" s="41">
        <f>VLOOKUP(A101,'A&amp;R CONSTRUCCIONES'!A:F,4,FALSE)</f>
        <v>0.4</v>
      </c>
      <c r="I101" s="6">
        <f>VLOOKUP(A101,'A&amp;R CONSTRUCCIONES'!A:F,5,FALSE)</f>
        <v>501.27</v>
      </c>
      <c r="J101" s="6">
        <f t="shared" si="6"/>
        <v>200.50800000000001</v>
      </c>
      <c r="K101" s="264">
        <f t="shared" si="7"/>
        <v>0</v>
      </c>
      <c r="L101" s="41">
        <v>0.4</v>
      </c>
      <c r="M101" s="6">
        <v>501.27</v>
      </c>
      <c r="N101" s="6">
        <f t="shared" si="8"/>
        <v>200.50800000000001</v>
      </c>
      <c r="O101" s="276">
        <f t="shared" si="9"/>
        <v>5.050640694792411E-5</v>
      </c>
    </row>
    <row r="102" spans="1:15" s="56" customFormat="1" ht="15" customHeight="1">
      <c r="A102" s="11" t="s">
        <v>117</v>
      </c>
      <c r="B102" s="38" t="s">
        <v>817</v>
      </c>
      <c r="C102" s="28" t="s">
        <v>23</v>
      </c>
      <c r="D102" s="41">
        <f>86.07+2.16</f>
        <v>88.22999999999999</v>
      </c>
      <c r="E102" s="6">
        <v>222.08760000000001</v>
      </c>
      <c r="F102" s="6">
        <f t="shared" si="5"/>
        <v>19594.788947999998</v>
      </c>
      <c r="H102" s="41">
        <f>VLOOKUP(A102,'A&amp;R CONSTRUCCIONES'!A:F,4,FALSE)</f>
        <v>88.22999999999999</v>
      </c>
      <c r="I102" s="6">
        <f>VLOOKUP(A102,'A&amp;R CONSTRUCCIONES'!A:F,5,FALSE)</f>
        <v>222.08760000000001</v>
      </c>
      <c r="J102" s="6">
        <f t="shared" si="6"/>
        <v>19594.788947999998</v>
      </c>
      <c r="K102" s="264">
        <f t="shared" si="7"/>
        <v>0</v>
      </c>
      <c r="L102" s="41">
        <v>88.22999999999999</v>
      </c>
      <c r="M102" s="6">
        <v>222.08760000000001</v>
      </c>
      <c r="N102" s="6">
        <f t="shared" si="8"/>
        <v>19594.788947999998</v>
      </c>
      <c r="O102" s="276">
        <f t="shared" si="9"/>
        <v>4.935775054692948E-3</v>
      </c>
    </row>
    <row r="103" spans="1:15" s="56" customFormat="1" ht="15" customHeight="1">
      <c r="A103" s="11" t="s">
        <v>118</v>
      </c>
      <c r="B103" s="38" t="s">
        <v>494</v>
      </c>
      <c r="C103" s="28" t="s">
        <v>9</v>
      </c>
      <c r="D103" s="41">
        <v>2</v>
      </c>
      <c r="E103" s="6">
        <v>1603.0937999999999</v>
      </c>
      <c r="F103" s="6">
        <f t="shared" si="5"/>
        <v>3206.1875999999997</v>
      </c>
      <c r="H103" s="41">
        <f>VLOOKUP(A103,'A&amp;R CONSTRUCCIONES'!A:F,4,FALSE)</f>
        <v>2</v>
      </c>
      <c r="I103" s="6">
        <f>VLOOKUP(A103,'A&amp;R CONSTRUCCIONES'!A:F,5,FALSE)</f>
        <v>1603.0937999999999</v>
      </c>
      <c r="J103" s="6">
        <f t="shared" si="6"/>
        <v>3206.1875999999997</v>
      </c>
      <c r="K103" s="264">
        <f t="shared" si="7"/>
        <v>0</v>
      </c>
      <c r="L103" s="41">
        <v>2</v>
      </c>
      <c r="M103" s="6">
        <v>1603.0937999999999</v>
      </c>
      <c r="N103" s="6">
        <f t="shared" si="8"/>
        <v>3206.1875999999997</v>
      </c>
      <c r="O103" s="276">
        <f t="shared" si="9"/>
        <v>8.0761373948664444E-4</v>
      </c>
    </row>
    <row r="104" spans="1:15" s="8" customFormat="1" ht="15" customHeight="1">
      <c r="A104" s="36" t="s">
        <v>996</v>
      </c>
      <c r="B104" s="36" t="s">
        <v>119</v>
      </c>
      <c r="C104" s="49"/>
      <c r="D104" s="44"/>
      <c r="E104" s="15"/>
      <c r="F104" s="15"/>
      <c r="H104" s="44"/>
      <c r="I104" s="15"/>
      <c r="J104" s="15"/>
      <c r="K104" s="264">
        <f t="shared" si="7"/>
        <v>0</v>
      </c>
      <c r="L104" s="44"/>
      <c r="M104" s="15"/>
      <c r="N104" s="15"/>
      <c r="O104" s="276">
        <f t="shared" si="9"/>
        <v>0</v>
      </c>
    </row>
    <row r="105" spans="1:15" s="8" customFormat="1" ht="15" customHeight="1">
      <c r="A105" s="36" t="s">
        <v>997</v>
      </c>
      <c r="B105" s="36" t="s">
        <v>120</v>
      </c>
      <c r="C105" s="49"/>
      <c r="D105" s="44"/>
      <c r="E105" s="15"/>
      <c r="F105" s="15"/>
      <c r="H105" s="44"/>
      <c r="I105" s="15"/>
      <c r="J105" s="15"/>
      <c r="K105" s="264">
        <f t="shared" si="7"/>
        <v>0</v>
      </c>
      <c r="L105" s="44"/>
      <c r="M105" s="15"/>
      <c r="N105" s="15"/>
      <c r="O105" s="276">
        <f t="shared" si="9"/>
        <v>0</v>
      </c>
    </row>
    <row r="106" spans="1:15" s="56" customFormat="1" ht="15" customHeight="1">
      <c r="A106" s="11" t="s">
        <v>121</v>
      </c>
      <c r="B106" s="38" t="s">
        <v>818</v>
      </c>
      <c r="C106" s="50" t="s">
        <v>23</v>
      </c>
      <c r="D106" s="41">
        <v>259.66000000000003</v>
      </c>
      <c r="E106" s="6">
        <v>231.37800000000001</v>
      </c>
      <c r="F106" s="6">
        <f t="shared" si="5"/>
        <v>60079.611480000007</v>
      </c>
      <c r="H106" s="41">
        <f>VLOOKUP(A106,'A&amp;R CONSTRUCCIONES'!A:F,4,FALSE)</f>
        <v>259.66000000000003</v>
      </c>
      <c r="I106" s="6">
        <f>VLOOKUP(A106,'A&amp;R CONSTRUCCIONES'!A:F,5,FALSE)</f>
        <v>231.37800000000001</v>
      </c>
      <c r="J106" s="6">
        <f t="shared" si="6"/>
        <v>60079.611480000007</v>
      </c>
      <c r="K106" s="264">
        <f t="shared" si="7"/>
        <v>0</v>
      </c>
      <c r="L106" s="41">
        <v>259.66000000000003</v>
      </c>
      <c r="M106" s="6">
        <v>231.37800000000001</v>
      </c>
      <c r="N106" s="6">
        <f t="shared" si="8"/>
        <v>60079.611480000007</v>
      </c>
      <c r="O106" s="276">
        <f t="shared" si="9"/>
        <v>1.5133587221866725E-2</v>
      </c>
    </row>
    <row r="107" spans="1:15" s="8" customFormat="1" ht="15" customHeight="1">
      <c r="A107" s="12" t="s">
        <v>990</v>
      </c>
      <c r="B107" s="35" t="s">
        <v>122</v>
      </c>
      <c r="C107" s="48"/>
      <c r="D107" s="127"/>
      <c r="E107" s="13"/>
      <c r="F107" s="13"/>
      <c r="H107" s="127"/>
      <c r="I107" s="13"/>
      <c r="J107" s="13"/>
      <c r="K107" s="264">
        <f t="shared" si="7"/>
        <v>0</v>
      </c>
      <c r="L107" s="127"/>
      <c r="M107" s="13"/>
      <c r="N107" s="13"/>
      <c r="O107" s="276">
        <f t="shared" si="9"/>
        <v>0</v>
      </c>
    </row>
    <row r="108" spans="1:15" s="8" customFormat="1" ht="15" customHeight="1">
      <c r="A108" s="14" t="s">
        <v>998</v>
      </c>
      <c r="B108" s="36" t="s">
        <v>114</v>
      </c>
      <c r="C108" s="49"/>
      <c r="D108" s="44"/>
      <c r="E108" s="15"/>
      <c r="F108" s="15"/>
      <c r="H108" s="44"/>
      <c r="I108" s="15"/>
      <c r="J108" s="15"/>
      <c r="K108" s="264">
        <f t="shared" si="7"/>
        <v>0</v>
      </c>
      <c r="L108" s="44"/>
      <c r="M108" s="15"/>
      <c r="N108" s="15"/>
      <c r="O108" s="276">
        <f t="shared" si="9"/>
        <v>0</v>
      </c>
    </row>
    <row r="109" spans="1:15" s="56" customFormat="1" ht="15" customHeight="1">
      <c r="A109" s="11" t="s">
        <v>123</v>
      </c>
      <c r="B109" s="38" t="s">
        <v>819</v>
      </c>
      <c r="C109" s="28" t="s">
        <v>23</v>
      </c>
      <c r="D109" s="41">
        <v>86.07</v>
      </c>
      <c r="E109" s="6">
        <v>613.05859999999996</v>
      </c>
      <c r="F109" s="6">
        <f t="shared" si="5"/>
        <v>52765.953701999992</v>
      </c>
      <c r="H109" s="41">
        <f>VLOOKUP(A109,'A&amp;R CONSTRUCCIONES'!A:F,4,FALSE)</f>
        <v>86.07</v>
      </c>
      <c r="I109" s="6">
        <f>VLOOKUP(A109,'A&amp;R CONSTRUCCIONES'!A:F,5,FALSE)</f>
        <v>613.05859999999996</v>
      </c>
      <c r="J109" s="6">
        <f t="shared" si="6"/>
        <v>52765.953701999992</v>
      </c>
      <c r="K109" s="264">
        <f t="shared" si="7"/>
        <v>0</v>
      </c>
      <c r="L109" s="41">
        <v>86.07</v>
      </c>
      <c r="M109" s="6">
        <v>613.05859999999996</v>
      </c>
      <c r="N109" s="6">
        <f t="shared" si="8"/>
        <v>52765.953701999992</v>
      </c>
      <c r="O109" s="276">
        <f t="shared" si="9"/>
        <v>1.3291333665831458E-2</v>
      </c>
    </row>
    <row r="110" spans="1:15" s="56" customFormat="1" ht="15" customHeight="1">
      <c r="A110" s="11" t="s">
        <v>124</v>
      </c>
      <c r="B110" s="38" t="s">
        <v>820</v>
      </c>
      <c r="C110" s="28" t="s">
        <v>23</v>
      </c>
      <c r="D110" s="41">
        <f>11.3+1.8</f>
        <v>13.100000000000001</v>
      </c>
      <c r="E110" s="6">
        <v>93.531199999999998</v>
      </c>
      <c r="F110" s="6">
        <f t="shared" si="5"/>
        <v>1225.25872</v>
      </c>
      <c r="H110" s="41">
        <f>VLOOKUP(A110,'A&amp;R CONSTRUCCIONES'!A:F,4,FALSE)</f>
        <v>13.100000000000001</v>
      </c>
      <c r="I110" s="6">
        <f>VLOOKUP(A110,'A&amp;R CONSTRUCCIONES'!A:F,5,FALSE)</f>
        <v>93.531199999999998</v>
      </c>
      <c r="J110" s="6">
        <f t="shared" si="6"/>
        <v>1225.25872</v>
      </c>
      <c r="K110" s="264">
        <f t="shared" si="7"/>
        <v>0</v>
      </c>
      <c r="L110" s="41">
        <v>13.100000000000001</v>
      </c>
      <c r="M110" s="6">
        <v>93.531199999999998</v>
      </c>
      <c r="N110" s="6">
        <f t="shared" si="8"/>
        <v>1225.25872</v>
      </c>
      <c r="O110" s="276">
        <f t="shared" si="9"/>
        <v>3.0863314944447405E-4</v>
      </c>
    </row>
    <row r="111" spans="1:15" s="56" customFormat="1" ht="15" customHeight="1">
      <c r="A111" s="11" t="s">
        <v>127</v>
      </c>
      <c r="B111" s="40" t="s">
        <v>821</v>
      </c>
      <c r="C111" s="29" t="s">
        <v>23</v>
      </c>
      <c r="D111" s="42">
        <v>120.64</v>
      </c>
      <c r="E111" s="53">
        <v>755.5086</v>
      </c>
      <c r="F111" s="53">
        <f t="shared" si="5"/>
        <v>91144.557503999997</v>
      </c>
      <c r="H111" s="42">
        <f>VLOOKUP(A111,'A&amp;R CONSTRUCCIONES'!A:F,4,FALSE)</f>
        <v>120.64</v>
      </c>
      <c r="I111" s="53">
        <f>VLOOKUP(A111,'A&amp;R CONSTRUCCIONES'!A:F,5,FALSE)</f>
        <v>755.5086</v>
      </c>
      <c r="J111" s="53">
        <f t="shared" si="6"/>
        <v>91144.557503999997</v>
      </c>
      <c r="K111" s="264">
        <f t="shared" si="7"/>
        <v>0</v>
      </c>
      <c r="L111" s="42">
        <v>120.64</v>
      </c>
      <c r="M111" s="53">
        <v>755.5086</v>
      </c>
      <c r="N111" s="53">
        <f t="shared" si="8"/>
        <v>91144.557503999997</v>
      </c>
      <c r="O111" s="276">
        <f t="shared" si="9"/>
        <v>2.2958605703440729E-2</v>
      </c>
    </row>
    <row r="112" spans="1:15" s="56" customFormat="1" ht="15" customHeight="1">
      <c r="A112" s="11" t="s">
        <v>128</v>
      </c>
      <c r="B112" s="40" t="s">
        <v>822</v>
      </c>
      <c r="C112" s="52" t="s">
        <v>23</v>
      </c>
      <c r="D112" s="42">
        <v>11.3</v>
      </c>
      <c r="E112" s="5">
        <v>1646.8312000000001</v>
      </c>
      <c r="F112" s="5">
        <f t="shared" si="5"/>
        <v>18609.192560000003</v>
      </c>
      <c r="H112" s="42">
        <f>VLOOKUP(A112,'A&amp;R CONSTRUCCIONES'!A:F,4,FALSE)</f>
        <v>11.3</v>
      </c>
      <c r="I112" s="5">
        <f>VLOOKUP(A112,'A&amp;R CONSTRUCCIONES'!A:F,5,FALSE)</f>
        <v>1646.8312000000001</v>
      </c>
      <c r="J112" s="5">
        <f t="shared" si="6"/>
        <v>18609.192560000003</v>
      </c>
      <c r="K112" s="264">
        <f t="shared" si="7"/>
        <v>0</v>
      </c>
      <c r="L112" s="42">
        <v>11.3</v>
      </c>
      <c r="M112" s="5">
        <v>1646.8312000000001</v>
      </c>
      <c r="N112" s="5">
        <f t="shared" si="8"/>
        <v>18609.192560000003</v>
      </c>
      <c r="O112" s="276">
        <f t="shared" si="9"/>
        <v>4.687510984138497E-3</v>
      </c>
    </row>
    <row r="113" spans="1:15" s="56" customFormat="1" ht="15" customHeight="1">
      <c r="A113" s="11" t="s">
        <v>129</v>
      </c>
      <c r="B113" s="40" t="s">
        <v>823</v>
      </c>
      <c r="C113" s="29" t="s">
        <v>91</v>
      </c>
      <c r="D113" s="43">
        <v>3.52</v>
      </c>
      <c r="E113" s="5">
        <v>119.59920000000001</v>
      </c>
      <c r="F113" s="5">
        <f t="shared" si="5"/>
        <v>420.98918400000002</v>
      </c>
      <c r="H113" s="43">
        <f>VLOOKUP(A113,'A&amp;R CONSTRUCCIONES'!A:F,4,FALSE)</f>
        <v>3.52</v>
      </c>
      <c r="I113" s="5">
        <f>VLOOKUP(A113,'A&amp;R CONSTRUCCIONES'!A:F,5,FALSE)</f>
        <v>119.59920000000001</v>
      </c>
      <c r="J113" s="5">
        <f t="shared" si="6"/>
        <v>420.98918400000002</v>
      </c>
      <c r="K113" s="264">
        <f t="shared" si="7"/>
        <v>0</v>
      </c>
      <c r="L113" s="43">
        <v>3.52</v>
      </c>
      <c r="M113" s="5">
        <v>119.59920000000001</v>
      </c>
      <c r="N113" s="5">
        <f t="shared" si="8"/>
        <v>420.98918400000002</v>
      </c>
      <c r="O113" s="276">
        <f t="shared" si="9"/>
        <v>1.0604390372343498E-4</v>
      </c>
    </row>
    <row r="114" spans="1:15" s="56" customFormat="1" ht="15" customHeight="1">
      <c r="A114" s="11" t="s">
        <v>125</v>
      </c>
      <c r="B114" s="40" t="s">
        <v>824</v>
      </c>
      <c r="C114" s="29" t="s">
        <v>91</v>
      </c>
      <c r="D114" s="42">
        <v>215</v>
      </c>
      <c r="E114" s="5">
        <v>100.3177</v>
      </c>
      <c r="F114" s="5">
        <f t="shared" si="5"/>
        <v>21568.305500000002</v>
      </c>
      <c r="H114" s="42">
        <f>VLOOKUP(A114,'A&amp;R CONSTRUCCIONES'!A:F,4,FALSE)</f>
        <v>215</v>
      </c>
      <c r="I114" s="5">
        <f>VLOOKUP(A114,'A&amp;R CONSTRUCCIONES'!A:F,5,FALSE)</f>
        <v>100.3177</v>
      </c>
      <c r="J114" s="5">
        <f t="shared" si="6"/>
        <v>21568.305500000002</v>
      </c>
      <c r="K114" s="264">
        <f t="shared" si="7"/>
        <v>0</v>
      </c>
      <c r="L114" s="42">
        <v>215</v>
      </c>
      <c r="M114" s="5">
        <v>100.3177</v>
      </c>
      <c r="N114" s="5">
        <f t="shared" si="8"/>
        <v>21568.305500000002</v>
      </c>
      <c r="O114" s="276">
        <f t="shared" si="9"/>
        <v>5.4328885369169799E-3</v>
      </c>
    </row>
    <row r="115" spans="1:15" s="56" customFormat="1" ht="15" customHeight="1">
      <c r="A115" s="11" t="s">
        <v>130</v>
      </c>
      <c r="B115" s="40" t="s">
        <v>825</v>
      </c>
      <c r="C115" s="29" t="s">
        <v>91</v>
      </c>
      <c r="D115" s="42">
        <v>283</v>
      </c>
      <c r="E115" s="5">
        <v>142.7174</v>
      </c>
      <c r="F115" s="5">
        <f t="shared" si="5"/>
        <v>40389.0242</v>
      </c>
      <c r="H115" s="42">
        <f>VLOOKUP(A115,'A&amp;R CONSTRUCCIONES'!A:F,4,FALSE)</f>
        <v>283</v>
      </c>
      <c r="I115" s="5">
        <f>VLOOKUP(A115,'A&amp;R CONSTRUCCIONES'!A:F,5,FALSE)</f>
        <v>142.7174</v>
      </c>
      <c r="J115" s="5">
        <f t="shared" si="6"/>
        <v>40389.0242</v>
      </c>
      <c r="K115" s="264">
        <f t="shared" si="7"/>
        <v>0</v>
      </c>
      <c r="L115" s="42">
        <v>283</v>
      </c>
      <c r="M115" s="5">
        <v>142.7174</v>
      </c>
      <c r="N115" s="5">
        <f t="shared" si="8"/>
        <v>40389.0242</v>
      </c>
      <c r="O115" s="276">
        <f t="shared" si="9"/>
        <v>1.0173681311841695E-2</v>
      </c>
    </row>
    <row r="116" spans="1:15" s="56" customFormat="1" ht="15" customHeight="1">
      <c r="A116" s="11" t="s">
        <v>131</v>
      </c>
      <c r="B116" s="40" t="s">
        <v>826</v>
      </c>
      <c r="C116" s="52" t="s">
        <v>91</v>
      </c>
      <c r="D116" s="42">
        <v>12.51</v>
      </c>
      <c r="E116" s="5">
        <v>66.179400000000001</v>
      </c>
      <c r="F116" s="5">
        <f t="shared" si="5"/>
        <v>827.90429400000005</v>
      </c>
      <c r="H116" s="42">
        <f>VLOOKUP(A116,'A&amp;R CONSTRUCCIONES'!A:F,4,FALSE)</f>
        <v>12.51</v>
      </c>
      <c r="I116" s="5">
        <f>VLOOKUP(A116,'A&amp;R CONSTRUCCIONES'!A:F,5,FALSE)</f>
        <v>66.179400000000001</v>
      </c>
      <c r="J116" s="5">
        <f t="shared" si="6"/>
        <v>827.90429400000005</v>
      </c>
      <c r="K116" s="264">
        <f t="shared" si="7"/>
        <v>0</v>
      </c>
      <c r="L116" s="42">
        <v>12.51</v>
      </c>
      <c r="M116" s="5">
        <v>66.179400000000001</v>
      </c>
      <c r="N116" s="5">
        <f t="shared" si="8"/>
        <v>827.90429400000005</v>
      </c>
      <c r="O116" s="276">
        <f t="shared" si="9"/>
        <v>2.0854265758322763E-4</v>
      </c>
    </row>
    <row r="117" spans="1:15" s="56" customFormat="1" ht="15" customHeight="1">
      <c r="A117" s="11" t="s">
        <v>126</v>
      </c>
      <c r="B117" s="40" t="s">
        <v>827</v>
      </c>
      <c r="C117" s="52" t="s">
        <v>23</v>
      </c>
      <c r="D117" s="42">
        <v>144.78</v>
      </c>
      <c r="E117" s="53">
        <v>382.88304153000001</v>
      </c>
      <c r="F117" s="53">
        <f t="shared" si="5"/>
        <v>55433.806752713404</v>
      </c>
      <c r="H117" s="42">
        <f>VLOOKUP(A117,'A&amp;R CONSTRUCCIONES'!A:F,4,FALSE)</f>
        <v>144.78</v>
      </c>
      <c r="I117" s="53">
        <f>VLOOKUP(A117,'A&amp;R CONSTRUCCIONES'!A:F,5,FALSE)</f>
        <v>382.88304153000001</v>
      </c>
      <c r="J117" s="53">
        <f t="shared" si="6"/>
        <v>55433.806752713404</v>
      </c>
      <c r="K117" s="264">
        <f t="shared" si="7"/>
        <v>0</v>
      </c>
      <c r="L117" s="42">
        <v>144.78</v>
      </c>
      <c r="M117" s="53">
        <v>382.88304153000001</v>
      </c>
      <c r="N117" s="53">
        <f t="shared" si="8"/>
        <v>55433.806752713404</v>
      </c>
      <c r="O117" s="276">
        <f t="shared" si="9"/>
        <v>1.3963345116030914E-2</v>
      </c>
    </row>
    <row r="118" spans="1:15" s="8" customFormat="1" ht="15" customHeight="1">
      <c r="A118" s="14" t="s">
        <v>132</v>
      </c>
      <c r="B118" s="36" t="s">
        <v>119</v>
      </c>
      <c r="C118" s="49"/>
      <c r="D118" s="44"/>
      <c r="E118" s="15"/>
      <c r="F118" s="15"/>
      <c r="H118" s="44"/>
      <c r="I118" s="15"/>
      <c r="J118" s="15"/>
      <c r="K118" s="264">
        <f t="shared" si="7"/>
        <v>0</v>
      </c>
      <c r="L118" s="44"/>
      <c r="M118" s="15"/>
      <c r="N118" s="15"/>
      <c r="O118" s="276">
        <f t="shared" si="9"/>
        <v>0</v>
      </c>
    </row>
    <row r="119" spans="1:15" s="56" customFormat="1" ht="15" customHeight="1">
      <c r="A119" s="11" t="s">
        <v>133</v>
      </c>
      <c r="B119" s="38" t="s">
        <v>828</v>
      </c>
      <c r="C119" s="28" t="s">
        <v>9</v>
      </c>
      <c r="D119" s="41">
        <v>1</v>
      </c>
      <c r="E119" s="6">
        <v>266.97160000000002</v>
      </c>
      <c r="F119" s="6">
        <f t="shared" si="5"/>
        <v>266.97160000000002</v>
      </c>
      <c r="H119" s="41">
        <f>VLOOKUP(A119,'A&amp;R CONSTRUCCIONES'!A:F,4,FALSE)</f>
        <v>1</v>
      </c>
      <c r="I119" s="6">
        <f>VLOOKUP(A119,'A&amp;R CONSTRUCCIONES'!A:F,5,FALSE)</f>
        <v>266.97160000000002</v>
      </c>
      <c r="J119" s="6">
        <f t="shared" si="6"/>
        <v>266.97160000000002</v>
      </c>
      <c r="K119" s="264">
        <f t="shared" si="7"/>
        <v>0</v>
      </c>
      <c r="L119" s="41">
        <v>1</v>
      </c>
      <c r="M119" s="6">
        <v>266.97160000000002</v>
      </c>
      <c r="N119" s="6">
        <f t="shared" si="8"/>
        <v>266.97160000000002</v>
      </c>
      <c r="O119" s="276">
        <f t="shared" si="9"/>
        <v>6.724807126467979E-5</v>
      </c>
    </row>
    <row r="120" spans="1:15" s="56" customFormat="1" ht="15" customHeight="1">
      <c r="A120" s="11" t="s">
        <v>134</v>
      </c>
      <c r="B120" s="38" t="s">
        <v>829</v>
      </c>
      <c r="C120" s="28" t="s">
        <v>9</v>
      </c>
      <c r="D120" s="41">
        <v>3</v>
      </c>
      <c r="E120" s="6">
        <v>339.85419999999999</v>
      </c>
      <c r="F120" s="6">
        <f t="shared" si="5"/>
        <v>1019.5626</v>
      </c>
      <c r="H120" s="41">
        <f>VLOOKUP(A120,'A&amp;R CONSTRUCCIONES'!A:F,4,FALSE)</f>
        <v>3</v>
      </c>
      <c r="I120" s="6">
        <f>VLOOKUP(A120,'A&amp;R CONSTRUCCIONES'!A:F,5,FALSE)</f>
        <v>339.85419999999999</v>
      </c>
      <c r="J120" s="6">
        <f t="shared" si="6"/>
        <v>1019.5626</v>
      </c>
      <c r="K120" s="264">
        <f t="shared" si="7"/>
        <v>0</v>
      </c>
      <c r="L120" s="41">
        <v>3</v>
      </c>
      <c r="M120" s="6">
        <v>339.85419999999999</v>
      </c>
      <c r="N120" s="6">
        <f t="shared" si="8"/>
        <v>1019.5626</v>
      </c>
      <c r="O120" s="276">
        <f t="shared" si="9"/>
        <v>2.5681989538813195E-4</v>
      </c>
    </row>
    <row r="121" spans="1:15" s="56" customFormat="1" ht="15" customHeight="1">
      <c r="A121" s="11" t="s">
        <v>135</v>
      </c>
      <c r="B121" s="38" t="s">
        <v>830</v>
      </c>
      <c r="C121" s="28" t="s">
        <v>9</v>
      </c>
      <c r="D121" s="41">
        <v>2</v>
      </c>
      <c r="E121" s="6">
        <v>382.2</v>
      </c>
      <c r="F121" s="6">
        <f t="shared" si="5"/>
        <v>764.4</v>
      </c>
      <c r="H121" s="41">
        <f>VLOOKUP(A121,'A&amp;R CONSTRUCCIONES'!A:F,4,FALSE)</f>
        <v>2</v>
      </c>
      <c r="I121" s="6">
        <f>VLOOKUP(A121,'A&amp;R CONSTRUCCIONES'!A:F,5,FALSE)</f>
        <v>382.2</v>
      </c>
      <c r="J121" s="6">
        <f t="shared" si="6"/>
        <v>764.4</v>
      </c>
      <c r="K121" s="264">
        <f t="shared" si="7"/>
        <v>0</v>
      </c>
      <c r="L121" s="41">
        <v>2</v>
      </c>
      <c r="M121" s="6">
        <v>382.2</v>
      </c>
      <c r="N121" s="6">
        <f t="shared" si="8"/>
        <v>764.4</v>
      </c>
      <c r="O121" s="276">
        <f t="shared" si="9"/>
        <v>1.9254641944956404E-4</v>
      </c>
    </row>
    <row r="122" spans="1:15" s="56" customFormat="1" ht="15" customHeight="1">
      <c r="A122" s="9" t="s">
        <v>136</v>
      </c>
      <c r="B122" s="38" t="s">
        <v>495</v>
      </c>
      <c r="C122" s="50" t="s">
        <v>23</v>
      </c>
      <c r="D122" s="43">
        <v>47</v>
      </c>
      <c r="E122" s="6">
        <v>202.0368</v>
      </c>
      <c r="F122" s="6">
        <f t="shared" si="5"/>
        <v>9495.7296000000006</v>
      </c>
      <c r="H122" s="43">
        <f>VLOOKUP(A122,'A&amp;R CONSTRUCCIONES'!A:F,4,FALSE)</f>
        <v>47</v>
      </c>
      <c r="I122" s="6">
        <f>VLOOKUP(A122,'A&amp;R CONSTRUCCIONES'!A:F,5,FALSE)</f>
        <v>202.0368</v>
      </c>
      <c r="J122" s="6">
        <f t="shared" si="6"/>
        <v>9495.7296000000006</v>
      </c>
      <c r="K122" s="264">
        <f t="shared" si="7"/>
        <v>0</v>
      </c>
      <c r="L122" s="43">
        <v>47</v>
      </c>
      <c r="M122" s="6">
        <v>202.0368</v>
      </c>
      <c r="N122" s="6">
        <f t="shared" si="8"/>
        <v>9495.7296000000006</v>
      </c>
      <c r="O122" s="276">
        <f t="shared" si="9"/>
        <v>2.3919004899806921E-3</v>
      </c>
    </row>
    <row r="123" spans="1:15" s="56" customFormat="1" ht="15" customHeight="1">
      <c r="A123" s="277" t="s">
        <v>137</v>
      </c>
      <c r="B123" s="278" t="s">
        <v>831</v>
      </c>
      <c r="C123" s="279" t="s">
        <v>23</v>
      </c>
      <c r="D123" s="280">
        <f>194+368</f>
        <v>562</v>
      </c>
      <c r="E123" s="281">
        <v>230.63320000000002</v>
      </c>
      <c r="F123" s="281">
        <f t="shared" si="5"/>
        <v>129615.85840000001</v>
      </c>
      <c r="H123" s="280">
        <f>VLOOKUP(A123,'A&amp;R CONSTRUCCIONES'!A:F,4,FALSE)</f>
        <v>562</v>
      </c>
      <c r="I123" s="281">
        <f>VLOOKUP(A123,'A&amp;R CONSTRUCCIONES'!A:F,5,FALSE)</f>
        <v>230.63320000000002</v>
      </c>
      <c r="J123" s="281">
        <f t="shared" si="6"/>
        <v>129615.85840000001</v>
      </c>
      <c r="K123" s="264">
        <f t="shared" si="7"/>
        <v>0</v>
      </c>
      <c r="L123" s="280">
        <v>562</v>
      </c>
      <c r="M123" s="281">
        <v>230.63320000000002</v>
      </c>
      <c r="N123" s="281">
        <f t="shared" si="8"/>
        <v>129615.85840000001</v>
      </c>
      <c r="O123" s="276">
        <f t="shared" si="9"/>
        <v>3.2649227418631216E-2</v>
      </c>
    </row>
    <row r="124" spans="1:15" s="56" customFormat="1" ht="15" customHeight="1">
      <c r="A124" s="11" t="s">
        <v>138</v>
      </c>
      <c r="B124" s="38" t="s">
        <v>907</v>
      </c>
      <c r="C124" s="50" t="s">
        <v>23</v>
      </c>
      <c r="D124" s="41">
        <f>37+24.41</f>
        <v>61.41</v>
      </c>
      <c r="E124" s="6">
        <v>262.77719999999999</v>
      </c>
      <c r="F124" s="6">
        <f t="shared" si="5"/>
        <v>16137.147851999998</v>
      </c>
      <c r="H124" s="41">
        <f>VLOOKUP(A124,'A&amp;R CONSTRUCCIONES'!A:F,4,FALSE)</f>
        <v>61.41</v>
      </c>
      <c r="I124" s="6">
        <f>VLOOKUP(A124,'A&amp;R CONSTRUCCIONES'!A:F,5,FALSE)</f>
        <v>262.77719999999999</v>
      </c>
      <c r="J124" s="6">
        <f t="shared" si="6"/>
        <v>16137.147851999998</v>
      </c>
      <c r="K124" s="264">
        <f t="shared" si="7"/>
        <v>0</v>
      </c>
      <c r="L124" s="41">
        <v>61.41</v>
      </c>
      <c r="M124" s="6">
        <v>262.77719999999999</v>
      </c>
      <c r="N124" s="6">
        <f t="shared" si="8"/>
        <v>16137.147851999998</v>
      </c>
      <c r="O124" s="276">
        <f t="shared" si="9"/>
        <v>4.0648221337399567E-3</v>
      </c>
    </row>
    <row r="125" spans="1:15" s="56" customFormat="1" ht="15" customHeight="1">
      <c r="A125" s="11" t="s">
        <v>139</v>
      </c>
      <c r="B125" s="38" t="s">
        <v>908</v>
      </c>
      <c r="C125" s="28" t="s">
        <v>23</v>
      </c>
      <c r="D125" s="41">
        <v>44.52</v>
      </c>
      <c r="E125" s="6">
        <v>437.7072</v>
      </c>
      <c r="F125" s="6">
        <f t="shared" si="5"/>
        <v>19486.724544000001</v>
      </c>
      <c r="H125" s="41">
        <f>VLOOKUP(A125,'A&amp;R CONSTRUCCIONES'!A:F,4,FALSE)</f>
        <v>44.52</v>
      </c>
      <c r="I125" s="6">
        <f>VLOOKUP(A125,'A&amp;R CONSTRUCCIONES'!A:F,5,FALSE)</f>
        <v>437.7072</v>
      </c>
      <c r="J125" s="6">
        <f t="shared" si="6"/>
        <v>19486.724544000001</v>
      </c>
      <c r="K125" s="264">
        <f t="shared" si="7"/>
        <v>0</v>
      </c>
      <c r="L125" s="41">
        <v>44.52</v>
      </c>
      <c r="M125" s="6">
        <v>437.7072</v>
      </c>
      <c r="N125" s="6">
        <f t="shared" si="8"/>
        <v>19486.724544000001</v>
      </c>
      <c r="O125" s="276">
        <f t="shared" si="9"/>
        <v>4.9085544711501032E-3</v>
      </c>
    </row>
    <row r="126" spans="1:15" s="56" customFormat="1" ht="15" customHeight="1">
      <c r="A126" s="11" t="s">
        <v>140</v>
      </c>
      <c r="B126" s="38" t="s">
        <v>909</v>
      </c>
      <c r="C126" s="28" t="s">
        <v>23</v>
      </c>
      <c r="D126" s="41">
        <v>11.21</v>
      </c>
      <c r="E126" s="6">
        <v>560.74129999999991</v>
      </c>
      <c r="F126" s="6">
        <f t="shared" si="5"/>
        <v>6285.9099729999998</v>
      </c>
      <c r="H126" s="41">
        <f>VLOOKUP(A126,'A&amp;R CONSTRUCCIONES'!A:F,4,FALSE)</f>
        <v>11.21</v>
      </c>
      <c r="I126" s="6">
        <f>VLOOKUP(A126,'A&amp;R CONSTRUCCIONES'!A:F,5,FALSE)</f>
        <v>560.74129999999991</v>
      </c>
      <c r="J126" s="6">
        <f t="shared" si="6"/>
        <v>6285.9099729999998</v>
      </c>
      <c r="K126" s="264">
        <f t="shared" si="7"/>
        <v>0</v>
      </c>
      <c r="L126" s="41">
        <v>11.21</v>
      </c>
      <c r="M126" s="6">
        <v>560.74129999999991</v>
      </c>
      <c r="N126" s="6">
        <f t="shared" si="8"/>
        <v>6285.9099729999998</v>
      </c>
      <c r="O126" s="276">
        <f t="shared" si="9"/>
        <v>1.5833718711191205E-3</v>
      </c>
    </row>
    <row r="127" spans="1:15" s="56" customFormat="1" ht="15" customHeight="1">
      <c r="A127" s="11" t="s">
        <v>141</v>
      </c>
      <c r="B127" s="38" t="s">
        <v>496</v>
      </c>
      <c r="C127" s="28" t="s">
        <v>23</v>
      </c>
      <c r="D127" s="43">
        <v>7.2</v>
      </c>
      <c r="E127" s="6">
        <v>502.72040000000004</v>
      </c>
      <c r="F127" s="6">
        <f t="shared" si="5"/>
        <v>3619.5868800000003</v>
      </c>
      <c r="H127" s="43">
        <f>VLOOKUP(A127,'A&amp;R CONSTRUCCIONES'!A:F,4,FALSE)</f>
        <v>7.2</v>
      </c>
      <c r="I127" s="6">
        <f>VLOOKUP(A127,'A&amp;R CONSTRUCCIONES'!A:F,5,FALSE)</f>
        <v>502.72040000000004</v>
      </c>
      <c r="J127" s="6">
        <f t="shared" si="6"/>
        <v>3619.5868800000003</v>
      </c>
      <c r="K127" s="264">
        <f t="shared" si="7"/>
        <v>0</v>
      </c>
      <c r="L127" s="43">
        <v>7.2</v>
      </c>
      <c r="M127" s="6">
        <v>502.72040000000004</v>
      </c>
      <c r="N127" s="6">
        <f t="shared" si="8"/>
        <v>3619.5868800000003</v>
      </c>
      <c r="O127" s="276">
        <f t="shared" si="9"/>
        <v>9.1174580537757566E-4</v>
      </c>
    </row>
    <row r="128" spans="1:15" s="56" customFormat="1" ht="15" customHeight="1">
      <c r="A128" s="11" t="s">
        <v>142</v>
      </c>
      <c r="B128" s="38" t="s">
        <v>832</v>
      </c>
      <c r="C128" s="28" t="s">
        <v>9</v>
      </c>
      <c r="D128" s="41">
        <v>4</v>
      </c>
      <c r="E128" s="6">
        <v>347.57660000000004</v>
      </c>
      <c r="F128" s="6">
        <f t="shared" si="5"/>
        <v>1390.3064000000002</v>
      </c>
      <c r="H128" s="41">
        <f>VLOOKUP(A128,'A&amp;R CONSTRUCCIONES'!A:F,4,FALSE)</f>
        <v>4</v>
      </c>
      <c r="I128" s="6">
        <f>VLOOKUP(A128,'A&amp;R CONSTRUCCIONES'!A:F,5,FALSE)</f>
        <v>347.57660000000004</v>
      </c>
      <c r="J128" s="6">
        <f t="shared" si="6"/>
        <v>1390.3064000000002</v>
      </c>
      <c r="K128" s="264">
        <f t="shared" si="7"/>
        <v>0</v>
      </c>
      <c r="L128" s="41">
        <v>4</v>
      </c>
      <c r="M128" s="6">
        <v>347.57660000000004</v>
      </c>
      <c r="N128" s="6">
        <f t="shared" si="8"/>
        <v>1390.3064000000002</v>
      </c>
      <c r="O128" s="276">
        <f t="shared" si="9"/>
        <v>3.5020737736500969E-4</v>
      </c>
    </row>
    <row r="129" spans="1:15" s="56" customFormat="1" ht="15" customHeight="1">
      <c r="A129" s="11" t="s">
        <v>143</v>
      </c>
      <c r="B129" s="38" t="s">
        <v>833</v>
      </c>
      <c r="C129" s="28" t="s">
        <v>23</v>
      </c>
      <c r="D129" s="41">
        <v>5.74</v>
      </c>
      <c r="E129" s="6">
        <v>1924.4946</v>
      </c>
      <c r="F129" s="6">
        <f t="shared" si="5"/>
        <v>11046.599004</v>
      </c>
      <c r="H129" s="41">
        <f>VLOOKUP(A129,'A&amp;R CONSTRUCCIONES'!A:F,4,FALSE)</f>
        <v>5.74</v>
      </c>
      <c r="I129" s="6">
        <f>VLOOKUP(A129,'A&amp;R CONSTRUCCIONES'!A:F,5,FALSE)</f>
        <v>1924.4946</v>
      </c>
      <c r="J129" s="6">
        <f t="shared" si="6"/>
        <v>11046.599004</v>
      </c>
      <c r="K129" s="264">
        <f t="shared" si="7"/>
        <v>0</v>
      </c>
      <c r="L129" s="41">
        <v>5.74</v>
      </c>
      <c r="M129" s="6">
        <v>1924.4946</v>
      </c>
      <c r="N129" s="6">
        <f t="shared" si="8"/>
        <v>11046.599004</v>
      </c>
      <c r="O129" s="276">
        <f t="shared" si="9"/>
        <v>2.7825524402345894E-3</v>
      </c>
    </row>
    <row r="130" spans="1:15" s="56" customFormat="1" ht="15" customHeight="1">
      <c r="A130" s="11" t="s">
        <v>144</v>
      </c>
      <c r="B130" s="38" t="s">
        <v>834</v>
      </c>
      <c r="C130" s="28" t="s">
        <v>23</v>
      </c>
      <c r="D130" s="41">
        <v>468</v>
      </c>
      <c r="E130" s="6">
        <v>66.414599999999993</v>
      </c>
      <c r="F130" s="6">
        <f t="shared" si="5"/>
        <v>31082.032799999997</v>
      </c>
      <c r="H130" s="41">
        <f>VLOOKUP(A130,'A&amp;R CONSTRUCCIONES'!A:F,4,FALSE)</f>
        <v>468</v>
      </c>
      <c r="I130" s="6">
        <f>VLOOKUP(A130,'A&amp;R CONSTRUCCIONES'!A:F,5,FALSE)</f>
        <v>66.414599999999993</v>
      </c>
      <c r="J130" s="6">
        <f t="shared" si="6"/>
        <v>31082.032799999997</v>
      </c>
      <c r="K130" s="264">
        <f t="shared" si="7"/>
        <v>0</v>
      </c>
      <c r="L130" s="41">
        <v>468</v>
      </c>
      <c r="M130" s="6">
        <v>66.414599999999993</v>
      </c>
      <c r="N130" s="6">
        <f t="shared" si="8"/>
        <v>31082.032799999997</v>
      </c>
      <c r="O130" s="276">
        <f t="shared" si="9"/>
        <v>7.8293225076581721E-3</v>
      </c>
    </row>
    <row r="131" spans="1:15" s="56" customFormat="1" ht="15" customHeight="1">
      <c r="A131" s="11" t="s">
        <v>145</v>
      </c>
      <c r="B131" s="38" t="s">
        <v>835</v>
      </c>
      <c r="C131" s="28" t="s">
        <v>23</v>
      </c>
      <c r="D131" s="41">
        <v>183</v>
      </c>
      <c r="E131" s="6">
        <v>58.898000000000003</v>
      </c>
      <c r="F131" s="6">
        <f t="shared" si="5"/>
        <v>10778.334000000001</v>
      </c>
      <c r="H131" s="41">
        <f>VLOOKUP(A131,'A&amp;R CONSTRUCCIONES'!A:F,4,FALSE)</f>
        <v>183</v>
      </c>
      <c r="I131" s="6">
        <f>VLOOKUP(A131,'A&amp;R CONSTRUCCIONES'!A:F,5,FALSE)</f>
        <v>58.898000000000003</v>
      </c>
      <c r="J131" s="6">
        <f t="shared" si="6"/>
        <v>10778.334000000001</v>
      </c>
      <c r="K131" s="264">
        <f t="shared" si="7"/>
        <v>0</v>
      </c>
      <c r="L131" s="41">
        <v>183</v>
      </c>
      <c r="M131" s="6">
        <v>58.898000000000003</v>
      </c>
      <c r="N131" s="6">
        <f t="shared" si="8"/>
        <v>10778.334000000001</v>
      </c>
      <c r="O131" s="276">
        <f t="shared" si="9"/>
        <v>2.7149785705540262E-3</v>
      </c>
    </row>
    <row r="132" spans="1:15" s="56" customFormat="1" ht="15" customHeight="1">
      <c r="A132" s="11" t="s">
        <v>146</v>
      </c>
      <c r="B132" s="40" t="s">
        <v>836</v>
      </c>
      <c r="C132" s="52" t="s">
        <v>23</v>
      </c>
      <c r="D132" s="42">
        <v>21</v>
      </c>
      <c r="E132" s="53">
        <v>554.31901800000003</v>
      </c>
      <c r="F132" s="53">
        <f t="shared" si="5"/>
        <v>11640.699378000001</v>
      </c>
      <c r="H132" s="42">
        <f>VLOOKUP(A132,'A&amp;R CONSTRUCCIONES'!A:F,4,FALSE)</f>
        <v>21</v>
      </c>
      <c r="I132" s="53">
        <f>VLOOKUP(A132,'A&amp;R CONSTRUCCIONES'!A:F,5,FALSE)</f>
        <v>554.31901800000003</v>
      </c>
      <c r="J132" s="53">
        <f t="shared" si="6"/>
        <v>11640.699378000001</v>
      </c>
      <c r="K132" s="264">
        <f t="shared" si="7"/>
        <v>0</v>
      </c>
      <c r="L132" s="42">
        <v>21</v>
      </c>
      <c r="M132" s="53">
        <v>554.31901800000003</v>
      </c>
      <c r="N132" s="53">
        <f t="shared" si="8"/>
        <v>11640.699378000001</v>
      </c>
      <c r="O132" s="276">
        <f t="shared" si="9"/>
        <v>2.9322017073818256E-3</v>
      </c>
    </row>
    <row r="133" spans="1:15" s="56" customFormat="1" ht="15" customHeight="1">
      <c r="A133" s="11" t="s">
        <v>147</v>
      </c>
      <c r="B133" s="38" t="s">
        <v>910</v>
      </c>
      <c r="C133" s="28" t="s">
        <v>23</v>
      </c>
      <c r="D133" s="41">
        <v>24.38</v>
      </c>
      <c r="E133" s="6">
        <v>382.25880000000001</v>
      </c>
      <c r="F133" s="6">
        <f t="shared" si="5"/>
        <v>9319.4695439999996</v>
      </c>
      <c r="H133" s="41">
        <f>VLOOKUP(A133,'A&amp;R CONSTRUCCIONES'!A:F,4,FALSE)</f>
        <v>24.38</v>
      </c>
      <c r="I133" s="6">
        <f>VLOOKUP(A133,'A&amp;R CONSTRUCCIONES'!A:F,5,FALSE)</f>
        <v>382.25880000000001</v>
      </c>
      <c r="J133" s="6">
        <f t="shared" si="6"/>
        <v>9319.4695439999996</v>
      </c>
      <c r="K133" s="264">
        <f t="shared" si="7"/>
        <v>0</v>
      </c>
      <c r="L133" s="41">
        <v>24.38</v>
      </c>
      <c r="M133" s="6">
        <v>382.25880000000001</v>
      </c>
      <c r="N133" s="6">
        <f t="shared" si="8"/>
        <v>9319.4695439999996</v>
      </c>
      <c r="O133" s="276">
        <f t="shared" si="9"/>
        <v>2.3475019516829686E-3</v>
      </c>
    </row>
    <row r="134" spans="1:15" s="8" customFormat="1" ht="15" customHeight="1">
      <c r="A134" s="14" t="s">
        <v>999</v>
      </c>
      <c r="B134" s="36" t="s">
        <v>148</v>
      </c>
      <c r="C134" s="49"/>
      <c r="D134" s="44"/>
      <c r="E134" s="15"/>
      <c r="F134" s="15"/>
      <c r="H134" s="44"/>
      <c r="I134" s="15"/>
      <c r="J134" s="15"/>
      <c r="K134" s="264">
        <f t="shared" si="7"/>
        <v>0</v>
      </c>
      <c r="L134" s="44"/>
      <c r="M134" s="15"/>
      <c r="N134" s="15"/>
      <c r="O134" s="276">
        <f t="shared" si="9"/>
        <v>0</v>
      </c>
    </row>
    <row r="135" spans="1:15" s="56" customFormat="1" ht="15" customHeight="1">
      <c r="A135" s="11" t="s">
        <v>149</v>
      </c>
      <c r="B135" s="38" t="s">
        <v>497</v>
      </c>
      <c r="C135" s="28" t="s">
        <v>9</v>
      </c>
      <c r="D135" s="43">
        <v>57</v>
      </c>
      <c r="E135" s="6">
        <v>81.568711459452203</v>
      </c>
      <c r="F135" s="6">
        <f t="shared" si="5"/>
        <v>4649.4165531887757</v>
      </c>
      <c r="H135" s="43">
        <f>VLOOKUP(A135,'A&amp;R CONSTRUCCIONES'!A:F,4,FALSE)</f>
        <v>57</v>
      </c>
      <c r="I135" s="6">
        <f>VLOOKUP(A135,'A&amp;R CONSTRUCCIONES'!A:F,5,FALSE)</f>
        <v>81.568711459452203</v>
      </c>
      <c r="J135" s="6">
        <f t="shared" si="6"/>
        <v>4649.4165531887757</v>
      </c>
      <c r="K135" s="264">
        <f t="shared" si="7"/>
        <v>0</v>
      </c>
      <c r="L135" s="43">
        <v>57</v>
      </c>
      <c r="M135" s="6">
        <v>81.568711459452203</v>
      </c>
      <c r="N135" s="6">
        <f t="shared" si="8"/>
        <v>4649.4165531887757</v>
      </c>
      <c r="O135" s="276">
        <f t="shared" si="9"/>
        <v>1.1711518967111882E-3</v>
      </c>
    </row>
    <row r="136" spans="1:15" s="56" customFormat="1" ht="15" customHeight="1">
      <c r="A136" s="11" t="s">
        <v>150</v>
      </c>
      <c r="B136" s="38" t="s">
        <v>498</v>
      </c>
      <c r="C136" s="28" t="s">
        <v>9</v>
      </c>
      <c r="D136" s="43">
        <v>49</v>
      </c>
      <c r="E136" s="6">
        <v>50.038800000000002</v>
      </c>
      <c r="F136" s="6">
        <f t="shared" si="5"/>
        <v>2451.9012000000002</v>
      </c>
      <c r="H136" s="43">
        <f>VLOOKUP(A136,'A&amp;R CONSTRUCCIONES'!A:F,4,FALSE)</f>
        <v>49</v>
      </c>
      <c r="I136" s="6">
        <f>VLOOKUP(A136,'A&amp;R CONSTRUCCIONES'!A:F,5,FALSE)</f>
        <v>50.038800000000002</v>
      </c>
      <c r="J136" s="6">
        <f t="shared" si="6"/>
        <v>2451.9012000000002</v>
      </c>
      <c r="K136" s="264">
        <f t="shared" si="7"/>
        <v>0</v>
      </c>
      <c r="L136" s="43">
        <v>49</v>
      </c>
      <c r="M136" s="6">
        <v>50.038800000000002</v>
      </c>
      <c r="N136" s="6">
        <f t="shared" si="8"/>
        <v>2451.9012000000002</v>
      </c>
      <c r="O136" s="276">
        <f t="shared" si="9"/>
        <v>6.1761485727902853E-4</v>
      </c>
    </row>
    <row r="137" spans="1:15" s="56" customFormat="1" ht="15" customHeight="1">
      <c r="A137" s="11" t="s">
        <v>151</v>
      </c>
      <c r="B137" s="38" t="s">
        <v>837</v>
      </c>
      <c r="C137" s="28" t="s">
        <v>9</v>
      </c>
      <c r="D137" s="43">
        <v>10</v>
      </c>
      <c r="E137" s="6">
        <v>71.909222918904376</v>
      </c>
      <c r="F137" s="6">
        <f t="shared" si="5"/>
        <v>719.09222918904379</v>
      </c>
      <c r="H137" s="43">
        <f>VLOOKUP(A137,'A&amp;R CONSTRUCCIONES'!A:F,4,FALSE)</f>
        <v>10</v>
      </c>
      <c r="I137" s="6">
        <f>VLOOKUP(A137,'A&amp;R CONSTRUCCIONES'!A:F,5,FALSE)</f>
        <v>71.909222918904376</v>
      </c>
      <c r="J137" s="6">
        <f t="shared" si="6"/>
        <v>719.09222918904379</v>
      </c>
      <c r="K137" s="264">
        <f t="shared" si="7"/>
        <v>0</v>
      </c>
      <c r="L137" s="43">
        <v>10</v>
      </c>
      <c r="M137" s="6">
        <v>71.909222918904376</v>
      </c>
      <c r="N137" s="6">
        <f t="shared" si="8"/>
        <v>719.09222918904379</v>
      </c>
      <c r="O137" s="276">
        <f t="shared" si="9"/>
        <v>1.8113374409256365E-4</v>
      </c>
    </row>
    <row r="138" spans="1:15" s="56" customFormat="1" ht="15" customHeight="1">
      <c r="A138" s="11" t="s">
        <v>152</v>
      </c>
      <c r="B138" s="38" t="s">
        <v>499</v>
      </c>
      <c r="C138" s="28" t="s">
        <v>9</v>
      </c>
      <c r="D138" s="43">
        <v>5</v>
      </c>
      <c r="E138" s="6">
        <v>50.336456043233071</v>
      </c>
      <c r="F138" s="6">
        <f t="shared" si="5"/>
        <v>251.68228021616534</v>
      </c>
      <c r="H138" s="43">
        <f>VLOOKUP(A138,'A&amp;R CONSTRUCCIONES'!A:F,4,FALSE)</f>
        <v>5</v>
      </c>
      <c r="I138" s="6">
        <f>VLOOKUP(A138,'A&amp;R CONSTRUCCIONES'!A:F,5,FALSE)</f>
        <v>50.336456043233071</v>
      </c>
      <c r="J138" s="6">
        <f t="shared" si="6"/>
        <v>251.68228021616534</v>
      </c>
      <c r="K138" s="264">
        <f t="shared" si="7"/>
        <v>0</v>
      </c>
      <c r="L138" s="43">
        <v>5</v>
      </c>
      <c r="M138" s="6">
        <v>50.336456043233071</v>
      </c>
      <c r="N138" s="6">
        <f t="shared" si="8"/>
        <v>251.68228021616534</v>
      </c>
      <c r="O138" s="276">
        <f t="shared" si="9"/>
        <v>6.3396810432397285E-5</v>
      </c>
    </row>
    <row r="139" spans="1:15" s="56" customFormat="1" ht="15" customHeight="1">
      <c r="A139" s="11" t="s">
        <v>153</v>
      </c>
      <c r="B139" s="38" t="s">
        <v>911</v>
      </c>
      <c r="C139" s="29" t="s">
        <v>91</v>
      </c>
      <c r="D139" s="42">
        <v>4.62</v>
      </c>
      <c r="E139" s="6">
        <v>295.4504</v>
      </c>
      <c r="F139" s="6">
        <f t="shared" si="5"/>
        <v>1364.9808480000002</v>
      </c>
      <c r="H139" s="42">
        <f>VLOOKUP(A139,'A&amp;R CONSTRUCCIONES'!A:F,4,FALSE)</f>
        <v>4.62</v>
      </c>
      <c r="I139" s="6">
        <f>VLOOKUP(A139,'A&amp;R CONSTRUCCIONES'!A:F,5,FALSE)</f>
        <v>295.4504</v>
      </c>
      <c r="J139" s="6">
        <f t="shared" si="6"/>
        <v>1364.9808480000002</v>
      </c>
      <c r="K139" s="264">
        <f t="shared" si="7"/>
        <v>0</v>
      </c>
      <c r="L139" s="42">
        <v>4.62</v>
      </c>
      <c r="M139" s="6">
        <v>295.4504</v>
      </c>
      <c r="N139" s="6">
        <f t="shared" si="8"/>
        <v>1364.9808480000002</v>
      </c>
      <c r="O139" s="276">
        <f t="shared" si="9"/>
        <v>3.4382806763426171E-4</v>
      </c>
    </row>
    <row r="140" spans="1:15" s="56" customFormat="1" ht="15" customHeight="1">
      <c r="A140" s="11" t="s">
        <v>154</v>
      </c>
      <c r="B140" s="38" t="s">
        <v>838</v>
      </c>
      <c r="C140" s="28" t="s">
        <v>23</v>
      </c>
      <c r="D140" s="41">
        <v>183</v>
      </c>
      <c r="E140" s="6">
        <v>60.867800000000003</v>
      </c>
      <c r="F140" s="6">
        <f t="shared" si="5"/>
        <v>11138.8074</v>
      </c>
      <c r="H140" s="41">
        <f>VLOOKUP(A140,'A&amp;R CONSTRUCCIONES'!A:F,4,FALSE)</f>
        <v>183</v>
      </c>
      <c r="I140" s="6">
        <f>VLOOKUP(A140,'A&amp;R CONSTRUCCIONES'!A:F,5,FALSE)</f>
        <v>60.867800000000003</v>
      </c>
      <c r="J140" s="6">
        <f t="shared" si="6"/>
        <v>11138.8074</v>
      </c>
      <c r="K140" s="264">
        <f t="shared" si="7"/>
        <v>0</v>
      </c>
      <c r="L140" s="41">
        <v>183</v>
      </c>
      <c r="M140" s="6">
        <v>60.867800000000003</v>
      </c>
      <c r="N140" s="6">
        <f t="shared" si="8"/>
        <v>11138.8074</v>
      </c>
      <c r="O140" s="276">
        <f t="shared" si="9"/>
        <v>2.80577901858753E-3</v>
      </c>
    </row>
    <row r="141" spans="1:15" s="56" customFormat="1" ht="15" customHeight="1">
      <c r="A141" s="11" t="s">
        <v>155</v>
      </c>
      <c r="B141" s="38" t="s">
        <v>839</v>
      </c>
      <c r="C141" s="28" t="s">
        <v>23</v>
      </c>
      <c r="D141" s="41">
        <v>140.13</v>
      </c>
      <c r="E141" s="6">
        <v>215.32560000000001</v>
      </c>
      <c r="F141" s="6">
        <f t="shared" si="5"/>
        <v>30173.576327999999</v>
      </c>
      <c r="H141" s="41">
        <f>VLOOKUP(A141,'A&amp;R CONSTRUCCIONES'!A:F,4,FALSE)</f>
        <v>140.13</v>
      </c>
      <c r="I141" s="6">
        <f>VLOOKUP(A141,'A&amp;R CONSTRUCCIONES'!A:F,5,FALSE)</f>
        <v>215.32560000000001</v>
      </c>
      <c r="J141" s="6">
        <f t="shared" si="6"/>
        <v>30173.576327999999</v>
      </c>
      <c r="K141" s="264">
        <f t="shared" si="7"/>
        <v>0</v>
      </c>
      <c r="L141" s="41">
        <v>140.13</v>
      </c>
      <c r="M141" s="6">
        <v>215.32560000000001</v>
      </c>
      <c r="N141" s="6">
        <f t="shared" si="8"/>
        <v>30173.576327999999</v>
      </c>
      <c r="O141" s="276">
        <f t="shared" si="9"/>
        <v>7.600489382449665E-3</v>
      </c>
    </row>
    <row r="142" spans="1:15" s="56" customFormat="1" ht="15" customHeight="1">
      <c r="A142" s="11" t="s">
        <v>156</v>
      </c>
      <c r="B142" s="38" t="s">
        <v>840</v>
      </c>
      <c r="C142" s="50" t="s">
        <v>91</v>
      </c>
      <c r="D142" s="41">
        <v>104</v>
      </c>
      <c r="E142" s="6">
        <v>209.64159999999998</v>
      </c>
      <c r="F142" s="6">
        <f t="shared" si="5"/>
        <v>21802.7264</v>
      </c>
      <c r="H142" s="41">
        <f>VLOOKUP(A142,'A&amp;R CONSTRUCCIONES'!A:F,4,FALSE)</f>
        <v>104</v>
      </c>
      <c r="I142" s="6">
        <f>VLOOKUP(A142,'A&amp;R CONSTRUCCIONES'!A:F,5,FALSE)</f>
        <v>209.64159999999998</v>
      </c>
      <c r="J142" s="6">
        <f t="shared" si="6"/>
        <v>21802.7264</v>
      </c>
      <c r="K142" s="264">
        <f t="shared" si="7"/>
        <v>0</v>
      </c>
      <c r="L142" s="41">
        <v>104</v>
      </c>
      <c r="M142" s="6">
        <v>209.64159999999998</v>
      </c>
      <c r="N142" s="6">
        <f t="shared" si="8"/>
        <v>21802.7264</v>
      </c>
      <c r="O142" s="276">
        <f t="shared" si="9"/>
        <v>5.491937339820098E-3</v>
      </c>
    </row>
    <row r="143" spans="1:15" s="56" customFormat="1" ht="15" customHeight="1">
      <c r="A143" s="11" t="s">
        <v>157</v>
      </c>
      <c r="B143" s="38" t="s">
        <v>841</v>
      </c>
      <c r="C143" s="50" t="s">
        <v>23</v>
      </c>
      <c r="D143" s="41">
        <v>96.68</v>
      </c>
      <c r="E143" s="6">
        <v>549.55949999999996</v>
      </c>
      <c r="F143" s="6">
        <f t="shared" si="5"/>
        <v>53131.41246</v>
      </c>
      <c r="H143" s="41">
        <f>VLOOKUP(A143,'A&amp;R CONSTRUCCIONES'!A:F,4,FALSE)</f>
        <v>96.68</v>
      </c>
      <c r="I143" s="6">
        <f>VLOOKUP(A143,'A&amp;R CONSTRUCCIONES'!A:F,5,FALSE)</f>
        <v>549.55949999999996</v>
      </c>
      <c r="J143" s="6">
        <f t="shared" si="6"/>
        <v>53131.41246</v>
      </c>
      <c r="K143" s="264">
        <f t="shared" si="7"/>
        <v>0</v>
      </c>
      <c r="L143" s="41">
        <v>96.68</v>
      </c>
      <c r="M143" s="6">
        <v>549.55949999999996</v>
      </c>
      <c r="N143" s="6">
        <f t="shared" si="8"/>
        <v>53131.41246</v>
      </c>
      <c r="O143" s="276">
        <f t="shared" si="9"/>
        <v>1.3383389886801352E-2</v>
      </c>
    </row>
    <row r="144" spans="1:15" s="56" customFormat="1" ht="15" customHeight="1">
      <c r="A144" s="11" t="s">
        <v>158</v>
      </c>
      <c r="B144" s="38" t="s">
        <v>842</v>
      </c>
      <c r="C144" s="50" t="s">
        <v>23</v>
      </c>
      <c r="D144" s="41">
        <v>56.96</v>
      </c>
      <c r="E144" s="6">
        <v>427.7749</v>
      </c>
      <c r="F144" s="6">
        <f t="shared" ref="F144:F206" si="10">D144*E144</f>
        <v>24366.058304000002</v>
      </c>
      <c r="H144" s="41">
        <f>VLOOKUP(A144,'A&amp;R CONSTRUCCIONES'!A:F,4,FALSE)</f>
        <v>56.96</v>
      </c>
      <c r="I144" s="6">
        <f>VLOOKUP(A144,'A&amp;R CONSTRUCCIONES'!A:F,5,FALSE)</f>
        <v>427.7749</v>
      </c>
      <c r="J144" s="6">
        <f t="shared" ref="J144:J206" si="11">H144*I144</f>
        <v>24366.058304000002</v>
      </c>
      <c r="K144" s="264">
        <f t="shared" ref="K144:K207" si="12">H144-D144</f>
        <v>0</v>
      </c>
      <c r="L144" s="41">
        <v>56.96</v>
      </c>
      <c r="M144" s="6">
        <v>427.7749</v>
      </c>
      <c r="N144" s="6">
        <f t="shared" ref="N144:N206" si="13">L144*M144</f>
        <v>24366.058304000002</v>
      </c>
      <c r="O144" s="276">
        <f t="shared" ref="O144:O207" si="14">N144/N$520</f>
        <v>6.1376207254507029E-3</v>
      </c>
    </row>
    <row r="145" spans="1:15" s="56" customFormat="1" ht="15" customHeight="1">
      <c r="A145" s="11" t="s">
        <v>159</v>
      </c>
      <c r="B145" s="38" t="s">
        <v>843</v>
      </c>
      <c r="C145" s="29" t="s">
        <v>23</v>
      </c>
      <c r="D145" s="42">
        <v>21.6</v>
      </c>
      <c r="E145" s="6">
        <v>468.28320000000002</v>
      </c>
      <c r="F145" s="6">
        <f t="shared" si="10"/>
        <v>10114.917120000002</v>
      </c>
      <c r="H145" s="42">
        <f>VLOOKUP(A145,'A&amp;R CONSTRUCCIONES'!A:F,4,FALSE)</f>
        <v>21.6</v>
      </c>
      <c r="I145" s="6">
        <f>VLOOKUP(A145,'A&amp;R CONSTRUCCIONES'!A:F,5,FALSE)</f>
        <v>468.28320000000002</v>
      </c>
      <c r="J145" s="6">
        <f t="shared" si="11"/>
        <v>10114.917120000002</v>
      </c>
      <c r="K145" s="264">
        <f t="shared" si="12"/>
        <v>0</v>
      </c>
      <c r="L145" s="42">
        <v>21.6</v>
      </c>
      <c r="M145" s="6">
        <v>468.28320000000002</v>
      </c>
      <c r="N145" s="6">
        <f t="shared" si="13"/>
        <v>10114.917120000002</v>
      </c>
      <c r="O145" s="276">
        <f t="shared" si="14"/>
        <v>2.5478690142400531E-3</v>
      </c>
    </row>
    <row r="146" spans="1:15" s="56" customFormat="1" ht="15" customHeight="1">
      <c r="A146" s="11" t="s">
        <v>160</v>
      </c>
      <c r="B146" s="40" t="s">
        <v>844</v>
      </c>
      <c r="C146" s="52" t="s">
        <v>23</v>
      </c>
      <c r="D146" s="42">
        <v>5.58</v>
      </c>
      <c r="E146" s="53">
        <v>934.64909999999998</v>
      </c>
      <c r="F146" s="53">
        <f t="shared" si="10"/>
        <v>5215.3419780000004</v>
      </c>
      <c r="H146" s="42">
        <f>VLOOKUP(A146,'A&amp;R CONSTRUCCIONES'!A:F,4,FALSE)</f>
        <v>5.58</v>
      </c>
      <c r="I146" s="53">
        <f>VLOOKUP(A146,'A&amp;R CONSTRUCCIONES'!A:F,5,FALSE)</f>
        <v>934.64909999999998</v>
      </c>
      <c r="J146" s="53">
        <f t="shared" si="11"/>
        <v>5215.3419780000004</v>
      </c>
      <c r="K146" s="264">
        <f t="shared" si="12"/>
        <v>0</v>
      </c>
      <c r="L146" s="42">
        <v>5.58</v>
      </c>
      <c r="M146" s="53">
        <v>934.64909999999998</v>
      </c>
      <c r="N146" s="53">
        <f t="shared" si="13"/>
        <v>5215.3419780000004</v>
      </c>
      <c r="O146" s="276">
        <f t="shared" si="14"/>
        <v>1.3137041131199725E-3</v>
      </c>
    </row>
    <row r="147" spans="1:15" s="8" customFormat="1" ht="15" customHeight="1">
      <c r="A147" s="14" t="s">
        <v>1000</v>
      </c>
      <c r="B147" s="36" t="s">
        <v>161</v>
      </c>
      <c r="C147" s="49"/>
      <c r="D147" s="44"/>
      <c r="E147" s="15"/>
      <c r="F147" s="15"/>
      <c r="H147" s="44"/>
      <c r="I147" s="15"/>
      <c r="J147" s="15"/>
      <c r="K147" s="264">
        <f t="shared" si="12"/>
        <v>0</v>
      </c>
      <c r="L147" s="44"/>
      <c r="M147" s="15"/>
      <c r="N147" s="15"/>
      <c r="O147" s="276">
        <f t="shared" si="14"/>
        <v>0</v>
      </c>
    </row>
    <row r="148" spans="1:15" s="8" customFormat="1" ht="15" customHeight="1">
      <c r="A148" s="12" t="s">
        <v>991</v>
      </c>
      <c r="B148" s="35" t="s">
        <v>162</v>
      </c>
      <c r="C148" s="48"/>
      <c r="D148" s="127"/>
      <c r="E148" s="13"/>
      <c r="F148" s="13"/>
      <c r="H148" s="127"/>
      <c r="I148" s="13"/>
      <c r="J148" s="13"/>
      <c r="K148" s="264">
        <f t="shared" si="12"/>
        <v>0</v>
      </c>
      <c r="L148" s="127"/>
      <c r="M148" s="13"/>
      <c r="N148" s="13"/>
      <c r="O148" s="276">
        <f t="shared" si="14"/>
        <v>0</v>
      </c>
    </row>
    <row r="149" spans="1:15" s="56" customFormat="1" ht="15" customHeight="1">
      <c r="A149" s="106" t="s">
        <v>1001</v>
      </c>
      <c r="B149" s="36" t="s">
        <v>163</v>
      </c>
      <c r="C149" s="104"/>
      <c r="D149" s="129"/>
      <c r="E149" s="105"/>
      <c r="F149" s="105"/>
      <c r="H149" s="129"/>
      <c r="I149" s="105"/>
      <c r="J149" s="105"/>
      <c r="K149" s="264">
        <f t="shared" si="12"/>
        <v>0</v>
      </c>
      <c r="L149" s="129"/>
      <c r="M149" s="105"/>
      <c r="N149" s="105"/>
      <c r="O149" s="276">
        <f t="shared" si="14"/>
        <v>0</v>
      </c>
    </row>
    <row r="150" spans="1:15" s="56" customFormat="1" ht="15" customHeight="1">
      <c r="A150" s="11" t="s">
        <v>164</v>
      </c>
      <c r="B150" s="40" t="s">
        <v>845</v>
      </c>
      <c r="C150" s="52" t="s">
        <v>23</v>
      </c>
      <c r="D150" s="42">
        <v>34.86</v>
      </c>
      <c r="E150" s="53">
        <v>1813.7294999999999</v>
      </c>
      <c r="F150" s="53">
        <f t="shared" si="10"/>
        <v>63226.610369999995</v>
      </c>
      <c r="H150" s="42">
        <f>VLOOKUP(A150,'A&amp;R CONSTRUCCIONES'!A:F,4,FALSE)</f>
        <v>34.86</v>
      </c>
      <c r="I150" s="53">
        <f>VLOOKUP(A150,'A&amp;R CONSTRUCCIONES'!A:F,5,FALSE)</f>
        <v>1813.7294999999999</v>
      </c>
      <c r="J150" s="53">
        <f t="shared" si="11"/>
        <v>63226.610369999995</v>
      </c>
      <c r="K150" s="264">
        <f t="shared" si="12"/>
        <v>0</v>
      </c>
      <c r="L150" s="42">
        <v>34.86</v>
      </c>
      <c r="M150" s="53">
        <v>1813.7294999999999</v>
      </c>
      <c r="N150" s="53">
        <f t="shared" si="13"/>
        <v>63226.610369999995</v>
      </c>
      <c r="O150" s="276">
        <f t="shared" si="14"/>
        <v>1.5926291785290651E-2</v>
      </c>
    </row>
    <row r="151" spans="1:15" s="8" customFormat="1" ht="15" customHeight="1">
      <c r="A151" s="14" t="s">
        <v>165</v>
      </c>
      <c r="B151" s="36" t="s">
        <v>166</v>
      </c>
      <c r="C151" s="49"/>
      <c r="D151" s="44"/>
      <c r="E151" s="15"/>
      <c r="F151" s="15"/>
      <c r="H151" s="44"/>
      <c r="I151" s="15"/>
      <c r="J151" s="15"/>
      <c r="K151" s="264">
        <f t="shared" si="12"/>
        <v>0</v>
      </c>
      <c r="L151" s="44"/>
      <c r="M151" s="15"/>
      <c r="N151" s="15"/>
      <c r="O151" s="276">
        <f t="shared" si="14"/>
        <v>0</v>
      </c>
    </row>
    <row r="152" spans="1:15" s="56" customFormat="1" ht="15" customHeight="1">
      <c r="A152" s="11" t="s">
        <v>167</v>
      </c>
      <c r="B152" s="38" t="s">
        <v>846</v>
      </c>
      <c r="C152" s="50" t="s">
        <v>9</v>
      </c>
      <c r="D152" s="41">
        <v>3</v>
      </c>
      <c r="E152" s="6">
        <v>810.02879999999993</v>
      </c>
      <c r="F152" s="6">
        <f t="shared" si="10"/>
        <v>2430.0863999999997</v>
      </c>
      <c r="H152" s="41">
        <f>VLOOKUP(A152,'A&amp;R CONSTRUCCIONES'!A:F,4,FALSE)</f>
        <v>3</v>
      </c>
      <c r="I152" s="6">
        <f>VLOOKUP(A152,'A&amp;R CONSTRUCCIONES'!A:F,5,FALSE)</f>
        <v>810.02879999999993</v>
      </c>
      <c r="J152" s="6">
        <f t="shared" si="11"/>
        <v>2430.0863999999997</v>
      </c>
      <c r="K152" s="264">
        <f t="shared" si="12"/>
        <v>0</v>
      </c>
      <c r="L152" s="41">
        <v>3</v>
      </c>
      <c r="M152" s="6">
        <v>810.02879999999993</v>
      </c>
      <c r="N152" s="6">
        <f t="shared" si="13"/>
        <v>2430.0863999999997</v>
      </c>
      <c r="O152" s="276">
        <f t="shared" si="14"/>
        <v>6.1211987869319855E-4</v>
      </c>
    </row>
    <row r="153" spans="1:15" s="8" customFormat="1" ht="15" customHeight="1">
      <c r="A153" s="14" t="s">
        <v>1002</v>
      </c>
      <c r="B153" s="36" t="s">
        <v>168</v>
      </c>
      <c r="C153" s="49"/>
      <c r="D153" s="44"/>
      <c r="E153" s="15"/>
      <c r="F153" s="15"/>
      <c r="H153" s="44"/>
      <c r="I153" s="15"/>
      <c r="J153" s="15"/>
      <c r="K153" s="264">
        <f t="shared" si="12"/>
        <v>0</v>
      </c>
      <c r="L153" s="44"/>
      <c r="M153" s="15"/>
      <c r="N153" s="15"/>
      <c r="O153" s="276">
        <f t="shared" si="14"/>
        <v>0</v>
      </c>
    </row>
    <row r="154" spans="1:15" s="56" customFormat="1" ht="15" customHeight="1">
      <c r="A154" s="11" t="s">
        <v>169</v>
      </c>
      <c r="B154" s="38" t="s">
        <v>912</v>
      </c>
      <c r="C154" s="50" t="s">
        <v>23</v>
      </c>
      <c r="D154" s="41">
        <v>8.44</v>
      </c>
      <c r="E154" s="6">
        <v>517.49879999999996</v>
      </c>
      <c r="F154" s="6">
        <f t="shared" si="10"/>
        <v>4367.689871999999</v>
      </c>
      <c r="H154" s="41">
        <f>VLOOKUP(A154,'A&amp;R CONSTRUCCIONES'!A:F,4,FALSE)</f>
        <v>8.44</v>
      </c>
      <c r="I154" s="6">
        <f>VLOOKUP(A154,'A&amp;R CONSTRUCCIONES'!A:F,5,FALSE)</f>
        <v>517.49879999999996</v>
      </c>
      <c r="J154" s="6">
        <f t="shared" si="11"/>
        <v>4367.689871999999</v>
      </c>
      <c r="K154" s="264">
        <f t="shared" si="12"/>
        <v>0</v>
      </c>
      <c r="L154" s="41">
        <v>8.44</v>
      </c>
      <c r="M154" s="6">
        <v>517.49879999999996</v>
      </c>
      <c r="N154" s="6">
        <f t="shared" si="13"/>
        <v>4367.689871999999</v>
      </c>
      <c r="O154" s="276">
        <f t="shared" si="14"/>
        <v>1.1001871351644747E-3</v>
      </c>
    </row>
    <row r="155" spans="1:15" s="8" customFormat="1" ht="15" customHeight="1">
      <c r="A155" s="14" t="s">
        <v>1003</v>
      </c>
      <c r="B155" s="36" t="s">
        <v>170</v>
      </c>
      <c r="C155" s="49"/>
      <c r="D155" s="44"/>
      <c r="E155" s="15"/>
      <c r="F155" s="15"/>
      <c r="H155" s="44"/>
      <c r="I155" s="15"/>
      <c r="J155" s="15"/>
      <c r="K155" s="264">
        <f t="shared" si="12"/>
        <v>0</v>
      </c>
      <c r="L155" s="44"/>
      <c r="M155" s="15"/>
      <c r="N155" s="15"/>
      <c r="O155" s="276">
        <f t="shared" si="14"/>
        <v>0</v>
      </c>
    </row>
    <row r="156" spans="1:15" s="56" customFormat="1" ht="15" customHeight="1">
      <c r="A156" s="11" t="s">
        <v>171</v>
      </c>
      <c r="B156" s="38" t="s">
        <v>847</v>
      </c>
      <c r="C156" s="51" t="s">
        <v>9</v>
      </c>
      <c r="D156" s="43">
        <v>1</v>
      </c>
      <c r="E156" s="5">
        <v>99566.921999999991</v>
      </c>
      <c r="F156" s="5">
        <f t="shared" si="10"/>
        <v>99566.921999999991</v>
      </c>
      <c r="H156" s="43">
        <f>VLOOKUP(A156,'A&amp;R CONSTRUCCIONES'!A:F,4,FALSE)</f>
        <v>1</v>
      </c>
      <c r="I156" s="5">
        <f>VLOOKUP(A156,'A&amp;R CONSTRUCCIONES'!A:F,5,FALSE)</f>
        <v>99566.921999999991</v>
      </c>
      <c r="J156" s="5">
        <f t="shared" si="11"/>
        <v>99566.921999999991</v>
      </c>
      <c r="K156" s="264">
        <f t="shared" si="12"/>
        <v>0</v>
      </c>
      <c r="L156" s="43">
        <v>1</v>
      </c>
      <c r="M156" s="5">
        <v>99566.921999999991</v>
      </c>
      <c r="N156" s="5">
        <f t="shared" si="13"/>
        <v>99566.921999999991</v>
      </c>
      <c r="O156" s="276">
        <f t="shared" si="14"/>
        <v>2.5080133865402962E-2</v>
      </c>
    </row>
    <row r="157" spans="1:15" s="56" customFormat="1" ht="15" customHeight="1">
      <c r="A157" s="11" t="s">
        <v>172</v>
      </c>
      <c r="B157" s="38" t="s">
        <v>848</v>
      </c>
      <c r="C157" s="51" t="s">
        <v>9</v>
      </c>
      <c r="D157" s="43">
        <v>1</v>
      </c>
      <c r="E157" s="5">
        <v>64916.518100000001</v>
      </c>
      <c r="F157" s="5">
        <f t="shared" si="10"/>
        <v>64916.518100000001</v>
      </c>
      <c r="H157" s="43">
        <f>VLOOKUP(A157,'A&amp;R CONSTRUCCIONES'!A:F,4,FALSE)</f>
        <v>1</v>
      </c>
      <c r="I157" s="5">
        <f>VLOOKUP(A157,'A&amp;R CONSTRUCCIONES'!A:F,5,FALSE)</f>
        <v>64916.518100000001</v>
      </c>
      <c r="J157" s="5">
        <f t="shared" si="11"/>
        <v>64916.518100000001</v>
      </c>
      <c r="K157" s="264">
        <f t="shared" si="12"/>
        <v>0</v>
      </c>
      <c r="L157" s="43">
        <v>1</v>
      </c>
      <c r="M157" s="5">
        <v>64916.518100000001</v>
      </c>
      <c r="N157" s="5">
        <f t="shared" si="13"/>
        <v>64916.518100000001</v>
      </c>
      <c r="O157" s="276">
        <f t="shared" si="14"/>
        <v>1.6351966409324719E-2</v>
      </c>
    </row>
    <row r="158" spans="1:15" s="8" customFormat="1" ht="15" customHeight="1">
      <c r="A158" s="12" t="s">
        <v>173</v>
      </c>
      <c r="B158" s="35" t="s">
        <v>44</v>
      </c>
      <c r="C158" s="48"/>
      <c r="D158" s="127"/>
      <c r="E158" s="13"/>
      <c r="F158" s="13"/>
      <c r="H158" s="127"/>
      <c r="I158" s="13"/>
      <c r="J158" s="13"/>
      <c r="K158" s="264">
        <f t="shared" si="12"/>
        <v>0</v>
      </c>
      <c r="L158" s="127"/>
      <c r="M158" s="13"/>
      <c r="N158" s="13"/>
      <c r="O158" s="276">
        <f t="shared" si="14"/>
        <v>0</v>
      </c>
    </row>
    <row r="159" spans="1:15" s="8" customFormat="1" ht="15" customHeight="1">
      <c r="A159" s="14" t="s">
        <v>1004</v>
      </c>
      <c r="B159" s="36" t="s">
        <v>170</v>
      </c>
      <c r="C159" s="49"/>
      <c r="D159" s="44"/>
      <c r="E159" s="15"/>
      <c r="F159" s="15"/>
      <c r="H159" s="44"/>
      <c r="I159" s="15"/>
      <c r="J159" s="15"/>
      <c r="K159" s="264">
        <f t="shared" si="12"/>
        <v>0</v>
      </c>
      <c r="L159" s="44"/>
      <c r="M159" s="15"/>
      <c r="N159" s="15"/>
      <c r="O159" s="276">
        <f t="shared" si="14"/>
        <v>0</v>
      </c>
    </row>
    <row r="160" spans="1:15" s="56" customFormat="1" ht="15" customHeight="1">
      <c r="A160" s="11" t="s">
        <v>174</v>
      </c>
      <c r="B160" s="38" t="s">
        <v>849</v>
      </c>
      <c r="C160" s="50" t="s">
        <v>9</v>
      </c>
      <c r="D160" s="41">
        <v>4</v>
      </c>
      <c r="E160" s="6">
        <v>5105.2708000000002</v>
      </c>
      <c r="F160" s="6">
        <f t="shared" si="10"/>
        <v>20421.083200000001</v>
      </c>
      <c r="H160" s="41">
        <f>VLOOKUP(A160,'A&amp;R CONSTRUCCIONES'!A:F,4,FALSE)</f>
        <v>4</v>
      </c>
      <c r="I160" s="6">
        <f>VLOOKUP(A160,'A&amp;R CONSTRUCCIONES'!A:F,5,FALSE)</f>
        <v>5105.2708000000002</v>
      </c>
      <c r="J160" s="6">
        <f t="shared" si="11"/>
        <v>20421.083200000001</v>
      </c>
      <c r="K160" s="264">
        <f t="shared" si="12"/>
        <v>0</v>
      </c>
      <c r="L160" s="41">
        <v>4</v>
      </c>
      <c r="M160" s="6">
        <v>5105.2708000000002</v>
      </c>
      <c r="N160" s="6">
        <f t="shared" si="13"/>
        <v>20421.083200000001</v>
      </c>
      <c r="O160" s="276">
        <f t="shared" si="14"/>
        <v>5.1439121552088506E-3</v>
      </c>
    </row>
    <row r="161" spans="1:15" s="56" customFormat="1" ht="15" customHeight="1">
      <c r="A161" s="11" t="s">
        <v>175</v>
      </c>
      <c r="B161" s="38" t="s">
        <v>500</v>
      </c>
      <c r="C161" s="50" t="s">
        <v>9</v>
      </c>
      <c r="D161" s="47">
        <v>4</v>
      </c>
      <c r="E161" s="6">
        <v>785.21519999999998</v>
      </c>
      <c r="F161" s="6">
        <f t="shared" si="10"/>
        <v>3140.8607999999999</v>
      </c>
      <c r="H161" s="47">
        <f>VLOOKUP(A161,'A&amp;R CONSTRUCCIONES'!A:F,4,FALSE)</f>
        <v>4</v>
      </c>
      <c r="I161" s="6">
        <f>VLOOKUP(A161,'A&amp;R CONSTRUCCIONES'!A:F,5,FALSE)</f>
        <v>785.21519999999998</v>
      </c>
      <c r="J161" s="6">
        <f t="shared" si="11"/>
        <v>3140.8607999999999</v>
      </c>
      <c r="K161" s="264">
        <f t="shared" si="12"/>
        <v>0</v>
      </c>
      <c r="L161" s="47">
        <v>4</v>
      </c>
      <c r="M161" s="6">
        <v>785.21519999999998</v>
      </c>
      <c r="N161" s="6">
        <f t="shared" si="13"/>
        <v>3140.8607999999999</v>
      </c>
      <c r="O161" s="276">
        <f t="shared" si="14"/>
        <v>7.9115842625522396E-4</v>
      </c>
    </row>
    <row r="162" spans="1:15" s="56" customFormat="1" ht="15" customHeight="1">
      <c r="A162" s="11" t="s">
        <v>176</v>
      </c>
      <c r="B162" s="38" t="s">
        <v>850</v>
      </c>
      <c r="C162" s="50" t="s">
        <v>9</v>
      </c>
      <c r="D162" s="43">
        <v>2</v>
      </c>
      <c r="E162" s="6">
        <v>990.74080000000004</v>
      </c>
      <c r="F162" s="6">
        <f t="shared" si="10"/>
        <v>1981.4816000000001</v>
      </c>
      <c r="H162" s="43">
        <f>VLOOKUP(A162,'A&amp;R CONSTRUCCIONES'!A:F,4,FALSE)</f>
        <v>2</v>
      </c>
      <c r="I162" s="6">
        <f>VLOOKUP(A162,'A&amp;R CONSTRUCCIONES'!A:F,5,FALSE)</f>
        <v>990.74080000000004</v>
      </c>
      <c r="J162" s="6">
        <f t="shared" si="11"/>
        <v>1981.4816000000001</v>
      </c>
      <c r="K162" s="264">
        <f t="shared" si="12"/>
        <v>0</v>
      </c>
      <c r="L162" s="43">
        <v>2</v>
      </c>
      <c r="M162" s="6">
        <v>990.74080000000004</v>
      </c>
      <c r="N162" s="6">
        <f t="shared" si="13"/>
        <v>1981.4816000000001</v>
      </c>
      <c r="O162" s="276">
        <f t="shared" si="14"/>
        <v>4.9911981591469552E-4</v>
      </c>
    </row>
    <row r="163" spans="1:15" s="56" customFormat="1" ht="15" customHeight="1">
      <c r="A163" s="11" t="s">
        <v>177</v>
      </c>
      <c r="B163" s="38" t="s">
        <v>851</v>
      </c>
      <c r="C163" s="50" t="s">
        <v>9</v>
      </c>
      <c r="D163" s="41">
        <v>15</v>
      </c>
      <c r="E163" s="6">
        <v>5195.6365999999998</v>
      </c>
      <c r="F163" s="6">
        <f t="shared" si="10"/>
        <v>77934.548999999999</v>
      </c>
      <c r="H163" s="41">
        <f>VLOOKUP(A163,'A&amp;R CONSTRUCCIONES'!A:F,4,FALSE)</f>
        <v>15</v>
      </c>
      <c r="I163" s="6">
        <f>VLOOKUP(A163,'A&amp;R CONSTRUCCIONES'!A:F,5,FALSE)</f>
        <v>5195.6365999999998</v>
      </c>
      <c r="J163" s="6">
        <f t="shared" si="11"/>
        <v>77934.548999999999</v>
      </c>
      <c r="K163" s="264">
        <f t="shared" si="12"/>
        <v>0</v>
      </c>
      <c r="L163" s="41">
        <v>15</v>
      </c>
      <c r="M163" s="6">
        <v>5195.6365999999998</v>
      </c>
      <c r="N163" s="6">
        <f t="shared" si="13"/>
        <v>77934.548999999999</v>
      </c>
      <c r="O163" s="276">
        <f t="shared" si="14"/>
        <v>1.9631107223137888E-2</v>
      </c>
    </row>
    <row r="164" spans="1:15" s="56" customFormat="1" ht="15" customHeight="1">
      <c r="A164" s="11" t="s">
        <v>178</v>
      </c>
      <c r="B164" s="38" t="s">
        <v>852</v>
      </c>
      <c r="C164" s="50" t="s">
        <v>9</v>
      </c>
      <c r="D164" s="41">
        <v>1</v>
      </c>
      <c r="E164" s="6">
        <v>1227.1118999999999</v>
      </c>
      <c r="F164" s="6">
        <f t="shared" si="10"/>
        <v>1227.1118999999999</v>
      </c>
      <c r="H164" s="41">
        <f>VLOOKUP(A164,'A&amp;R CONSTRUCCIONES'!A:F,4,FALSE)</f>
        <v>1</v>
      </c>
      <c r="I164" s="6">
        <f>VLOOKUP(A164,'A&amp;R CONSTRUCCIONES'!A:F,5,FALSE)</f>
        <v>1227.1118999999999</v>
      </c>
      <c r="J164" s="6">
        <f t="shared" si="11"/>
        <v>1227.1118999999999</v>
      </c>
      <c r="K164" s="264">
        <f t="shared" si="12"/>
        <v>0</v>
      </c>
      <c r="L164" s="41">
        <v>1</v>
      </c>
      <c r="M164" s="6">
        <v>1227.1118999999999</v>
      </c>
      <c r="N164" s="6">
        <f t="shared" si="13"/>
        <v>1227.1118999999999</v>
      </c>
      <c r="O164" s="276">
        <f t="shared" si="14"/>
        <v>3.0909995108444722E-4</v>
      </c>
    </row>
    <row r="165" spans="1:15" s="8" customFormat="1" ht="15" customHeight="1">
      <c r="A165" s="14" t="s">
        <v>179</v>
      </c>
      <c r="B165" s="36" t="s">
        <v>180</v>
      </c>
      <c r="C165" s="49"/>
      <c r="D165" s="44"/>
      <c r="E165" s="15"/>
      <c r="F165" s="15"/>
      <c r="H165" s="44"/>
      <c r="I165" s="15"/>
      <c r="J165" s="15"/>
      <c r="K165" s="264">
        <f t="shared" si="12"/>
        <v>0</v>
      </c>
      <c r="L165" s="44"/>
      <c r="M165" s="15"/>
      <c r="N165" s="15"/>
      <c r="O165" s="276">
        <f t="shared" si="14"/>
        <v>0</v>
      </c>
    </row>
    <row r="166" spans="1:15" s="56" customFormat="1" ht="15" customHeight="1">
      <c r="A166" s="11" t="s">
        <v>181</v>
      </c>
      <c r="B166" s="38" t="s">
        <v>853</v>
      </c>
      <c r="C166" s="52" t="s">
        <v>9</v>
      </c>
      <c r="D166" s="42">
        <v>1</v>
      </c>
      <c r="E166" s="6">
        <v>4376.4153999999999</v>
      </c>
      <c r="F166" s="6">
        <f t="shared" si="10"/>
        <v>4376.4153999999999</v>
      </c>
      <c r="H166" s="42">
        <f>VLOOKUP(A166,'A&amp;R CONSTRUCCIONES'!A:F,4,FALSE)</f>
        <v>1</v>
      </c>
      <c r="I166" s="6">
        <f>VLOOKUP(A166,'A&amp;R CONSTRUCCIONES'!A:F,5,FALSE)</f>
        <v>4376.4153999999999</v>
      </c>
      <c r="J166" s="6">
        <f t="shared" si="11"/>
        <v>4376.4153999999999</v>
      </c>
      <c r="K166" s="264">
        <f t="shared" si="12"/>
        <v>0</v>
      </c>
      <c r="L166" s="42">
        <v>1</v>
      </c>
      <c r="M166" s="6">
        <v>4376.4153999999999</v>
      </c>
      <c r="N166" s="6">
        <f t="shared" si="13"/>
        <v>4376.4153999999999</v>
      </c>
      <c r="O166" s="276">
        <f t="shared" si="14"/>
        <v>1.1023850278570532E-3</v>
      </c>
    </row>
    <row r="167" spans="1:15" s="56" customFormat="1" ht="15" customHeight="1">
      <c r="A167" s="11" t="s">
        <v>926</v>
      </c>
      <c r="B167" s="40" t="s">
        <v>854</v>
      </c>
      <c r="C167" s="52" t="s">
        <v>9</v>
      </c>
      <c r="D167" s="42">
        <v>1</v>
      </c>
      <c r="E167" s="53">
        <v>9146.2932000000001</v>
      </c>
      <c r="F167" s="53">
        <f t="shared" si="10"/>
        <v>9146.2932000000001</v>
      </c>
      <c r="H167" s="42">
        <f>VLOOKUP(A167,'A&amp;R CONSTRUCCIONES'!A:F,4,FALSE)</f>
        <v>1</v>
      </c>
      <c r="I167" s="53">
        <f>VLOOKUP(A167,'A&amp;R CONSTRUCCIONES'!A:F,5,FALSE)</f>
        <v>9146.2932000000001</v>
      </c>
      <c r="J167" s="53">
        <f t="shared" si="11"/>
        <v>9146.2932000000001</v>
      </c>
      <c r="K167" s="264">
        <f t="shared" si="12"/>
        <v>0</v>
      </c>
      <c r="L167" s="42">
        <v>1</v>
      </c>
      <c r="M167" s="53">
        <v>9146.2932000000001</v>
      </c>
      <c r="N167" s="53">
        <f t="shared" si="13"/>
        <v>9146.2932000000001</v>
      </c>
      <c r="O167" s="276">
        <f t="shared" si="14"/>
        <v>2.3038801764729139E-3</v>
      </c>
    </row>
    <row r="168" spans="1:15" s="56" customFormat="1" ht="15" customHeight="1">
      <c r="A168" s="11" t="s">
        <v>182</v>
      </c>
      <c r="B168" s="40" t="s">
        <v>855</v>
      </c>
      <c r="C168" s="52" t="s">
        <v>9</v>
      </c>
      <c r="D168" s="42">
        <v>3</v>
      </c>
      <c r="E168" s="5">
        <v>14089.9696</v>
      </c>
      <c r="F168" s="5">
        <f t="shared" si="10"/>
        <v>42269.908800000005</v>
      </c>
      <c r="H168" s="42">
        <f>VLOOKUP(A168,'A&amp;R CONSTRUCCIONES'!A:F,4,FALSE)</f>
        <v>3</v>
      </c>
      <c r="I168" s="5">
        <f>VLOOKUP(A168,'A&amp;R CONSTRUCCIONES'!A:F,5,FALSE)</f>
        <v>14089.9696</v>
      </c>
      <c r="J168" s="5">
        <f t="shared" si="11"/>
        <v>42269.908800000005</v>
      </c>
      <c r="K168" s="264">
        <f t="shared" si="12"/>
        <v>0</v>
      </c>
      <c r="L168" s="42">
        <v>3</v>
      </c>
      <c r="M168" s="5">
        <v>14089.9696</v>
      </c>
      <c r="N168" s="5">
        <f t="shared" si="13"/>
        <v>42269.908800000005</v>
      </c>
      <c r="O168" s="276">
        <f t="shared" si="14"/>
        <v>1.0647461525248062E-2</v>
      </c>
    </row>
    <row r="169" spans="1:15" s="56" customFormat="1" ht="15" customHeight="1">
      <c r="A169" s="11" t="s">
        <v>183</v>
      </c>
      <c r="B169" s="40" t="s">
        <v>856</v>
      </c>
      <c r="C169" s="52" t="s">
        <v>9</v>
      </c>
      <c r="D169" s="43">
        <v>1</v>
      </c>
      <c r="E169" s="53">
        <v>7020.2286000000004</v>
      </c>
      <c r="F169" s="53">
        <f t="shared" si="10"/>
        <v>7020.2286000000004</v>
      </c>
      <c r="H169" s="43">
        <f>VLOOKUP(A169,'A&amp;R CONSTRUCCIONES'!A:F,4,FALSE)</f>
        <v>1</v>
      </c>
      <c r="I169" s="53">
        <f>VLOOKUP(A169,'A&amp;R CONSTRUCCIONES'!A:F,5,FALSE)</f>
        <v>7020.2286000000004</v>
      </c>
      <c r="J169" s="53">
        <f t="shared" si="11"/>
        <v>7020.2286000000004</v>
      </c>
      <c r="K169" s="264">
        <f t="shared" si="12"/>
        <v>0</v>
      </c>
      <c r="L169" s="43">
        <v>1</v>
      </c>
      <c r="M169" s="53">
        <v>7020.2286000000004</v>
      </c>
      <c r="N169" s="53">
        <f t="shared" si="13"/>
        <v>7020.2286000000004</v>
      </c>
      <c r="O169" s="276">
        <f t="shared" si="14"/>
        <v>1.7683410264879981E-3</v>
      </c>
    </row>
    <row r="170" spans="1:15" s="8" customFormat="1" ht="15" customHeight="1">
      <c r="A170" s="14" t="s">
        <v>184</v>
      </c>
      <c r="B170" s="36" t="s">
        <v>185</v>
      </c>
      <c r="C170" s="49"/>
      <c r="D170" s="44"/>
      <c r="E170" s="15"/>
      <c r="F170" s="15"/>
      <c r="H170" s="44"/>
      <c r="I170" s="15"/>
      <c r="J170" s="15"/>
      <c r="K170" s="264">
        <f t="shared" si="12"/>
        <v>0</v>
      </c>
      <c r="L170" s="44"/>
      <c r="M170" s="15"/>
      <c r="N170" s="15"/>
      <c r="O170" s="276">
        <f t="shared" si="14"/>
        <v>0</v>
      </c>
    </row>
    <row r="171" spans="1:15" s="56" customFormat="1" ht="15" customHeight="1">
      <c r="A171" s="9" t="s">
        <v>186</v>
      </c>
      <c r="B171" s="38" t="s">
        <v>501</v>
      </c>
      <c r="C171" s="50" t="s">
        <v>9</v>
      </c>
      <c r="D171" s="43">
        <v>1</v>
      </c>
      <c r="E171" s="6">
        <v>2151.6487999999999</v>
      </c>
      <c r="F171" s="6">
        <f t="shared" si="10"/>
        <v>2151.6487999999999</v>
      </c>
      <c r="H171" s="43">
        <f>VLOOKUP(A171,'A&amp;R CONSTRUCCIONES'!A:F,4,FALSE)</f>
        <v>1</v>
      </c>
      <c r="I171" s="6">
        <f>VLOOKUP(A171,'A&amp;R CONSTRUCCIONES'!A:F,5,FALSE)</f>
        <v>2151.6487999999999</v>
      </c>
      <c r="J171" s="6">
        <f t="shared" si="11"/>
        <v>2151.6487999999999</v>
      </c>
      <c r="K171" s="264">
        <f t="shared" si="12"/>
        <v>0</v>
      </c>
      <c r="L171" s="43">
        <v>1</v>
      </c>
      <c r="M171" s="6">
        <v>2151.6487999999999</v>
      </c>
      <c r="N171" s="6">
        <f t="shared" si="13"/>
        <v>2151.6487999999999</v>
      </c>
      <c r="O171" s="276">
        <f t="shared" si="14"/>
        <v>5.4198361113677541E-4</v>
      </c>
    </row>
    <row r="172" spans="1:15" s="8" customFormat="1" ht="15" customHeight="1">
      <c r="A172" s="12" t="s">
        <v>187</v>
      </c>
      <c r="B172" s="35" t="s">
        <v>502</v>
      </c>
      <c r="C172" s="48"/>
      <c r="D172" s="127"/>
      <c r="E172" s="13"/>
      <c r="F172" s="13"/>
      <c r="H172" s="127"/>
      <c r="I172" s="13"/>
      <c r="J172" s="13"/>
      <c r="K172" s="264">
        <f t="shared" si="12"/>
        <v>0</v>
      </c>
      <c r="L172" s="127"/>
      <c r="M172" s="13"/>
      <c r="N172" s="13"/>
      <c r="O172" s="276">
        <f t="shared" si="14"/>
        <v>0</v>
      </c>
    </row>
    <row r="173" spans="1:15" s="8" customFormat="1" ht="15" customHeight="1">
      <c r="A173" s="14" t="s">
        <v>188</v>
      </c>
      <c r="B173" s="36" t="s">
        <v>503</v>
      </c>
      <c r="C173" s="49"/>
      <c r="D173" s="44"/>
      <c r="E173" s="15"/>
      <c r="F173" s="15"/>
      <c r="H173" s="44"/>
      <c r="I173" s="15"/>
      <c r="J173" s="15"/>
      <c r="K173" s="264">
        <f t="shared" si="12"/>
        <v>0</v>
      </c>
      <c r="L173" s="44"/>
      <c r="M173" s="15"/>
      <c r="N173" s="15"/>
      <c r="O173" s="276">
        <f t="shared" si="14"/>
        <v>0</v>
      </c>
    </row>
    <row r="174" spans="1:15" s="56" customFormat="1" ht="15" customHeight="1">
      <c r="A174" s="11" t="s">
        <v>189</v>
      </c>
      <c r="B174" s="38" t="s">
        <v>857</v>
      </c>
      <c r="C174" s="50" t="s">
        <v>190</v>
      </c>
      <c r="D174" s="41">
        <v>100.8</v>
      </c>
      <c r="E174" s="6">
        <v>44.009966423487136</v>
      </c>
      <c r="F174" s="6">
        <f t="shared" si="10"/>
        <v>4436.2046154875034</v>
      </c>
      <c r="H174" s="41">
        <v>100.8</v>
      </c>
      <c r="I174" s="6">
        <f>VLOOKUP(A174,'A&amp;R CONSTRUCCIONES'!A:F,5,FALSE)</f>
        <v>44.009966423487136</v>
      </c>
      <c r="J174" s="6">
        <f t="shared" si="11"/>
        <v>4436.2046154875034</v>
      </c>
      <c r="K174" s="264">
        <f t="shared" si="12"/>
        <v>0</v>
      </c>
      <c r="L174" s="41">
        <v>100.8</v>
      </c>
      <c r="M174" s="6">
        <v>44.009966423487136</v>
      </c>
      <c r="N174" s="6">
        <f t="shared" si="13"/>
        <v>4436.2046154875034</v>
      </c>
      <c r="O174" s="276">
        <f t="shared" si="14"/>
        <v>1.1174454665852287E-3</v>
      </c>
    </row>
    <row r="175" spans="1:15" s="56" customFormat="1" ht="15" customHeight="1">
      <c r="A175" s="11" t="s">
        <v>189</v>
      </c>
      <c r="B175" s="38" t="s">
        <v>858</v>
      </c>
      <c r="C175" s="50" t="s">
        <v>190</v>
      </c>
      <c r="D175" s="41">
        <v>235.85</v>
      </c>
      <c r="E175" s="6">
        <v>44.009966423487136</v>
      </c>
      <c r="F175" s="6">
        <f t="shared" si="10"/>
        <v>10379.75058097944</v>
      </c>
      <c r="H175" s="41">
        <v>235.85</v>
      </c>
      <c r="I175" s="6">
        <f>VLOOKUP(A175,'A&amp;R CONSTRUCCIONES'!A:F,5,FALSE)</f>
        <v>44.009966423487136</v>
      </c>
      <c r="J175" s="6">
        <f t="shared" si="11"/>
        <v>10379.75058097944</v>
      </c>
      <c r="K175" s="264">
        <f t="shared" si="12"/>
        <v>0</v>
      </c>
      <c r="L175" s="41">
        <v>235.85</v>
      </c>
      <c r="M175" s="6">
        <v>44.009966423487136</v>
      </c>
      <c r="N175" s="6">
        <f t="shared" si="13"/>
        <v>10379.75058097944</v>
      </c>
      <c r="O175" s="276">
        <f t="shared" si="14"/>
        <v>2.6145785049020453E-3</v>
      </c>
    </row>
    <row r="176" spans="1:15" s="56" customFormat="1" ht="15" customHeight="1">
      <c r="A176" s="11" t="s">
        <v>189</v>
      </c>
      <c r="B176" s="38" t="s">
        <v>859</v>
      </c>
      <c r="C176" s="50" t="s">
        <v>190</v>
      </c>
      <c r="D176" s="41">
        <v>42.68</v>
      </c>
      <c r="E176" s="6">
        <v>44.009966423487136</v>
      </c>
      <c r="F176" s="6">
        <f t="shared" si="10"/>
        <v>1878.345366954431</v>
      </c>
      <c r="H176" s="41">
        <v>42.68</v>
      </c>
      <c r="I176" s="6">
        <f>VLOOKUP(A176,'A&amp;R CONSTRUCCIONES'!A:F,5,FALSE)</f>
        <v>44.009966423487136</v>
      </c>
      <c r="J176" s="6">
        <f t="shared" si="11"/>
        <v>1878.345366954431</v>
      </c>
      <c r="K176" s="264">
        <f t="shared" si="12"/>
        <v>0</v>
      </c>
      <c r="L176" s="41">
        <v>42.68</v>
      </c>
      <c r="M176" s="6">
        <v>44.009966423487136</v>
      </c>
      <c r="N176" s="6">
        <f t="shared" si="13"/>
        <v>1878.345366954431</v>
      </c>
      <c r="O176" s="276">
        <f t="shared" si="14"/>
        <v>4.7314060033588846E-4</v>
      </c>
    </row>
    <row r="177" spans="1:15" s="56" customFormat="1" ht="15" customHeight="1">
      <c r="A177" s="11" t="s">
        <v>189</v>
      </c>
      <c r="B177" s="38" t="s">
        <v>860</v>
      </c>
      <c r="C177" s="50" t="s">
        <v>190</v>
      </c>
      <c r="D177" s="41">
        <v>79.540000000000006</v>
      </c>
      <c r="E177" s="6">
        <v>44.009966423487136</v>
      </c>
      <c r="F177" s="6">
        <f t="shared" si="10"/>
        <v>3500.5527293241671</v>
      </c>
      <c r="H177" s="41">
        <v>79.540000000000006</v>
      </c>
      <c r="I177" s="6">
        <f>VLOOKUP(A177,'A&amp;R CONSTRUCCIONES'!A:F,5,FALSE)</f>
        <v>44.009966423487136</v>
      </c>
      <c r="J177" s="6">
        <f t="shared" si="11"/>
        <v>3500.5527293241671</v>
      </c>
      <c r="K177" s="264">
        <f t="shared" si="12"/>
        <v>0</v>
      </c>
      <c r="L177" s="41">
        <v>79.540000000000006</v>
      </c>
      <c r="M177" s="6">
        <v>44.009966423487136</v>
      </c>
      <c r="N177" s="6">
        <f t="shared" si="13"/>
        <v>3500.5527293241671</v>
      </c>
      <c r="O177" s="276">
        <f t="shared" si="14"/>
        <v>8.8176202789870127E-4</v>
      </c>
    </row>
    <row r="178" spans="1:15" s="56" customFormat="1" ht="15" customHeight="1">
      <c r="A178" s="11" t="s">
        <v>189</v>
      </c>
      <c r="B178" s="38" t="s">
        <v>861</v>
      </c>
      <c r="C178" s="50" t="s">
        <v>190</v>
      </c>
      <c r="D178" s="41">
        <v>85.03</v>
      </c>
      <c r="E178" s="6">
        <v>44.009966423487136</v>
      </c>
      <c r="F178" s="6">
        <f t="shared" si="10"/>
        <v>3742.1674449891111</v>
      </c>
      <c r="H178" s="41">
        <v>85.03</v>
      </c>
      <c r="I178" s="6">
        <f>VLOOKUP(A178,'A&amp;R CONSTRUCCIONES'!A:F,5,FALSE)</f>
        <v>44.009966423487136</v>
      </c>
      <c r="J178" s="6">
        <f t="shared" si="11"/>
        <v>3742.1674449891111</v>
      </c>
      <c r="K178" s="264">
        <f t="shared" si="12"/>
        <v>0</v>
      </c>
      <c r="L178" s="41">
        <v>85.03</v>
      </c>
      <c r="M178" s="6">
        <v>44.009966423487136</v>
      </c>
      <c r="N178" s="6">
        <f t="shared" si="13"/>
        <v>3742.1674449891111</v>
      </c>
      <c r="O178" s="276">
        <f t="shared" si="14"/>
        <v>9.4262289706093243E-4</v>
      </c>
    </row>
    <row r="179" spans="1:15" s="56" customFormat="1" ht="15" customHeight="1">
      <c r="A179" s="11" t="s">
        <v>189</v>
      </c>
      <c r="B179" s="38" t="s">
        <v>862</v>
      </c>
      <c r="C179" s="50" t="s">
        <v>190</v>
      </c>
      <c r="D179" s="41">
        <v>75.06</v>
      </c>
      <c r="E179" s="6">
        <v>44.009966423487136</v>
      </c>
      <c r="F179" s="6">
        <f t="shared" si="10"/>
        <v>3303.3880797469446</v>
      </c>
      <c r="H179" s="41">
        <v>75.06</v>
      </c>
      <c r="I179" s="6">
        <f>VLOOKUP(A179,'A&amp;R CONSTRUCCIONES'!A:F,5,FALSE)</f>
        <v>44.009966423487136</v>
      </c>
      <c r="J179" s="6">
        <f t="shared" si="11"/>
        <v>3303.3880797469446</v>
      </c>
      <c r="K179" s="264">
        <f t="shared" si="12"/>
        <v>0</v>
      </c>
      <c r="L179" s="41">
        <v>75.06</v>
      </c>
      <c r="M179" s="6">
        <v>44.009966423487136</v>
      </c>
      <c r="N179" s="6">
        <f t="shared" si="13"/>
        <v>3303.3880797469446</v>
      </c>
      <c r="O179" s="276">
        <f t="shared" si="14"/>
        <v>8.3209778493935783E-4</v>
      </c>
    </row>
    <row r="180" spans="1:15" s="56" customFormat="1" ht="15" customHeight="1">
      <c r="A180" s="11" t="s">
        <v>189</v>
      </c>
      <c r="B180" s="38" t="s">
        <v>863</v>
      </c>
      <c r="C180" s="50" t="s">
        <v>190</v>
      </c>
      <c r="D180" s="41">
        <v>70.930000000000007</v>
      </c>
      <c r="E180" s="6">
        <v>44.009966423487136</v>
      </c>
      <c r="F180" s="6">
        <f t="shared" si="10"/>
        <v>3121.6269184179428</v>
      </c>
      <c r="H180" s="41">
        <v>70.930000000000007</v>
      </c>
      <c r="I180" s="6">
        <f>VLOOKUP(A180,'A&amp;R CONSTRUCCIONES'!A:F,5,FALSE)</f>
        <v>44.009966423487136</v>
      </c>
      <c r="J180" s="6">
        <f t="shared" si="11"/>
        <v>3121.6269184179428</v>
      </c>
      <c r="K180" s="264">
        <f t="shared" si="12"/>
        <v>0</v>
      </c>
      <c r="L180" s="41">
        <v>70.930000000000007</v>
      </c>
      <c r="M180" s="6">
        <v>44.009966423487136</v>
      </c>
      <c r="N180" s="6">
        <f t="shared" si="13"/>
        <v>3121.6269184179428</v>
      </c>
      <c r="O180" s="276">
        <f t="shared" si="14"/>
        <v>7.8631356096121299E-4</v>
      </c>
    </row>
    <row r="181" spans="1:15" s="56" customFormat="1" ht="15" customHeight="1">
      <c r="A181" s="11" t="s">
        <v>189</v>
      </c>
      <c r="B181" s="38" t="s">
        <v>864</v>
      </c>
      <c r="C181" s="50" t="s">
        <v>190</v>
      </c>
      <c r="D181" s="41">
        <v>996.1</v>
      </c>
      <c r="E181" s="6">
        <v>44.009966423487136</v>
      </c>
      <c r="F181" s="6">
        <f t="shared" si="10"/>
        <v>43838.327554435535</v>
      </c>
      <c r="H181" s="41">
        <v>996.1</v>
      </c>
      <c r="I181" s="6">
        <f>VLOOKUP(A181,'A&amp;R CONSTRUCCIONES'!A:F,5,FALSE)</f>
        <v>44.009966423487136</v>
      </c>
      <c r="J181" s="6">
        <f t="shared" si="11"/>
        <v>43838.327554435535</v>
      </c>
      <c r="K181" s="264">
        <f t="shared" si="12"/>
        <v>0</v>
      </c>
      <c r="L181" s="41">
        <v>996.1</v>
      </c>
      <c r="M181" s="6">
        <v>44.009966423487136</v>
      </c>
      <c r="N181" s="6">
        <f t="shared" si="13"/>
        <v>43838.327554435535</v>
      </c>
      <c r="O181" s="276">
        <f t="shared" si="14"/>
        <v>1.104253402049153E-2</v>
      </c>
    </row>
    <row r="182" spans="1:15" s="8" customFormat="1" ht="15" customHeight="1">
      <c r="A182" s="14" t="s">
        <v>191</v>
      </c>
      <c r="B182" s="36" t="s">
        <v>192</v>
      </c>
      <c r="C182" s="49"/>
      <c r="D182" s="44"/>
      <c r="E182" s="15"/>
      <c r="F182" s="15"/>
      <c r="H182" s="44"/>
      <c r="I182" s="15"/>
      <c r="J182" s="15"/>
      <c r="K182" s="264">
        <f t="shared" si="12"/>
        <v>0</v>
      </c>
      <c r="L182" s="44"/>
      <c r="M182" s="15"/>
      <c r="N182" s="15"/>
      <c r="O182" s="276">
        <f t="shared" si="14"/>
        <v>0</v>
      </c>
    </row>
    <row r="183" spans="1:15" s="56" customFormat="1" ht="15" customHeight="1">
      <c r="A183" s="11" t="s">
        <v>193</v>
      </c>
      <c r="B183" s="40" t="s">
        <v>865</v>
      </c>
      <c r="C183" s="52" t="s">
        <v>23</v>
      </c>
      <c r="D183" s="42">
        <v>58.44</v>
      </c>
      <c r="E183" s="53">
        <v>1709.3537999999999</v>
      </c>
      <c r="F183" s="53">
        <f t="shared" si="10"/>
        <v>99894.636071999994</v>
      </c>
      <c r="H183" s="42">
        <f>VLOOKUP(A183,'A&amp;R CONSTRUCCIONES'!A:F,4,FALSE)</f>
        <v>58.44</v>
      </c>
      <c r="I183" s="53">
        <f>VLOOKUP(A183,'A&amp;R CONSTRUCCIONES'!A:F,5,FALSE)</f>
        <v>1709.3537999999999</v>
      </c>
      <c r="J183" s="53">
        <f t="shared" si="11"/>
        <v>99894.636071999994</v>
      </c>
      <c r="K183" s="264">
        <f t="shared" si="12"/>
        <v>0</v>
      </c>
      <c r="L183" s="42">
        <v>58.44</v>
      </c>
      <c r="M183" s="53">
        <v>1709.3537999999999</v>
      </c>
      <c r="N183" s="53">
        <f t="shared" si="13"/>
        <v>99894.636071999994</v>
      </c>
      <c r="O183" s="276">
        <f t="shared" si="14"/>
        <v>2.5162682493303064E-2</v>
      </c>
    </row>
    <row r="184" spans="1:15" s="56" customFormat="1" ht="15" customHeight="1">
      <c r="A184" s="11" t="s">
        <v>194</v>
      </c>
      <c r="B184" s="40" t="s">
        <v>866</v>
      </c>
      <c r="C184" s="52" t="s">
        <v>23</v>
      </c>
      <c r="D184" s="42">
        <v>28.66</v>
      </c>
      <c r="E184" s="53">
        <v>1709.3537999999999</v>
      </c>
      <c r="F184" s="53">
        <f t="shared" si="10"/>
        <v>48990.079908</v>
      </c>
      <c r="H184" s="42">
        <f>VLOOKUP(A184,'A&amp;R CONSTRUCCIONES'!A:F,4,FALSE)</f>
        <v>28.66</v>
      </c>
      <c r="I184" s="53">
        <f>VLOOKUP(A184,'A&amp;R CONSTRUCCIONES'!A:F,5,FALSE)</f>
        <v>1709.3537999999999</v>
      </c>
      <c r="J184" s="53">
        <f t="shared" si="11"/>
        <v>48990.079908</v>
      </c>
      <c r="K184" s="264">
        <f t="shared" si="12"/>
        <v>0</v>
      </c>
      <c r="L184" s="42">
        <v>28.66</v>
      </c>
      <c r="M184" s="53">
        <v>1709.3537999999999</v>
      </c>
      <c r="N184" s="53">
        <f t="shared" si="13"/>
        <v>48990.079908</v>
      </c>
      <c r="O184" s="276">
        <f t="shared" si="14"/>
        <v>1.2340220401404275E-2</v>
      </c>
    </row>
    <row r="185" spans="1:15" s="8" customFormat="1" ht="15" customHeight="1">
      <c r="A185" s="14" t="s">
        <v>195</v>
      </c>
      <c r="B185" s="36" t="s">
        <v>622</v>
      </c>
      <c r="C185" s="49"/>
      <c r="D185" s="44"/>
      <c r="E185" s="15"/>
      <c r="F185" s="15"/>
      <c r="H185" s="44"/>
      <c r="I185" s="15"/>
      <c r="J185" s="15"/>
      <c r="K185" s="264">
        <f t="shared" si="12"/>
        <v>0</v>
      </c>
      <c r="L185" s="44"/>
      <c r="M185" s="15"/>
      <c r="N185" s="15"/>
      <c r="O185" s="276">
        <f t="shared" si="14"/>
        <v>0</v>
      </c>
    </row>
    <row r="186" spans="1:15" s="56" customFormat="1" ht="15" customHeight="1">
      <c r="A186" s="11" t="s">
        <v>196</v>
      </c>
      <c r="B186" s="38" t="s">
        <v>867</v>
      </c>
      <c r="C186" s="50" t="s">
        <v>9</v>
      </c>
      <c r="D186" s="41">
        <v>1</v>
      </c>
      <c r="E186" s="6">
        <v>621.72179999999992</v>
      </c>
      <c r="F186" s="6">
        <f t="shared" si="10"/>
        <v>621.72179999999992</v>
      </c>
      <c r="H186" s="41">
        <f>VLOOKUP(A186,'A&amp;R CONSTRUCCIONES'!A:F,4,FALSE)</f>
        <v>1</v>
      </c>
      <c r="I186" s="6">
        <f>VLOOKUP(A186,'A&amp;R CONSTRUCCIONES'!A:F,5,FALSE)</f>
        <v>621.72179999999992</v>
      </c>
      <c r="J186" s="6">
        <f t="shared" si="11"/>
        <v>621.72179999999992</v>
      </c>
      <c r="K186" s="264">
        <f t="shared" si="12"/>
        <v>0</v>
      </c>
      <c r="L186" s="41">
        <v>1</v>
      </c>
      <c r="M186" s="6">
        <v>621.72179999999992</v>
      </c>
      <c r="N186" s="6">
        <f t="shared" si="13"/>
        <v>621.72179999999992</v>
      </c>
      <c r="O186" s="276">
        <f t="shared" si="14"/>
        <v>1.5660688969615117E-4</v>
      </c>
    </row>
    <row r="187" spans="1:15" s="56" customFormat="1" ht="15" customHeight="1">
      <c r="A187" s="11" t="s">
        <v>198</v>
      </c>
      <c r="B187" s="38" t="s">
        <v>913</v>
      </c>
      <c r="C187" s="50" t="s">
        <v>9</v>
      </c>
      <c r="D187" s="41">
        <v>3</v>
      </c>
      <c r="E187" s="6">
        <v>1313.4155999999998</v>
      </c>
      <c r="F187" s="6">
        <f t="shared" si="10"/>
        <v>3940.2467999999994</v>
      </c>
      <c r="H187" s="41">
        <f>VLOOKUP(A187,'A&amp;R CONSTRUCCIONES'!A:F,4,FALSE)</f>
        <v>3</v>
      </c>
      <c r="I187" s="6">
        <f>VLOOKUP(A187,'A&amp;R CONSTRUCCIONES'!A:F,5,FALSE)</f>
        <v>1313.4155999999998</v>
      </c>
      <c r="J187" s="6">
        <f t="shared" si="11"/>
        <v>3940.2467999999994</v>
      </c>
      <c r="K187" s="264">
        <f t="shared" si="12"/>
        <v>0</v>
      </c>
      <c r="L187" s="41">
        <v>3</v>
      </c>
      <c r="M187" s="6">
        <v>1313.4155999999998</v>
      </c>
      <c r="N187" s="6">
        <f t="shared" si="13"/>
        <v>3940.2467999999994</v>
      </c>
      <c r="O187" s="276">
        <f t="shared" si="14"/>
        <v>9.925175472103641E-4</v>
      </c>
    </row>
    <row r="188" spans="1:15" s="56" customFormat="1" ht="15" customHeight="1">
      <c r="A188" s="11" t="s">
        <v>199</v>
      </c>
      <c r="B188" s="38" t="s">
        <v>868</v>
      </c>
      <c r="C188" s="50" t="s">
        <v>9</v>
      </c>
      <c r="D188" s="41">
        <v>1</v>
      </c>
      <c r="E188" s="6">
        <v>1149.1872000000001</v>
      </c>
      <c r="F188" s="6">
        <f t="shared" si="10"/>
        <v>1149.1872000000001</v>
      </c>
      <c r="H188" s="41">
        <f>VLOOKUP(A188,'A&amp;R CONSTRUCCIONES'!A:F,4,FALSE)</f>
        <v>1</v>
      </c>
      <c r="I188" s="6">
        <f>VLOOKUP(A188,'A&amp;R CONSTRUCCIONES'!A:F,5,FALSE)</f>
        <v>1149.1872000000001</v>
      </c>
      <c r="J188" s="6">
        <f t="shared" si="11"/>
        <v>1149.1872000000001</v>
      </c>
      <c r="K188" s="264">
        <f t="shared" si="12"/>
        <v>0</v>
      </c>
      <c r="L188" s="41">
        <v>1</v>
      </c>
      <c r="M188" s="6">
        <v>1149.1872000000001</v>
      </c>
      <c r="N188" s="6">
        <f t="shared" si="13"/>
        <v>1149.1872000000001</v>
      </c>
      <c r="O188" s="276">
        <f t="shared" si="14"/>
        <v>2.8947132474786767E-4</v>
      </c>
    </row>
    <row r="189" spans="1:15" s="56" customFormat="1" ht="15" customHeight="1">
      <c r="A189" s="11" t="s">
        <v>200</v>
      </c>
      <c r="B189" s="38" t="s">
        <v>504</v>
      </c>
      <c r="C189" s="50" t="s">
        <v>9</v>
      </c>
      <c r="D189" s="41">
        <v>2</v>
      </c>
      <c r="E189" s="6">
        <v>782.66719999999998</v>
      </c>
      <c r="F189" s="6">
        <f t="shared" si="10"/>
        <v>1565.3344</v>
      </c>
      <c r="H189" s="41">
        <f>VLOOKUP(A189,'A&amp;R CONSTRUCCIONES'!A:F,4,FALSE)</f>
        <v>2</v>
      </c>
      <c r="I189" s="6">
        <f>VLOOKUP(A189,'A&amp;R CONSTRUCCIONES'!A:F,5,FALSE)</f>
        <v>782.66719999999998</v>
      </c>
      <c r="J189" s="6">
        <f t="shared" si="11"/>
        <v>1565.3344</v>
      </c>
      <c r="K189" s="264">
        <f t="shared" si="12"/>
        <v>0</v>
      </c>
      <c r="L189" s="41">
        <v>2</v>
      </c>
      <c r="M189" s="6">
        <v>782.66719999999998</v>
      </c>
      <c r="N189" s="6">
        <f t="shared" si="13"/>
        <v>1565.3344</v>
      </c>
      <c r="O189" s="276">
        <f t="shared" si="14"/>
        <v>3.9429557033128157E-4</v>
      </c>
    </row>
    <row r="190" spans="1:15" s="8" customFormat="1" ht="15" customHeight="1">
      <c r="A190" s="12" t="s">
        <v>201</v>
      </c>
      <c r="B190" s="35" t="s">
        <v>202</v>
      </c>
      <c r="C190" s="48"/>
      <c r="D190" s="127"/>
      <c r="E190" s="13"/>
      <c r="F190" s="13"/>
      <c r="H190" s="127"/>
      <c r="I190" s="13"/>
      <c r="J190" s="13"/>
      <c r="K190" s="264">
        <f t="shared" si="12"/>
        <v>0</v>
      </c>
      <c r="L190" s="127"/>
      <c r="M190" s="13"/>
      <c r="N190" s="13"/>
      <c r="O190" s="276">
        <f t="shared" si="14"/>
        <v>0</v>
      </c>
    </row>
    <row r="191" spans="1:15" s="8" customFormat="1" ht="15" customHeight="1">
      <c r="A191" s="14" t="s">
        <v>203</v>
      </c>
      <c r="B191" s="36" t="s">
        <v>505</v>
      </c>
      <c r="C191" s="49"/>
      <c r="D191" s="44"/>
      <c r="E191" s="15"/>
      <c r="F191" s="15"/>
      <c r="H191" s="44"/>
      <c r="I191" s="15"/>
      <c r="J191" s="15"/>
      <c r="K191" s="264">
        <f t="shared" si="12"/>
        <v>0</v>
      </c>
      <c r="L191" s="44"/>
      <c r="M191" s="15"/>
      <c r="N191" s="15"/>
      <c r="O191" s="276">
        <f t="shared" si="14"/>
        <v>0</v>
      </c>
    </row>
    <row r="192" spans="1:15" s="56" customFormat="1" ht="15" customHeight="1">
      <c r="A192" s="11" t="s">
        <v>204</v>
      </c>
      <c r="B192" s="38" t="s">
        <v>869</v>
      </c>
      <c r="C192" s="50" t="s">
        <v>9</v>
      </c>
      <c r="D192" s="41">
        <v>5</v>
      </c>
      <c r="E192" s="6">
        <v>299.1891</v>
      </c>
      <c r="F192" s="6">
        <f t="shared" si="10"/>
        <v>1495.9455</v>
      </c>
      <c r="H192" s="41">
        <f>VLOOKUP(A192,'A&amp;R CONSTRUCCIONES'!A:F,4,FALSE)</f>
        <v>5</v>
      </c>
      <c r="I192" s="6">
        <f>VLOOKUP(A192,'A&amp;R CONSTRUCCIONES'!A:F,5,FALSE)</f>
        <v>299.1891</v>
      </c>
      <c r="J192" s="6">
        <f t="shared" si="11"/>
        <v>1495.9455</v>
      </c>
      <c r="K192" s="264">
        <f t="shared" si="12"/>
        <v>0</v>
      </c>
      <c r="L192" s="41">
        <v>5</v>
      </c>
      <c r="M192" s="6">
        <v>299.1891</v>
      </c>
      <c r="N192" s="6">
        <f t="shared" si="13"/>
        <v>1495.9455</v>
      </c>
      <c r="O192" s="276">
        <f t="shared" si="14"/>
        <v>3.768170456785555E-4</v>
      </c>
    </row>
    <row r="193" spans="1:15" s="8" customFormat="1" ht="15" customHeight="1">
      <c r="A193" s="14" t="s">
        <v>205</v>
      </c>
      <c r="B193" s="36" t="s">
        <v>206</v>
      </c>
      <c r="C193" s="49"/>
      <c r="D193" s="44"/>
      <c r="E193" s="15"/>
      <c r="F193" s="15"/>
      <c r="H193" s="44"/>
      <c r="I193" s="15"/>
      <c r="J193" s="15"/>
      <c r="K193" s="264">
        <f t="shared" si="12"/>
        <v>0</v>
      </c>
      <c r="L193" s="44"/>
      <c r="M193" s="15"/>
      <c r="N193" s="15"/>
      <c r="O193" s="276">
        <f t="shared" si="14"/>
        <v>0</v>
      </c>
    </row>
    <row r="194" spans="1:15" s="56" customFormat="1" ht="15" customHeight="1">
      <c r="A194" s="11" t="s">
        <v>207</v>
      </c>
      <c r="B194" s="38" t="s">
        <v>870</v>
      </c>
      <c r="C194" s="50" t="s">
        <v>208</v>
      </c>
      <c r="D194" s="41">
        <v>2</v>
      </c>
      <c r="E194" s="6">
        <v>54.409600000000005</v>
      </c>
      <c r="F194" s="6">
        <f t="shared" si="10"/>
        <v>108.81920000000001</v>
      </c>
      <c r="H194" s="41">
        <f>VLOOKUP(A194,'A&amp;R CONSTRUCCIONES'!A:F,4,FALSE)</f>
        <v>2</v>
      </c>
      <c r="I194" s="6">
        <f>VLOOKUP(A194,'A&amp;R CONSTRUCCIONES'!A:F,5,FALSE)</f>
        <v>54.409600000000005</v>
      </c>
      <c r="J194" s="6">
        <f t="shared" si="11"/>
        <v>108.81920000000001</v>
      </c>
      <c r="K194" s="264">
        <f t="shared" si="12"/>
        <v>0</v>
      </c>
      <c r="L194" s="41">
        <v>2</v>
      </c>
      <c r="M194" s="6">
        <v>54.409600000000005</v>
      </c>
      <c r="N194" s="6">
        <f t="shared" si="13"/>
        <v>108.81920000000001</v>
      </c>
      <c r="O194" s="276">
        <f t="shared" si="14"/>
        <v>2.7410710789332811E-5</v>
      </c>
    </row>
    <row r="195" spans="1:15" s="8" customFormat="1" ht="15" customHeight="1">
      <c r="A195" s="14" t="s">
        <v>209</v>
      </c>
      <c r="B195" s="36" t="s">
        <v>210</v>
      </c>
      <c r="C195" s="49"/>
      <c r="D195" s="44"/>
      <c r="E195" s="15"/>
      <c r="F195" s="15"/>
      <c r="H195" s="44"/>
      <c r="I195" s="15"/>
      <c r="J195" s="15"/>
      <c r="K195" s="264">
        <f t="shared" si="12"/>
        <v>0</v>
      </c>
      <c r="L195" s="44"/>
      <c r="M195" s="15"/>
      <c r="N195" s="15"/>
      <c r="O195" s="276">
        <f t="shared" si="14"/>
        <v>0</v>
      </c>
    </row>
    <row r="196" spans="1:15" s="56" customFormat="1" ht="15" customHeight="1">
      <c r="A196" s="11" t="s">
        <v>211</v>
      </c>
      <c r="B196" s="38" t="s">
        <v>871</v>
      </c>
      <c r="C196" s="50" t="s">
        <v>9</v>
      </c>
      <c r="D196" s="41">
        <v>1</v>
      </c>
      <c r="E196" s="6">
        <v>1322.3679</v>
      </c>
      <c r="F196" s="6">
        <f t="shared" si="10"/>
        <v>1322.3679</v>
      </c>
      <c r="H196" s="41">
        <f>VLOOKUP(A196,'A&amp;R CONSTRUCCIONES'!A:F,4,FALSE)</f>
        <v>1</v>
      </c>
      <c r="I196" s="6">
        <f>VLOOKUP(A196,'A&amp;R CONSTRUCCIONES'!A:F,5,FALSE)</f>
        <v>1322.3679</v>
      </c>
      <c r="J196" s="6">
        <f t="shared" si="11"/>
        <v>1322.3679</v>
      </c>
      <c r="K196" s="264">
        <f t="shared" si="12"/>
        <v>0</v>
      </c>
      <c r="L196" s="41">
        <v>1</v>
      </c>
      <c r="M196" s="6">
        <v>1322.3679</v>
      </c>
      <c r="N196" s="6">
        <f t="shared" si="13"/>
        <v>1322.3679</v>
      </c>
      <c r="O196" s="276">
        <f t="shared" si="14"/>
        <v>3.3309419720046985E-4</v>
      </c>
    </row>
    <row r="197" spans="1:15" s="56" customFormat="1" ht="15" customHeight="1">
      <c r="A197" s="11" t="s">
        <v>212</v>
      </c>
      <c r="B197" s="38" t="s">
        <v>872</v>
      </c>
      <c r="C197" s="50" t="s">
        <v>9</v>
      </c>
      <c r="D197" s="41">
        <v>1</v>
      </c>
      <c r="E197" s="6">
        <v>1633.5522000000001</v>
      </c>
      <c r="F197" s="6">
        <f t="shared" si="10"/>
        <v>1633.5522000000001</v>
      </c>
      <c r="H197" s="41">
        <f>VLOOKUP(A197,'A&amp;R CONSTRUCCIONES'!A:F,4,FALSE)</f>
        <v>1</v>
      </c>
      <c r="I197" s="6">
        <f>VLOOKUP(A197,'A&amp;R CONSTRUCCIONES'!A:F,5,FALSE)</f>
        <v>1633.5522000000001</v>
      </c>
      <c r="J197" s="6">
        <f t="shared" si="11"/>
        <v>1633.5522000000001</v>
      </c>
      <c r="K197" s="264">
        <f t="shared" si="12"/>
        <v>0</v>
      </c>
      <c r="L197" s="41">
        <v>1</v>
      </c>
      <c r="M197" s="6">
        <v>1633.5522000000001</v>
      </c>
      <c r="N197" s="6">
        <f t="shared" si="13"/>
        <v>1633.5522000000001</v>
      </c>
      <c r="O197" s="276">
        <f t="shared" si="14"/>
        <v>4.1147910399523568E-4</v>
      </c>
    </row>
    <row r="198" spans="1:15" s="56" customFormat="1" ht="15" customHeight="1">
      <c r="A198" s="9" t="s">
        <v>213</v>
      </c>
      <c r="B198" s="38" t="s">
        <v>506</v>
      </c>
      <c r="C198" s="50" t="s">
        <v>9</v>
      </c>
      <c r="D198" s="41">
        <v>2</v>
      </c>
      <c r="E198" s="6">
        <v>1509.8566000000001</v>
      </c>
      <c r="F198" s="6">
        <f t="shared" si="10"/>
        <v>3019.7132000000001</v>
      </c>
      <c r="H198" s="41">
        <f>VLOOKUP(A198,'A&amp;R CONSTRUCCIONES'!A:F,4,FALSE)</f>
        <v>2</v>
      </c>
      <c r="I198" s="6">
        <f>VLOOKUP(A198,'A&amp;R CONSTRUCCIONES'!A:F,5,FALSE)</f>
        <v>1509.8566000000001</v>
      </c>
      <c r="J198" s="6">
        <f t="shared" si="11"/>
        <v>3019.7132000000001</v>
      </c>
      <c r="K198" s="264">
        <f t="shared" si="12"/>
        <v>0</v>
      </c>
      <c r="L198" s="41">
        <v>2</v>
      </c>
      <c r="M198" s="6">
        <v>1509.8566000000001</v>
      </c>
      <c r="N198" s="6">
        <f t="shared" si="13"/>
        <v>3019.7132000000001</v>
      </c>
      <c r="O198" s="276">
        <f t="shared" si="14"/>
        <v>7.6064228731630731E-4</v>
      </c>
    </row>
    <row r="199" spans="1:15" s="8" customFormat="1" ht="15" customHeight="1">
      <c r="A199" s="14" t="s">
        <v>214</v>
      </c>
      <c r="B199" s="36" t="s">
        <v>215</v>
      </c>
      <c r="C199" s="49"/>
      <c r="D199" s="44"/>
      <c r="E199" s="15"/>
      <c r="F199" s="15"/>
      <c r="H199" s="44"/>
      <c r="I199" s="15"/>
      <c r="J199" s="15"/>
      <c r="K199" s="264">
        <f t="shared" si="12"/>
        <v>0</v>
      </c>
      <c r="L199" s="44"/>
      <c r="M199" s="15"/>
      <c r="N199" s="15"/>
      <c r="O199" s="276">
        <f t="shared" si="14"/>
        <v>0</v>
      </c>
    </row>
    <row r="200" spans="1:15" s="56" customFormat="1" ht="15" customHeight="1">
      <c r="A200" s="11" t="s">
        <v>216</v>
      </c>
      <c r="B200" s="38" t="s">
        <v>873</v>
      </c>
      <c r="C200" s="50" t="s">
        <v>9</v>
      </c>
      <c r="D200" s="41">
        <v>2</v>
      </c>
      <c r="E200" s="6">
        <v>245</v>
      </c>
      <c r="F200" s="6">
        <f t="shared" si="10"/>
        <v>490</v>
      </c>
      <c r="H200" s="41">
        <f>VLOOKUP(A200,'A&amp;R CONSTRUCCIONES'!A:F,4,FALSE)</f>
        <v>2</v>
      </c>
      <c r="I200" s="6">
        <f>VLOOKUP(A200,'A&amp;R CONSTRUCCIONES'!A:F,5,FALSE)</f>
        <v>245</v>
      </c>
      <c r="J200" s="6">
        <f t="shared" si="11"/>
        <v>490</v>
      </c>
      <c r="K200" s="264">
        <f t="shared" si="12"/>
        <v>0</v>
      </c>
      <c r="L200" s="41">
        <v>2</v>
      </c>
      <c r="M200" s="6">
        <v>245</v>
      </c>
      <c r="N200" s="6">
        <f t="shared" si="13"/>
        <v>490</v>
      </c>
      <c r="O200" s="276">
        <f t="shared" si="14"/>
        <v>1.2342719195484873E-4</v>
      </c>
    </row>
    <row r="201" spans="1:15" s="56" customFormat="1" ht="15" customHeight="1">
      <c r="A201" s="11" t="s">
        <v>197</v>
      </c>
      <c r="B201" s="38" t="s">
        <v>874</v>
      </c>
      <c r="C201" s="50" t="s">
        <v>9</v>
      </c>
      <c r="D201" s="41">
        <v>4</v>
      </c>
      <c r="E201" s="6">
        <v>147</v>
      </c>
      <c r="F201" s="6">
        <f t="shared" si="10"/>
        <v>588</v>
      </c>
      <c r="H201" s="41">
        <f>VLOOKUP(A201,'A&amp;R CONSTRUCCIONES'!A:F,4,FALSE)</f>
        <v>4</v>
      </c>
      <c r="I201" s="6">
        <f>VLOOKUP(A201,'A&amp;R CONSTRUCCIONES'!A:F,5,FALSE)</f>
        <v>147</v>
      </c>
      <c r="J201" s="6">
        <f t="shared" si="11"/>
        <v>588</v>
      </c>
      <c r="K201" s="264">
        <f t="shared" si="12"/>
        <v>0</v>
      </c>
      <c r="L201" s="41">
        <v>4</v>
      </c>
      <c r="M201" s="6">
        <v>147</v>
      </c>
      <c r="N201" s="6">
        <f t="shared" si="13"/>
        <v>588</v>
      </c>
      <c r="O201" s="276">
        <f t="shared" si="14"/>
        <v>1.4811263034581848E-4</v>
      </c>
    </row>
    <row r="202" spans="1:15" s="8" customFormat="1" ht="15" customHeight="1">
      <c r="A202" s="14" t="s">
        <v>217</v>
      </c>
      <c r="B202" s="36" t="s">
        <v>218</v>
      </c>
      <c r="C202" s="49"/>
      <c r="D202" s="44"/>
      <c r="E202" s="15"/>
      <c r="F202" s="15"/>
      <c r="H202" s="44"/>
      <c r="I202" s="15"/>
      <c r="J202" s="15"/>
      <c r="K202" s="264">
        <f t="shared" si="12"/>
        <v>0</v>
      </c>
      <c r="L202" s="44"/>
      <c r="M202" s="15"/>
      <c r="N202" s="15"/>
      <c r="O202" s="276">
        <f t="shared" si="14"/>
        <v>0</v>
      </c>
    </row>
    <row r="203" spans="1:15" s="8" customFormat="1" ht="15" customHeight="1">
      <c r="A203" s="12" t="s">
        <v>219</v>
      </c>
      <c r="B203" s="35" t="s">
        <v>220</v>
      </c>
      <c r="C203" s="48"/>
      <c r="D203" s="127"/>
      <c r="E203" s="13"/>
      <c r="F203" s="13"/>
      <c r="H203" s="127"/>
      <c r="I203" s="13"/>
      <c r="J203" s="13"/>
      <c r="K203" s="264">
        <f t="shared" si="12"/>
        <v>0</v>
      </c>
      <c r="L203" s="127"/>
      <c r="M203" s="13"/>
      <c r="N203" s="13"/>
      <c r="O203" s="276">
        <f t="shared" si="14"/>
        <v>0</v>
      </c>
    </row>
    <row r="204" spans="1:15" s="8" customFormat="1" ht="15" customHeight="1">
      <c r="A204" s="14" t="s">
        <v>221</v>
      </c>
      <c r="B204" s="36" t="s">
        <v>222</v>
      </c>
      <c r="C204" s="49"/>
      <c r="D204" s="44"/>
      <c r="E204" s="15"/>
      <c r="F204" s="15"/>
      <c r="H204" s="44"/>
      <c r="I204" s="15"/>
      <c r="J204" s="15"/>
      <c r="K204" s="264">
        <f t="shared" si="12"/>
        <v>0</v>
      </c>
      <c r="L204" s="44"/>
      <c r="M204" s="15"/>
      <c r="N204" s="15"/>
      <c r="O204" s="276">
        <f t="shared" si="14"/>
        <v>0</v>
      </c>
    </row>
    <row r="205" spans="1:15" s="56" customFormat="1" ht="15" customHeight="1">
      <c r="A205" s="11" t="s">
        <v>223</v>
      </c>
      <c r="B205" s="38" t="s">
        <v>875</v>
      </c>
      <c r="C205" s="50" t="s">
        <v>23</v>
      </c>
      <c r="D205" s="41">
        <v>414.64</v>
      </c>
      <c r="E205" s="6">
        <v>17.860500000000002</v>
      </c>
      <c r="F205" s="6">
        <f t="shared" si="10"/>
        <v>7405.6777200000006</v>
      </c>
      <c r="H205" s="41">
        <f>VLOOKUP(A205,'A&amp;R CONSTRUCCIONES'!A:F,4,FALSE)</f>
        <v>414.64</v>
      </c>
      <c r="I205" s="6">
        <f>VLOOKUP(A205,'A&amp;R CONSTRUCCIONES'!A:F,5,FALSE)</f>
        <v>17.860500000000002</v>
      </c>
      <c r="J205" s="6">
        <f t="shared" si="11"/>
        <v>7405.6777200000006</v>
      </c>
      <c r="K205" s="264">
        <f t="shared" si="12"/>
        <v>0</v>
      </c>
      <c r="L205" s="41">
        <v>414.64</v>
      </c>
      <c r="M205" s="6">
        <v>17.860500000000002</v>
      </c>
      <c r="N205" s="6">
        <f t="shared" si="13"/>
        <v>7405.6777200000006</v>
      </c>
      <c r="O205" s="276">
        <f t="shared" si="14"/>
        <v>1.8654326642901769E-3</v>
      </c>
    </row>
    <row r="206" spans="1:15" s="56" customFormat="1" ht="15" customHeight="1">
      <c r="A206" s="11" t="s">
        <v>224</v>
      </c>
      <c r="B206" s="38" t="s">
        <v>507</v>
      </c>
      <c r="C206" s="50" t="s">
        <v>23</v>
      </c>
      <c r="D206" s="41">
        <v>259.66000000000003</v>
      </c>
      <c r="E206" s="6">
        <v>22.2803</v>
      </c>
      <c r="F206" s="6">
        <f t="shared" si="10"/>
        <v>5785.3026980000004</v>
      </c>
      <c r="H206" s="41">
        <f>VLOOKUP(A206,'A&amp;R CONSTRUCCIONES'!A:F,4,FALSE)</f>
        <v>259.66000000000003</v>
      </c>
      <c r="I206" s="6">
        <f>VLOOKUP(A206,'A&amp;R CONSTRUCCIONES'!A:F,5,FALSE)</f>
        <v>22.2803</v>
      </c>
      <c r="J206" s="6">
        <f t="shared" si="11"/>
        <v>5785.3026980000004</v>
      </c>
      <c r="K206" s="264">
        <f t="shared" si="12"/>
        <v>0</v>
      </c>
      <c r="L206" s="41">
        <v>259.66000000000003</v>
      </c>
      <c r="M206" s="6">
        <v>22.2803</v>
      </c>
      <c r="N206" s="6">
        <f t="shared" si="13"/>
        <v>5785.3026980000004</v>
      </c>
      <c r="O206" s="276">
        <f t="shared" si="14"/>
        <v>1.4572727890264294E-3</v>
      </c>
    </row>
    <row r="207" spans="1:15" s="8" customFormat="1" ht="15" customHeight="1">
      <c r="A207" s="14" t="s">
        <v>225</v>
      </c>
      <c r="B207" s="36" t="s">
        <v>226</v>
      </c>
      <c r="C207" s="49"/>
      <c r="D207" s="44"/>
      <c r="E207" s="15"/>
      <c r="F207" s="15"/>
      <c r="H207" s="44"/>
      <c r="I207" s="15"/>
      <c r="J207" s="15"/>
      <c r="K207" s="264">
        <f t="shared" si="12"/>
        <v>0</v>
      </c>
      <c r="L207" s="44"/>
      <c r="M207" s="15"/>
      <c r="N207" s="15"/>
      <c r="O207" s="276">
        <f t="shared" si="14"/>
        <v>0</v>
      </c>
    </row>
    <row r="208" spans="1:15" s="56" customFormat="1" ht="15" customHeight="1">
      <c r="A208" s="11" t="s">
        <v>227</v>
      </c>
      <c r="B208" s="38" t="s">
        <v>876</v>
      </c>
      <c r="C208" s="50" t="s">
        <v>23</v>
      </c>
      <c r="D208" s="42">
        <v>86.07</v>
      </c>
      <c r="E208" s="6">
        <v>23.353399999999997</v>
      </c>
      <c r="F208" s="6">
        <f t="shared" ref="F208:F271" si="15">D208*E208</f>
        <v>2010.0271379999997</v>
      </c>
      <c r="H208" s="42">
        <f>VLOOKUP(A208,'A&amp;R CONSTRUCCIONES'!A:F,4,FALSE)</f>
        <v>86.07</v>
      </c>
      <c r="I208" s="6">
        <f>VLOOKUP(A208,'A&amp;R CONSTRUCCIONES'!A:F,5,FALSE)</f>
        <v>23.353399999999997</v>
      </c>
      <c r="J208" s="6">
        <f t="shared" ref="J208:J271" si="16">H208*I208</f>
        <v>2010.0271379999997</v>
      </c>
      <c r="K208" s="264">
        <f t="shared" ref="K208:K271" si="17">H208-D208</f>
        <v>0</v>
      </c>
      <c r="L208" s="42">
        <v>86.07</v>
      </c>
      <c r="M208" s="6">
        <v>23.353399999999997</v>
      </c>
      <c r="N208" s="6">
        <f t="shared" ref="N208:N271" si="18">L208*M208</f>
        <v>2010.0271379999997</v>
      </c>
      <c r="O208" s="276">
        <f t="shared" ref="O208:O271" si="19">N208/N$520</f>
        <v>5.0631021509465546E-4</v>
      </c>
    </row>
    <row r="209" spans="1:15" s="8" customFormat="1" ht="15" customHeight="1">
      <c r="A209" s="12" t="s">
        <v>228</v>
      </c>
      <c r="B209" s="35" t="s">
        <v>508</v>
      </c>
      <c r="C209" s="48"/>
      <c r="D209" s="127"/>
      <c r="E209" s="13"/>
      <c r="F209" s="13"/>
      <c r="H209" s="127"/>
      <c r="I209" s="13"/>
      <c r="J209" s="13"/>
      <c r="K209" s="264">
        <f t="shared" si="17"/>
        <v>0</v>
      </c>
      <c r="L209" s="127"/>
      <c r="M209" s="13"/>
      <c r="N209" s="13"/>
      <c r="O209" s="276">
        <f t="shared" si="19"/>
        <v>0</v>
      </c>
    </row>
    <row r="210" spans="1:15" s="67" customFormat="1" ht="17.25" customHeight="1">
      <c r="A210" s="62" t="s">
        <v>229</v>
      </c>
      <c r="B210" s="63" t="s">
        <v>8</v>
      </c>
      <c r="C210" s="64"/>
      <c r="D210" s="65"/>
      <c r="E210" s="66"/>
      <c r="F210" s="66"/>
      <c r="H210" s="65"/>
      <c r="I210" s="66"/>
      <c r="J210" s="66"/>
      <c r="K210" s="264">
        <f t="shared" si="17"/>
        <v>0</v>
      </c>
      <c r="L210" s="65"/>
      <c r="M210" s="66"/>
      <c r="N210" s="66"/>
      <c r="O210" s="276">
        <f t="shared" si="19"/>
        <v>0</v>
      </c>
    </row>
    <row r="211" spans="1:15" s="107" customFormat="1" ht="17.25" customHeight="1">
      <c r="A211" s="68" t="s">
        <v>230</v>
      </c>
      <c r="B211" s="69" t="s">
        <v>877</v>
      </c>
      <c r="C211" s="70" t="s">
        <v>9</v>
      </c>
      <c r="D211" s="71">
        <v>1</v>
      </c>
      <c r="E211" s="72">
        <v>2003.5512000000001</v>
      </c>
      <c r="F211" s="72">
        <f t="shared" si="15"/>
        <v>2003.5512000000001</v>
      </c>
      <c r="H211" s="289">
        <f>VLOOKUP(A211,'A&amp;R CONSTRUCCIONES'!A:F,4,FALSE)</f>
        <v>0</v>
      </c>
      <c r="I211" s="72">
        <f>VLOOKUP(A211,'A&amp;R CONSTRUCCIONES'!A:F,5,FALSE)</f>
        <v>2003.5512000000001</v>
      </c>
      <c r="J211" s="72">
        <f t="shared" si="16"/>
        <v>0</v>
      </c>
      <c r="K211" s="264">
        <f t="shared" si="17"/>
        <v>-1</v>
      </c>
      <c r="L211" s="289">
        <v>0</v>
      </c>
      <c r="M211" s="72">
        <v>2003.5512000000001</v>
      </c>
      <c r="N211" s="72">
        <f t="shared" si="18"/>
        <v>0</v>
      </c>
      <c r="O211" s="276">
        <f t="shared" si="19"/>
        <v>0</v>
      </c>
    </row>
    <row r="212" spans="1:15" s="107" customFormat="1" ht="17.25" customHeight="1">
      <c r="A212" s="68" t="s">
        <v>232</v>
      </c>
      <c r="B212" s="75" t="s">
        <v>878</v>
      </c>
      <c r="C212" s="76" t="s">
        <v>9</v>
      </c>
      <c r="D212" s="77">
        <v>2</v>
      </c>
      <c r="E212" s="78">
        <v>7970.8086471667502</v>
      </c>
      <c r="F212" s="78">
        <f t="shared" si="15"/>
        <v>15941.6172943335</v>
      </c>
      <c r="H212" s="77">
        <f>VLOOKUP(A212,'A&amp;R CONSTRUCCIONES'!A:F,4,FALSE)</f>
        <v>2</v>
      </c>
      <c r="I212" s="78">
        <f>VLOOKUP(A212,'A&amp;R CONSTRUCCIONES'!A:F,5,FALSE)</f>
        <v>7970.8086471667502</v>
      </c>
      <c r="J212" s="78">
        <f t="shared" si="16"/>
        <v>15941.6172943335</v>
      </c>
      <c r="K212" s="264">
        <f t="shared" si="17"/>
        <v>0</v>
      </c>
      <c r="L212" s="77">
        <v>2</v>
      </c>
      <c r="M212" s="78">
        <v>7970.8086471667502</v>
      </c>
      <c r="N212" s="78">
        <f t="shared" si="18"/>
        <v>15941.6172943335</v>
      </c>
      <c r="O212" s="276">
        <f t="shared" si="19"/>
        <v>4.0155695058335453E-3</v>
      </c>
    </row>
    <row r="213" spans="1:15" s="107" customFormat="1" ht="17.25" customHeight="1">
      <c r="A213" s="68" t="s">
        <v>233</v>
      </c>
      <c r="B213" s="75" t="s">
        <v>879</v>
      </c>
      <c r="C213" s="76" t="s">
        <v>9</v>
      </c>
      <c r="D213" s="79">
        <v>5</v>
      </c>
      <c r="E213" s="80">
        <v>3385.3806</v>
      </c>
      <c r="F213" s="80">
        <f t="shared" si="15"/>
        <v>16926.902999999998</v>
      </c>
      <c r="H213" s="79">
        <f>VLOOKUP(A213,'A&amp;R CONSTRUCCIONES'!A:F,4,FALSE)</f>
        <v>5</v>
      </c>
      <c r="I213" s="80">
        <f>VLOOKUP(A213,'A&amp;R CONSTRUCCIONES'!A:F,5,FALSE)</f>
        <v>3385.3806</v>
      </c>
      <c r="J213" s="80">
        <f t="shared" si="16"/>
        <v>16926.902999999998</v>
      </c>
      <c r="K213" s="264">
        <f t="shared" si="17"/>
        <v>0</v>
      </c>
      <c r="L213" s="79">
        <v>5</v>
      </c>
      <c r="M213" s="80">
        <v>3385.3806</v>
      </c>
      <c r="N213" s="80">
        <f t="shared" si="18"/>
        <v>16926.902999999998</v>
      </c>
      <c r="O213" s="276">
        <f t="shared" si="19"/>
        <v>4.2637553179226632E-3</v>
      </c>
    </row>
    <row r="214" spans="1:15" s="107" customFormat="1" ht="17.25" customHeight="1">
      <c r="A214" s="68" t="s">
        <v>234</v>
      </c>
      <c r="B214" s="75" t="s">
        <v>880</v>
      </c>
      <c r="C214" s="76" t="s">
        <v>9</v>
      </c>
      <c r="D214" s="77">
        <v>2</v>
      </c>
      <c r="E214" s="78">
        <v>3336.1440481006944</v>
      </c>
      <c r="F214" s="78">
        <f t="shared" si="15"/>
        <v>6672.2880962013887</v>
      </c>
      <c r="H214" s="77">
        <f>VLOOKUP(A214,'A&amp;R CONSTRUCCIONES'!A:F,4,FALSE)</f>
        <v>2</v>
      </c>
      <c r="I214" s="78">
        <f>VLOOKUP(A214,'A&amp;R CONSTRUCCIONES'!A:F,5,FALSE)</f>
        <v>3336.1440481006944</v>
      </c>
      <c r="J214" s="78">
        <f t="shared" si="16"/>
        <v>6672.2880962013887</v>
      </c>
      <c r="K214" s="264">
        <f t="shared" si="17"/>
        <v>0</v>
      </c>
      <c r="L214" s="77">
        <v>2</v>
      </c>
      <c r="M214" s="78">
        <v>3336.1440481006944</v>
      </c>
      <c r="N214" s="78">
        <f t="shared" si="18"/>
        <v>6672.2880962013887</v>
      </c>
      <c r="O214" s="276">
        <f t="shared" si="19"/>
        <v>1.6806975176079614E-3</v>
      </c>
    </row>
    <row r="215" spans="1:15" s="107" customFormat="1" ht="17.25" customHeight="1">
      <c r="A215" s="68" t="s">
        <v>235</v>
      </c>
      <c r="B215" s="75" t="s">
        <v>881</v>
      </c>
      <c r="C215" s="76" t="s">
        <v>9</v>
      </c>
      <c r="D215" s="77">
        <v>3</v>
      </c>
      <c r="E215" s="80">
        <v>4827.7004999999999</v>
      </c>
      <c r="F215" s="80">
        <f t="shared" si="15"/>
        <v>14483.101500000001</v>
      </c>
      <c r="H215" s="77">
        <f>VLOOKUP(A215,'A&amp;R CONSTRUCCIONES'!A:F,4,FALSE)</f>
        <v>3</v>
      </c>
      <c r="I215" s="80">
        <f>VLOOKUP(A215,'A&amp;R CONSTRUCCIONES'!A:F,5,FALSE)</f>
        <v>4827.7004999999999</v>
      </c>
      <c r="J215" s="80">
        <f t="shared" si="16"/>
        <v>14483.101500000001</v>
      </c>
      <c r="K215" s="264">
        <f t="shared" si="17"/>
        <v>0</v>
      </c>
      <c r="L215" s="77">
        <v>3</v>
      </c>
      <c r="M215" s="80">
        <v>4827.7004999999999</v>
      </c>
      <c r="N215" s="80">
        <f t="shared" si="18"/>
        <v>14483.101500000001</v>
      </c>
      <c r="O215" s="276">
        <f t="shared" si="19"/>
        <v>3.6481807121266484E-3</v>
      </c>
    </row>
    <row r="216" spans="1:15" s="107" customFormat="1" ht="17.25" customHeight="1">
      <c r="A216" s="68" t="s">
        <v>236</v>
      </c>
      <c r="B216" s="75" t="s">
        <v>882</v>
      </c>
      <c r="C216" s="76" t="s">
        <v>9</v>
      </c>
      <c r="D216" s="77">
        <v>2</v>
      </c>
      <c r="E216" s="78">
        <v>5810.2156629000001</v>
      </c>
      <c r="F216" s="78">
        <f t="shared" si="15"/>
        <v>11620.4313258</v>
      </c>
      <c r="H216" s="77">
        <f>VLOOKUP(A216,'A&amp;R CONSTRUCCIONES'!A:F,4,FALSE)</f>
        <v>2</v>
      </c>
      <c r="I216" s="78">
        <f>VLOOKUP(A216,'A&amp;R CONSTRUCCIONES'!A:F,5,FALSE)</f>
        <v>5810.2156629000001</v>
      </c>
      <c r="J216" s="78">
        <f t="shared" si="16"/>
        <v>11620.4313258</v>
      </c>
      <c r="K216" s="264">
        <f t="shared" si="17"/>
        <v>0</v>
      </c>
      <c r="L216" s="77">
        <v>2</v>
      </c>
      <c r="M216" s="78">
        <v>5810.2156629000001</v>
      </c>
      <c r="N216" s="78">
        <f t="shared" si="18"/>
        <v>11620.4313258</v>
      </c>
      <c r="O216" s="276">
        <f t="shared" si="19"/>
        <v>2.9270963425462328E-3</v>
      </c>
    </row>
    <row r="217" spans="1:15" s="107" customFormat="1" ht="17.25" customHeight="1">
      <c r="A217" s="68" t="s">
        <v>231</v>
      </c>
      <c r="B217" s="69" t="s">
        <v>883</v>
      </c>
      <c r="C217" s="70" t="s">
        <v>9</v>
      </c>
      <c r="D217" s="71">
        <v>1</v>
      </c>
      <c r="E217" s="72">
        <v>2703.8690000000001</v>
      </c>
      <c r="F217" s="72">
        <f t="shared" si="15"/>
        <v>2703.8690000000001</v>
      </c>
      <c r="H217" s="71">
        <f>VLOOKUP(A217,'A&amp;R CONSTRUCCIONES'!A:F,4,FALSE)</f>
        <v>1</v>
      </c>
      <c r="I217" s="72">
        <f>VLOOKUP(A217,'A&amp;R CONSTRUCCIONES'!A:F,5,FALSE)</f>
        <v>2703.8690000000001</v>
      </c>
      <c r="J217" s="72">
        <f t="shared" si="16"/>
        <v>2703.8690000000001</v>
      </c>
      <c r="K217" s="264">
        <f t="shared" si="17"/>
        <v>0</v>
      </c>
      <c r="L217" s="71">
        <v>1</v>
      </c>
      <c r="M217" s="72">
        <v>2703.8690000000001</v>
      </c>
      <c r="N217" s="72">
        <f t="shared" si="18"/>
        <v>2703.8690000000001</v>
      </c>
      <c r="O217" s="276">
        <f t="shared" si="19"/>
        <v>6.8108358792605091E-4</v>
      </c>
    </row>
    <row r="218" spans="1:15" s="107" customFormat="1" ht="17.25" customHeight="1">
      <c r="A218" s="68" t="s">
        <v>237</v>
      </c>
      <c r="B218" s="69" t="s">
        <v>669</v>
      </c>
      <c r="C218" s="70" t="s">
        <v>9</v>
      </c>
      <c r="D218" s="71">
        <v>1</v>
      </c>
      <c r="E218" s="72">
        <v>2582.0942</v>
      </c>
      <c r="F218" s="72">
        <f t="shared" si="15"/>
        <v>2582.0942</v>
      </c>
      <c r="H218" s="71">
        <f>VLOOKUP(A218,'A&amp;R CONSTRUCCIONES'!A:F,4,FALSE)</f>
        <v>1</v>
      </c>
      <c r="I218" s="72">
        <f>VLOOKUP(A218,'A&amp;R CONSTRUCCIONES'!A:F,5,FALSE)</f>
        <v>2582.0942</v>
      </c>
      <c r="J218" s="72">
        <f t="shared" si="16"/>
        <v>2582.0942</v>
      </c>
      <c r="K218" s="264">
        <f t="shared" si="17"/>
        <v>0</v>
      </c>
      <c r="L218" s="71">
        <v>1</v>
      </c>
      <c r="M218" s="72">
        <v>2582.0942</v>
      </c>
      <c r="N218" s="72">
        <f t="shared" si="18"/>
        <v>2582.0942</v>
      </c>
      <c r="O218" s="276">
        <f t="shared" si="19"/>
        <v>6.5040946218143181E-4</v>
      </c>
    </row>
    <row r="219" spans="1:15" s="67" customFormat="1" ht="17.25" customHeight="1">
      <c r="A219" s="62" t="s">
        <v>238</v>
      </c>
      <c r="B219" s="63" t="s">
        <v>239</v>
      </c>
      <c r="C219" s="64"/>
      <c r="D219" s="65"/>
      <c r="E219" s="66"/>
      <c r="F219" s="66"/>
      <c r="H219" s="65"/>
      <c r="I219" s="66"/>
      <c r="J219" s="66"/>
      <c r="K219" s="264">
        <f t="shared" si="17"/>
        <v>0</v>
      </c>
      <c r="L219" s="65"/>
      <c r="M219" s="66"/>
      <c r="N219" s="66"/>
      <c r="O219" s="276">
        <f t="shared" si="19"/>
        <v>0</v>
      </c>
    </row>
    <row r="220" spans="1:15" s="107" customFormat="1" ht="17.25" customHeight="1">
      <c r="A220" s="68" t="s">
        <v>240</v>
      </c>
      <c r="B220" s="69" t="s">
        <v>884</v>
      </c>
      <c r="C220" s="70" t="s">
        <v>9</v>
      </c>
      <c r="D220" s="71">
        <v>7</v>
      </c>
      <c r="E220" s="72">
        <v>356.8229</v>
      </c>
      <c r="F220" s="72">
        <f t="shared" si="15"/>
        <v>2497.7602999999999</v>
      </c>
      <c r="H220" s="71">
        <f>VLOOKUP(A220,'A&amp;R CONSTRUCCIONES'!A:F,4,FALSE)</f>
        <v>7</v>
      </c>
      <c r="I220" s="72">
        <f>VLOOKUP(A220,'A&amp;R CONSTRUCCIONES'!A:F,5,FALSE)</f>
        <v>356.8229</v>
      </c>
      <c r="J220" s="72">
        <f t="shared" si="16"/>
        <v>2497.7602999999999</v>
      </c>
      <c r="K220" s="264">
        <f t="shared" si="17"/>
        <v>0</v>
      </c>
      <c r="L220" s="71">
        <v>7</v>
      </c>
      <c r="M220" s="72">
        <v>356.8229</v>
      </c>
      <c r="N220" s="72">
        <f t="shared" si="18"/>
        <v>2497.7602999999999</v>
      </c>
      <c r="O220" s="276">
        <f t="shared" si="19"/>
        <v>6.2916640817408276E-4</v>
      </c>
    </row>
    <row r="221" spans="1:15" s="107" customFormat="1" ht="17.25" customHeight="1">
      <c r="A221" s="68" t="s">
        <v>241</v>
      </c>
      <c r="B221" s="69" t="s">
        <v>885</v>
      </c>
      <c r="C221" s="70" t="s">
        <v>9</v>
      </c>
      <c r="D221" s="71">
        <v>3</v>
      </c>
      <c r="E221" s="72">
        <v>1345.4811999999999</v>
      </c>
      <c r="F221" s="72">
        <f t="shared" si="15"/>
        <v>4036.4435999999996</v>
      </c>
      <c r="H221" s="71">
        <f>VLOOKUP(A221,'A&amp;R CONSTRUCCIONES'!A:F,4,FALSE)</f>
        <v>3</v>
      </c>
      <c r="I221" s="72">
        <f>VLOOKUP(A221,'A&amp;R CONSTRUCCIONES'!A:F,5,FALSE)</f>
        <v>1345.4811999999999</v>
      </c>
      <c r="J221" s="72">
        <f t="shared" si="16"/>
        <v>4036.4435999999996</v>
      </c>
      <c r="K221" s="264">
        <f t="shared" si="17"/>
        <v>0</v>
      </c>
      <c r="L221" s="71">
        <v>3</v>
      </c>
      <c r="M221" s="72">
        <v>1345.4811999999999</v>
      </c>
      <c r="N221" s="72">
        <f t="shared" si="18"/>
        <v>4036.4435999999996</v>
      </c>
      <c r="O221" s="276">
        <f t="shared" si="19"/>
        <v>1.0167487735349401E-3</v>
      </c>
    </row>
    <row r="222" spans="1:15" s="107" customFormat="1" ht="17.25" customHeight="1">
      <c r="A222" s="68" t="s">
        <v>242</v>
      </c>
      <c r="B222" s="75" t="s">
        <v>886</v>
      </c>
      <c r="C222" s="76" t="s">
        <v>9</v>
      </c>
      <c r="D222" s="77">
        <v>4</v>
      </c>
      <c r="E222" s="80">
        <v>555.05023432739995</v>
      </c>
      <c r="F222" s="80">
        <f t="shared" si="15"/>
        <v>2220.2009373095998</v>
      </c>
      <c r="H222" s="77">
        <f>VLOOKUP(A222,'A&amp;R CONSTRUCCIONES'!A:F,4,FALSE)</f>
        <v>4</v>
      </c>
      <c r="I222" s="80">
        <f>VLOOKUP(A222,'A&amp;R CONSTRUCCIONES'!A:F,5,FALSE)</f>
        <v>555.05023432739995</v>
      </c>
      <c r="J222" s="80">
        <f t="shared" si="16"/>
        <v>2220.2009373095998</v>
      </c>
      <c r="K222" s="264">
        <f t="shared" si="17"/>
        <v>0</v>
      </c>
      <c r="L222" s="77">
        <v>4</v>
      </c>
      <c r="M222" s="80">
        <v>555.05023432739995</v>
      </c>
      <c r="N222" s="80">
        <f t="shared" si="18"/>
        <v>2220.2009373095998</v>
      </c>
      <c r="O222" s="276">
        <f t="shared" si="19"/>
        <v>5.5925136177070831E-4</v>
      </c>
    </row>
    <row r="223" spans="1:15" s="107" customFormat="1" ht="17.25" customHeight="1">
      <c r="A223" s="68" t="s">
        <v>243</v>
      </c>
      <c r="B223" s="75" t="s">
        <v>887</v>
      </c>
      <c r="C223" s="76" t="s">
        <v>9</v>
      </c>
      <c r="D223" s="79">
        <v>7</v>
      </c>
      <c r="E223" s="80">
        <v>672.66219999999998</v>
      </c>
      <c r="F223" s="80">
        <f t="shared" si="15"/>
        <v>4708.6354000000001</v>
      </c>
      <c r="H223" s="79">
        <f>VLOOKUP(A223,'A&amp;R CONSTRUCCIONES'!A:F,4,FALSE)</f>
        <v>7</v>
      </c>
      <c r="I223" s="80">
        <f>VLOOKUP(A223,'A&amp;R CONSTRUCCIONES'!A:F,5,FALSE)</f>
        <v>672.66219999999998</v>
      </c>
      <c r="J223" s="80">
        <f t="shared" si="16"/>
        <v>4708.6354000000001</v>
      </c>
      <c r="K223" s="264">
        <f t="shared" si="17"/>
        <v>0</v>
      </c>
      <c r="L223" s="79">
        <v>7</v>
      </c>
      <c r="M223" s="80">
        <v>672.66219999999998</v>
      </c>
      <c r="N223" s="80">
        <f t="shared" si="18"/>
        <v>4708.6354000000001</v>
      </c>
      <c r="O223" s="276">
        <f t="shared" si="19"/>
        <v>1.1860686640024409E-3</v>
      </c>
    </row>
    <row r="224" spans="1:15" s="107" customFormat="1" ht="17.25" customHeight="1">
      <c r="A224" s="68" t="s">
        <v>244</v>
      </c>
      <c r="B224" s="75" t="s">
        <v>888</v>
      </c>
      <c r="C224" s="76" t="s">
        <v>9</v>
      </c>
      <c r="D224" s="77">
        <v>4</v>
      </c>
      <c r="E224" s="80">
        <v>647.00580000000002</v>
      </c>
      <c r="F224" s="80">
        <f t="shared" si="15"/>
        <v>2588.0232000000001</v>
      </c>
      <c r="H224" s="77">
        <f>VLOOKUP(A224,'A&amp;R CONSTRUCCIONES'!A:F,4,FALSE)</f>
        <v>4</v>
      </c>
      <c r="I224" s="80">
        <f>VLOOKUP(A224,'A&amp;R CONSTRUCCIONES'!A:F,5,FALSE)</f>
        <v>647.00580000000002</v>
      </c>
      <c r="J224" s="80">
        <f t="shared" si="16"/>
        <v>2588.0232000000001</v>
      </c>
      <c r="K224" s="264">
        <f t="shared" si="17"/>
        <v>0</v>
      </c>
      <c r="L224" s="77">
        <v>4</v>
      </c>
      <c r="M224" s="80">
        <v>647.00580000000002</v>
      </c>
      <c r="N224" s="80">
        <f t="shared" si="18"/>
        <v>2588.0232000000001</v>
      </c>
      <c r="O224" s="276">
        <f t="shared" si="19"/>
        <v>6.5190293120408551E-4</v>
      </c>
    </row>
    <row r="225" spans="1:15" s="107" customFormat="1" ht="17.25" customHeight="1">
      <c r="A225" s="68" t="s">
        <v>245</v>
      </c>
      <c r="B225" s="75" t="s">
        <v>889</v>
      </c>
      <c r="C225" s="76" t="s">
        <v>9</v>
      </c>
      <c r="D225" s="77">
        <v>1</v>
      </c>
      <c r="E225" s="80">
        <v>175.86099999999999</v>
      </c>
      <c r="F225" s="80">
        <f t="shared" si="15"/>
        <v>175.86099999999999</v>
      </c>
      <c r="H225" s="77">
        <f>VLOOKUP(A225,'A&amp;R CONSTRUCCIONES'!A:F,4,FALSE)</f>
        <v>1</v>
      </c>
      <c r="I225" s="80">
        <f>VLOOKUP(A225,'A&amp;R CONSTRUCCIONES'!A:F,5,FALSE)</f>
        <v>175.86099999999999</v>
      </c>
      <c r="J225" s="80">
        <f t="shared" si="16"/>
        <v>175.86099999999999</v>
      </c>
      <c r="K225" s="264">
        <f t="shared" si="17"/>
        <v>0</v>
      </c>
      <c r="L225" s="77">
        <v>1</v>
      </c>
      <c r="M225" s="80">
        <v>175.86099999999999</v>
      </c>
      <c r="N225" s="80">
        <f t="shared" si="18"/>
        <v>175.86099999999999</v>
      </c>
      <c r="O225" s="276">
        <f t="shared" si="19"/>
        <v>4.4298019192595208E-5</v>
      </c>
    </row>
    <row r="226" spans="1:15" s="107" customFormat="1" ht="17.25" customHeight="1">
      <c r="A226" s="68" t="s">
        <v>246</v>
      </c>
      <c r="B226" s="75" t="s">
        <v>890</v>
      </c>
      <c r="C226" s="76" t="s">
        <v>9</v>
      </c>
      <c r="D226" s="77">
        <v>1</v>
      </c>
      <c r="E226" s="80">
        <v>1432.9952000000001</v>
      </c>
      <c r="F226" s="80">
        <f t="shared" si="15"/>
        <v>1432.9952000000001</v>
      </c>
      <c r="H226" s="77">
        <f>VLOOKUP(A226,'A&amp;R CONSTRUCCIONES'!A:F,4,FALSE)</f>
        <v>1</v>
      </c>
      <c r="I226" s="80">
        <f>VLOOKUP(A226,'A&amp;R CONSTRUCCIONES'!A:F,5,FALSE)</f>
        <v>1432.9952000000001</v>
      </c>
      <c r="J226" s="80">
        <f t="shared" si="16"/>
        <v>1432.9952000000001</v>
      </c>
      <c r="K226" s="264">
        <f t="shared" si="17"/>
        <v>0</v>
      </c>
      <c r="L226" s="77">
        <v>1</v>
      </c>
      <c r="M226" s="80">
        <v>1432.9952000000001</v>
      </c>
      <c r="N226" s="80">
        <f t="shared" si="18"/>
        <v>1432.9952000000001</v>
      </c>
      <c r="O226" s="276">
        <f t="shared" si="19"/>
        <v>3.6096035432811607E-4</v>
      </c>
    </row>
    <row r="227" spans="1:15" s="107" customFormat="1" ht="17.25" customHeight="1">
      <c r="A227" s="68" t="s">
        <v>247</v>
      </c>
      <c r="B227" s="75" t="s">
        <v>509</v>
      </c>
      <c r="C227" s="76" t="s">
        <v>9</v>
      </c>
      <c r="D227" s="77">
        <v>3</v>
      </c>
      <c r="E227" s="78">
        <v>445.28219999999999</v>
      </c>
      <c r="F227" s="78">
        <f t="shared" si="15"/>
        <v>1335.8465999999999</v>
      </c>
      <c r="H227" s="77">
        <f>VLOOKUP(A227,'A&amp;R CONSTRUCCIONES'!A:F,4,FALSE)</f>
        <v>3</v>
      </c>
      <c r="I227" s="78">
        <f>VLOOKUP(A227,'A&amp;R CONSTRUCCIONES'!A:F,5,FALSE)</f>
        <v>445.28219999999999</v>
      </c>
      <c r="J227" s="78">
        <f t="shared" si="16"/>
        <v>1335.8465999999999</v>
      </c>
      <c r="K227" s="264">
        <f t="shared" si="17"/>
        <v>0</v>
      </c>
      <c r="L227" s="77">
        <v>3</v>
      </c>
      <c r="M227" s="78">
        <v>445.28219999999999</v>
      </c>
      <c r="N227" s="78">
        <f t="shared" si="18"/>
        <v>1335.8465999999999</v>
      </c>
      <c r="O227" s="276">
        <f t="shared" si="19"/>
        <v>3.3648937698047351E-4</v>
      </c>
    </row>
    <row r="228" spans="1:15" s="67" customFormat="1" ht="17.25" customHeight="1">
      <c r="A228" s="62" t="s">
        <v>248</v>
      </c>
      <c r="B228" s="63" t="s">
        <v>249</v>
      </c>
      <c r="C228" s="64"/>
      <c r="D228" s="65"/>
      <c r="E228" s="66"/>
      <c r="F228" s="66"/>
      <c r="H228" s="65"/>
      <c r="I228" s="66"/>
      <c r="J228" s="66"/>
      <c r="K228" s="264">
        <f t="shared" si="17"/>
        <v>0</v>
      </c>
      <c r="L228" s="65"/>
      <c r="M228" s="66"/>
      <c r="N228" s="66"/>
      <c r="O228" s="276">
        <f t="shared" si="19"/>
        <v>0</v>
      </c>
    </row>
    <row r="229" spans="1:15" s="107" customFormat="1" ht="17.25" customHeight="1">
      <c r="A229" s="68" t="s">
        <v>250</v>
      </c>
      <c r="B229" s="69" t="s">
        <v>891</v>
      </c>
      <c r="C229" s="70" t="s">
        <v>23</v>
      </c>
      <c r="D229" s="79">
        <v>11.92</v>
      </c>
      <c r="E229" s="72">
        <v>4645.3176000000003</v>
      </c>
      <c r="F229" s="72">
        <f t="shared" si="15"/>
        <v>55372.185792000004</v>
      </c>
      <c r="H229" s="79">
        <f>VLOOKUP(A229,'A&amp;R CONSTRUCCIONES'!A:F,4,FALSE)</f>
        <v>11.92</v>
      </c>
      <c r="I229" s="72">
        <f>VLOOKUP(A229,'A&amp;R CONSTRUCCIONES'!A:F,5,FALSE)</f>
        <v>4645.3176000000003</v>
      </c>
      <c r="J229" s="72">
        <f t="shared" si="16"/>
        <v>55372.185792000004</v>
      </c>
      <c r="K229" s="264">
        <f t="shared" si="17"/>
        <v>0</v>
      </c>
      <c r="L229" s="79">
        <v>11.92</v>
      </c>
      <c r="M229" s="72">
        <v>4645.3176000000003</v>
      </c>
      <c r="N229" s="72">
        <f t="shared" si="18"/>
        <v>55372.185792000004</v>
      </c>
      <c r="O229" s="276">
        <f t="shared" si="19"/>
        <v>1.3947823274915781E-2</v>
      </c>
    </row>
    <row r="230" spans="1:15" s="67" customFormat="1" ht="17.25" customHeight="1">
      <c r="A230" s="62" t="s">
        <v>251</v>
      </c>
      <c r="B230" s="63" t="s">
        <v>252</v>
      </c>
      <c r="C230" s="64"/>
      <c r="D230" s="65"/>
      <c r="E230" s="66"/>
      <c r="F230" s="66"/>
      <c r="H230" s="65"/>
      <c r="I230" s="66"/>
      <c r="J230" s="66"/>
      <c r="K230" s="264">
        <f t="shared" si="17"/>
        <v>0</v>
      </c>
      <c r="L230" s="65"/>
      <c r="M230" s="66"/>
      <c r="N230" s="66"/>
      <c r="O230" s="276">
        <f t="shared" si="19"/>
        <v>0</v>
      </c>
    </row>
    <row r="231" spans="1:15" s="107" customFormat="1" ht="17.25" customHeight="1">
      <c r="A231" s="68" t="s">
        <v>253</v>
      </c>
      <c r="B231" s="69" t="s">
        <v>510</v>
      </c>
      <c r="C231" s="70" t="s">
        <v>9</v>
      </c>
      <c r="D231" s="71">
        <v>2</v>
      </c>
      <c r="E231" s="72">
        <v>314.40359999999998</v>
      </c>
      <c r="F231" s="72">
        <f t="shared" si="15"/>
        <v>628.80719999999997</v>
      </c>
      <c r="H231" s="71">
        <f>VLOOKUP(A231,'A&amp;R CONSTRUCCIONES'!A:F,4,FALSE)</f>
        <v>2</v>
      </c>
      <c r="I231" s="72">
        <f>VLOOKUP(A231,'A&amp;R CONSTRUCCIONES'!A:F,5,FALSE)</f>
        <v>314.40359999999998</v>
      </c>
      <c r="J231" s="72">
        <f t="shared" si="16"/>
        <v>628.80719999999997</v>
      </c>
      <c r="K231" s="264">
        <f t="shared" si="17"/>
        <v>0</v>
      </c>
      <c r="L231" s="71">
        <v>2</v>
      </c>
      <c r="M231" s="72">
        <v>314.40359999999998</v>
      </c>
      <c r="N231" s="72">
        <f t="shared" si="18"/>
        <v>628.80719999999997</v>
      </c>
      <c r="O231" s="276">
        <f t="shared" si="19"/>
        <v>1.5839164689181829E-4</v>
      </c>
    </row>
    <row r="232" spans="1:15" s="107" customFormat="1" ht="17.25" customHeight="1">
      <c r="A232" s="68" t="s">
        <v>254</v>
      </c>
      <c r="B232" s="69" t="s">
        <v>892</v>
      </c>
      <c r="C232" s="70" t="s">
        <v>623</v>
      </c>
      <c r="D232" s="71">
        <v>1</v>
      </c>
      <c r="E232" s="72">
        <v>1245.1438999999998</v>
      </c>
      <c r="F232" s="72">
        <f t="shared" si="15"/>
        <v>1245.1438999999998</v>
      </c>
      <c r="H232" s="71">
        <f>VLOOKUP(A232,'A&amp;R CONSTRUCCIONES'!A:F,4,FALSE)</f>
        <v>1</v>
      </c>
      <c r="I232" s="72">
        <f>VLOOKUP(A232,'A&amp;R CONSTRUCCIONES'!A:F,5,FALSE)</f>
        <v>1245.1438999999998</v>
      </c>
      <c r="J232" s="72">
        <f t="shared" si="16"/>
        <v>1245.1438999999998</v>
      </c>
      <c r="K232" s="264">
        <f t="shared" si="17"/>
        <v>0</v>
      </c>
      <c r="L232" s="71">
        <v>1</v>
      </c>
      <c r="M232" s="72">
        <v>1245.1438999999998</v>
      </c>
      <c r="N232" s="72">
        <f t="shared" si="18"/>
        <v>1245.1438999999998</v>
      </c>
      <c r="O232" s="276">
        <f t="shared" si="19"/>
        <v>3.1364207174838565E-4</v>
      </c>
    </row>
    <row r="233" spans="1:15" s="107" customFormat="1" ht="17.25" customHeight="1">
      <c r="A233" s="68" t="s">
        <v>255</v>
      </c>
      <c r="B233" s="69" t="s">
        <v>893</v>
      </c>
      <c r="C233" s="70" t="s">
        <v>623</v>
      </c>
      <c r="D233" s="71">
        <v>1</v>
      </c>
      <c r="E233" s="72">
        <v>1189.0829999999999</v>
      </c>
      <c r="F233" s="72">
        <f t="shared" si="15"/>
        <v>1189.0829999999999</v>
      </c>
      <c r="H233" s="71">
        <f>VLOOKUP(A233,'A&amp;R CONSTRUCCIONES'!A:F,4,FALSE)</f>
        <v>1</v>
      </c>
      <c r="I233" s="72">
        <f>VLOOKUP(A233,'A&amp;R CONSTRUCCIONES'!A:F,5,FALSE)</f>
        <v>1189.0829999999999</v>
      </c>
      <c r="J233" s="72">
        <f t="shared" si="16"/>
        <v>1189.0829999999999</v>
      </c>
      <c r="K233" s="264">
        <f t="shared" si="17"/>
        <v>0</v>
      </c>
      <c r="L233" s="71">
        <v>1</v>
      </c>
      <c r="M233" s="72">
        <v>1189.0829999999999</v>
      </c>
      <c r="N233" s="72">
        <f t="shared" si="18"/>
        <v>1189.0829999999999</v>
      </c>
      <c r="O233" s="276">
        <f t="shared" si="19"/>
        <v>2.9952076671683141E-4</v>
      </c>
    </row>
    <row r="234" spans="1:15" s="67" customFormat="1" ht="17.25" customHeight="1">
      <c r="A234" s="62" t="s">
        <v>256</v>
      </c>
      <c r="B234" s="63" t="s">
        <v>257</v>
      </c>
      <c r="C234" s="64"/>
      <c r="D234" s="65"/>
      <c r="E234" s="66"/>
      <c r="F234" s="66"/>
      <c r="H234" s="65"/>
      <c r="I234" s="66"/>
      <c r="J234" s="66"/>
      <c r="K234" s="264">
        <f t="shared" si="17"/>
        <v>0</v>
      </c>
      <c r="L234" s="65"/>
      <c r="M234" s="66"/>
      <c r="N234" s="66"/>
      <c r="O234" s="276">
        <f t="shared" si="19"/>
        <v>0</v>
      </c>
    </row>
    <row r="235" spans="1:15" s="107" customFormat="1" ht="17.25" customHeight="1">
      <c r="A235" s="68" t="s">
        <v>258</v>
      </c>
      <c r="B235" s="69" t="s">
        <v>894</v>
      </c>
      <c r="C235" s="70" t="s">
        <v>19</v>
      </c>
      <c r="D235" s="71">
        <v>7</v>
      </c>
      <c r="E235" s="72">
        <v>957.95</v>
      </c>
      <c r="F235" s="72">
        <f t="shared" si="15"/>
        <v>6705.6500000000005</v>
      </c>
      <c r="H235" s="71">
        <f>VLOOKUP(A235,'A&amp;R CONSTRUCCIONES'!A:F,4,FALSE)</f>
        <v>7</v>
      </c>
      <c r="I235" s="72">
        <f>VLOOKUP(A235,'A&amp;R CONSTRUCCIONES'!A:F,5,FALSE)</f>
        <v>957.95</v>
      </c>
      <c r="J235" s="72">
        <f t="shared" si="16"/>
        <v>6705.6500000000005</v>
      </c>
      <c r="K235" s="264">
        <f t="shared" si="17"/>
        <v>0</v>
      </c>
      <c r="L235" s="71">
        <v>7</v>
      </c>
      <c r="M235" s="72">
        <v>957.95</v>
      </c>
      <c r="N235" s="72">
        <f t="shared" si="18"/>
        <v>6705.6500000000005</v>
      </c>
      <c r="O235" s="276">
        <f t="shared" si="19"/>
        <v>1.6891011219021051E-3</v>
      </c>
    </row>
    <row r="236" spans="1:15" s="107" customFormat="1" ht="17.25" customHeight="1">
      <c r="A236" s="68" t="s">
        <v>259</v>
      </c>
      <c r="B236" s="69" t="s">
        <v>895</v>
      </c>
      <c r="C236" s="70" t="s">
        <v>19</v>
      </c>
      <c r="D236" s="71">
        <v>5</v>
      </c>
      <c r="E236" s="72">
        <v>993.09280000000001</v>
      </c>
      <c r="F236" s="72">
        <f t="shared" si="15"/>
        <v>4965.4639999999999</v>
      </c>
      <c r="H236" s="71">
        <f>VLOOKUP(A236,'A&amp;R CONSTRUCCIONES'!A:F,4,FALSE)</f>
        <v>5</v>
      </c>
      <c r="I236" s="72">
        <f>VLOOKUP(A236,'A&amp;R CONSTRUCCIONES'!A:F,5,FALSE)</f>
        <v>993.09280000000001</v>
      </c>
      <c r="J236" s="72">
        <f t="shared" si="16"/>
        <v>4965.4639999999999</v>
      </c>
      <c r="K236" s="264">
        <f t="shared" si="17"/>
        <v>0</v>
      </c>
      <c r="L236" s="71">
        <v>5</v>
      </c>
      <c r="M236" s="72">
        <v>993.09280000000001</v>
      </c>
      <c r="N236" s="72">
        <f t="shared" si="18"/>
        <v>4965.4639999999999</v>
      </c>
      <c r="O236" s="276">
        <f t="shared" si="19"/>
        <v>1.2507617923936552E-3</v>
      </c>
    </row>
    <row r="237" spans="1:15" s="107" customFormat="1" ht="17.25" customHeight="1">
      <c r="A237" s="68" t="s">
        <v>260</v>
      </c>
      <c r="B237" s="69" t="s">
        <v>896</v>
      </c>
      <c r="C237" s="70" t="s">
        <v>19</v>
      </c>
      <c r="D237" s="71">
        <v>1</v>
      </c>
      <c r="E237" s="72">
        <v>830.92240000000004</v>
      </c>
      <c r="F237" s="72">
        <f t="shared" si="15"/>
        <v>830.92240000000004</v>
      </c>
      <c r="H237" s="71">
        <f>VLOOKUP(A237,'A&amp;R CONSTRUCCIONES'!A:F,4,FALSE)</f>
        <v>1</v>
      </c>
      <c r="I237" s="72">
        <f>VLOOKUP(A237,'A&amp;R CONSTRUCCIONES'!A:F,5,FALSE)</f>
        <v>830.92240000000004</v>
      </c>
      <c r="J237" s="72">
        <f t="shared" si="16"/>
        <v>830.92240000000004</v>
      </c>
      <c r="K237" s="264">
        <f t="shared" si="17"/>
        <v>0</v>
      </c>
      <c r="L237" s="71">
        <v>1</v>
      </c>
      <c r="M237" s="72">
        <v>830.92240000000004</v>
      </c>
      <c r="N237" s="72">
        <f t="shared" si="18"/>
        <v>830.92240000000004</v>
      </c>
      <c r="O237" s="276">
        <f t="shared" si="19"/>
        <v>2.0930289502935431E-4</v>
      </c>
    </row>
    <row r="238" spans="1:15" s="107" customFormat="1" ht="17.25" customHeight="1">
      <c r="A238" s="68" t="s">
        <v>261</v>
      </c>
      <c r="B238" s="69" t="s">
        <v>897</v>
      </c>
      <c r="C238" s="70" t="s">
        <v>19</v>
      </c>
      <c r="D238" s="71">
        <v>2</v>
      </c>
      <c r="E238" s="72">
        <v>1125.1183999999998</v>
      </c>
      <c r="F238" s="72">
        <f t="shared" si="15"/>
        <v>2250.2367999999997</v>
      </c>
      <c r="H238" s="71">
        <f>VLOOKUP(A238,'A&amp;R CONSTRUCCIONES'!A:F,4,FALSE)</f>
        <v>2</v>
      </c>
      <c r="I238" s="72">
        <f>VLOOKUP(A238,'A&amp;R CONSTRUCCIONES'!A:F,5,FALSE)</f>
        <v>1125.1183999999998</v>
      </c>
      <c r="J238" s="72">
        <f t="shared" si="16"/>
        <v>2250.2367999999997</v>
      </c>
      <c r="K238" s="264">
        <f t="shared" si="17"/>
        <v>0</v>
      </c>
      <c r="L238" s="71">
        <v>2</v>
      </c>
      <c r="M238" s="72">
        <v>1125.1183999999998</v>
      </c>
      <c r="N238" s="72">
        <f t="shared" si="18"/>
        <v>2250.2367999999997</v>
      </c>
      <c r="O238" s="276">
        <f t="shared" si="19"/>
        <v>5.6681716215809083E-4</v>
      </c>
    </row>
    <row r="239" spans="1:15" s="107" customFormat="1" ht="17.25" customHeight="1">
      <c r="A239" s="68" t="s">
        <v>262</v>
      </c>
      <c r="B239" s="69" t="s">
        <v>898</v>
      </c>
      <c r="C239" s="70" t="s">
        <v>19</v>
      </c>
      <c r="D239" s="71">
        <v>1</v>
      </c>
      <c r="E239" s="72">
        <v>492.62639999999999</v>
      </c>
      <c r="F239" s="72">
        <f t="shared" si="15"/>
        <v>492.62639999999999</v>
      </c>
      <c r="H239" s="71">
        <f>VLOOKUP(A239,'A&amp;R CONSTRUCCIONES'!A:F,4,FALSE)</f>
        <v>1</v>
      </c>
      <c r="I239" s="72">
        <f>VLOOKUP(A239,'A&amp;R CONSTRUCCIONES'!A:F,5,FALSE)</f>
        <v>492.62639999999999</v>
      </c>
      <c r="J239" s="72">
        <f t="shared" si="16"/>
        <v>492.62639999999999</v>
      </c>
      <c r="K239" s="264">
        <f t="shared" si="17"/>
        <v>0</v>
      </c>
      <c r="L239" s="71">
        <v>1</v>
      </c>
      <c r="M239" s="72">
        <v>492.62639999999999</v>
      </c>
      <c r="N239" s="72">
        <f t="shared" si="18"/>
        <v>492.62639999999999</v>
      </c>
      <c r="O239" s="276">
        <f t="shared" si="19"/>
        <v>1.2408876170372674E-4</v>
      </c>
    </row>
    <row r="240" spans="1:15" s="107" customFormat="1" ht="17.25" customHeight="1">
      <c r="A240" s="68" t="s">
        <v>263</v>
      </c>
      <c r="B240" s="69" t="s">
        <v>899</v>
      </c>
      <c r="C240" s="70" t="s">
        <v>19</v>
      </c>
      <c r="D240" s="71">
        <v>7</v>
      </c>
      <c r="E240" s="72">
        <v>857.71559999999999</v>
      </c>
      <c r="F240" s="72">
        <f t="shared" si="15"/>
        <v>6004.0092000000004</v>
      </c>
      <c r="H240" s="71">
        <f>VLOOKUP(A240,'A&amp;R CONSTRUCCIONES'!A:F,4,FALSE)</f>
        <v>7</v>
      </c>
      <c r="I240" s="72">
        <f>VLOOKUP(A240,'A&amp;R CONSTRUCCIONES'!A:F,5,FALSE)</f>
        <v>857.71559999999999</v>
      </c>
      <c r="J240" s="72">
        <f t="shared" si="16"/>
        <v>6004.0092000000004</v>
      </c>
      <c r="K240" s="264">
        <f t="shared" si="17"/>
        <v>0</v>
      </c>
      <c r="L240" s="71">
        <v>7</v>
      </c>
      <c r="M240" s="72">
        <v>857.71559999999999</v>
      </c>
      <c r="N240" s="72">
        <f t="shared" si="18"/>
        <v>6004.0092000000004</v>
      </c>
      <c r="O240" s="276">
        <f t="shared" si="19"/>
        <v>1.5123632571981181E-3</v>
      </c>
    </row>
    <row r="241" spans="1:15" s="107" customFormat="1" ht="17.25" customHeight="1">
      <c r="A241" s="68" t="s">
        <v>264</v>
      </c>
      <c r="B241" s="69" t="s">
        <v>900</v>
      </c>
      <c r="C241" s="70" t="s">
        <v>19</v>
      </c>
      <c r="D241" s="71">
        <v>5</v>
      </c>
      <c r="E241" s="72">
        <v>786.8175</v>
      </c>
      <c r="F241" s="72">
        <f t="shared" si="15"/>
        <v>3934.0875000000001</v>
      </c>
      <c r="H241" s="71">
        <f>VLOOKUP(A241,'A&amp;R CONSTRUCCIONES'!A:F,4,FALSE)</f>
        <v>5</v>
      </c>
      <c r="I241" s="72">
        <f>VLOOKUP(A241,'A&amp;R CONSTRUCCIONES'!A:F,5,FALSE)</f>
        <v>786.8175</v>
      </c>
      <c r="J241" s="72">
        <f t="shared" si="16"/>
        <v>3934.0875000000001</v>
      </c>
      <c r="K241" s="264">
        <f t="shared" si="17"/>
        <v>0</v>
      </c>
      <c r="L241" s="71">
        <v>5</v>
      </c>
      <c r="M241" s="72">
        <v>786.8175</v>
      </c>
      <c r="N241" s="72">
        <f t="shared" si="18"/>
        <v>3934.0875000000001</v>
      </c>
      <c r="O241" s="276">
        <f t="shared" si="19"/>
        <v>9.9096606740749194E-4</v>
      </c>
    </row>
    <row r="242" spans="1:15" s="107" customFormat="1" ht="17.25" customHeight="1">
      <c r="A242" s="68" t="s">
        <v>265</v>
      </c>
      <c r="B242" s="69" t="s">
        <v>901</v>
      </c>
      <c r="C242" s="70" t="s">
        <v>19</v>
      </c>
      <c r="D242" s="71">
        <v>2</v>
      </c>
      <c r="E242" s="72">
        <v>813.61559999999997</v>
      </c>
      <c r="F242" s="72">
        <f t="shared" si="15"/>
        <v>1627.2311999999999</v>
      </c>
      <c r="H242" s="71">
        <f>VLOOKUP(A242,'A&amp;R CONSTRUCCIONES'!A:F,4,FALSE)</f>
        <v>2</v>
      </c>
      <c r="I242" s="72">
        <f>VLOOKUP(A242,'A&amp;R CONSTRUCCIONES'!A:F,5,FALSE)</f>
        <v>813.61559999999997</v>
      </c>
      <c r="J242" s="72">
        <f t="shared" si="16"/>
        <v>1627.2311999999999</v>
      </c>
      <c r="K242" s="264">
        <f t="shared" si="17"/>
        <v>0</v>
      </c>
      <c r="L242" s="71">
        <v>2</v>
      </c>
      <c r="M242" s="72">
        <v>813.61559999999997</v>
      </c>
      <c r="N242" s="72">
        <f t="shared" si="18"/>
        <v>1627.2311999999999</v>
      </c>
      <c r="O242" s="276">
        <f t="shared" si="19"/>
        <v>4.0988689321901805E-4</v>
      </c>
    </row>
    <row r="243" spans="1:15" s="107" customFormat="1" ht="17.25" customHeight="1">
      <c r="A243" s="68" t="s">
        <v>266</v>
      </c>
      <c r="B243" s="69" t="s">
        <v>902</v>
      </c>
      <c r="C243" s="70" t="s">
        <v>9</v>
      </c>
      <c r="D243" s="71">
        <v>4</v>
      </c>
      <c r="E243" s="72">
        <v>1421.8721999999998</v>
      </c>
      <c r="F243" s="72">
        <f t="shared" si="15"/>
        <v>5687.4887999999992</v>
      </c>
      <c r="H243" s="71">
        <f>VLOOKUP(A243,'A&amp;R CONSTRUCCIONES'!A:F,4,FALSE)</f>
        <v>4</v>
      </c>
      <c r="I243" s="72">
        <f>VLOOKUP(A243,'A&amp;R CONSTRUCCIONES'!A:F,5,FALSE)</f>
        <v>1421.8721999999998</v>
      </c>
      <c r="J243" s="72">
        <f t="shared" si="16"/>
        <v>5687.4887999999992</v>
      </c>
      <c r="K243" s="264">
        <f t="shared" si="17"/>
        <v>0</v>
      </c>
      <c r="L243" s="71">
        <v>4</v>
      </c>
      <c r="M243" s="72">
        <v>1421.8721999999998</v>
      </c>
      <c r="N243" s="72">
        <f t="shared" si="18"/>
        <v>5687.4887999999992</v>
      </c>
      <c r="O243" s="276">
        <f t="shared" si="19"/>
        <v>1.4326342282829636E-3</v>
      </c>
    </row>
    <row r="244" spans="1:15" s="107" customFormat="1" ht="17.25" customHeight="1">
      <c r="A244" s="68" t="s">
        <v>267</v>
      </c>
      <c r="B244" s="69" t="s">
        <v>511</v>
      </c>
      <c r="C244" s="70" t="s">
        <v>9</v>
      </c>
      <c r="D244" s="71">
        <v>1</v>
      </c>
      <c r="E244" s="72">
        <v>433.24329999999998</v>
      </c>
      <c r="F244" s="72">
        <f t="shared" si="15"/>
        <v>433.24329999999998</v>
      </c>
      <c r="H244" s="71">
        <f>VLOOKUP(A244,'A&amp;R CONSTRUCCIONES'!A:F,4,FALSE)</f>
        <v>1</v>
      </c>
      <c r="I244" s="72">
        <f>VLOOKUP(A244,'A&amp;R CONSTRUCCIONES'!A:F,5,FALSE)</f>
        <v>433.24329999999998</v>
      </c>
      <c r="J244" s="72">
        <f t="shared" si="16"/>
        <v>433.24329999999998</v>
      </c>
      <c r="K244" s="264">
        <f t="shared" si="17"/>
        <v>0</v>
      </c>
      <c r="L244" s="71">
        <v>1</v>
      </c>
      <c r="M244" s="72">
        <v>433.24329999999998</v>
      </c>
      <c r="N244" s="72">
        <f t="shared" si="18"/>
        <v>433.24329999999998</v>
      </c>
      <c r="O244" s="276">
        <f t="shared" si="19"/>
        <v>1.0913062031071861E-4</v>
      </c>
    </row>
    <row r="245" spans="1:15" s="67" customFormat="1" ht="17.25" customHeight="1">
      <c r="A245" s="62" t="s">
        <v>268</v>
      </c>
      <c r="B245" s="63" t="s">
        <v>269</v>
      </c>
      <c r="C245" s="64"/>
      <c r="D245" s="65"/>
      <c r="E245" s="66"/>
      <c r="F245" s="66"/>
      <c r="H245" s="65"/>
      <c r="I245" s="66"/>
      <c r="J245" s="66"/>
      <c r="K245" s="264">
        <f t="shared" si="17"/>
        <v>0</v>
      </c>
      <c r="L245" s="65"/>
      <c r="M245" s="66"/>
      <c r="N245" s="66"/>
      <c r="O245" s="276">
        <f t="shared" si="19"/>
        <v>0</v>
      </c>
    </row>
    <row r="246" spans="1:15" s="107" customFormat="1" ht="17.25" customHeight="1">
      <c r="A246" s="68" t="s">
        <v>270</v>
      </c>
      <c r="B246" s="69" t="s">
        <v>697</v>
      </c>
      <c r="C246" s="70" t="s">
        <v>19</v>
      </c>
      <c r="D246" s="71">
        <v>1</v>
      </c>
      <c r="E246" s="72">
        <v>5402.5243999999993</v>
      </c>
      <c r="F246" s="72">
        <f t="shared" si="15"/>
        <v>5402.5243999999993</v>
      </c>
      <c r="H246" s="71">
        <f>VLOOKUP(A246,'A&amp;R CONSTRUCCIONES'!A:F,4,FALSE)</f>
        <v>1</v>
      </c>
      <c r="I246" s="72">
        <f>VLOOKUP(A246,'A&amp;R CONSTRUCCIONES'!A:F,5,FALSE)</f>
        <v>5402.5243999999993</v>
      </c>
      <c r="J246" s="72">
        <f t="shared" si="16"/>
        <v>5402.5243999999993</v>
      </c>
      <c r="K246" s="264">
        <f t="shared" si="17"/>
        <v>0</v>
      </c>
      <c r="L246" s="71">
        <v>1</v>
      </c>
      <c r="M246" s="72">
        <v>5402.5243999999993</v>
      </c>
      <c r="N246" s="72">
        <f t="shared" si="18"/>
        <v>5402.5243999999993</v>
      </c>
      <c r="O246" s="276">
        <f t="shared" si="19"/>
        <v>1.360853910529702E-3</v>
      </c>
    </row>
    <row r="247" spans="1:15" s="107" customFormat="1" ht="17.25" customHeight="1">
      <c r="A247" s="68" t="s">
        <v>271</v>
      </c>
      <c r="B247" s="69" t="s">
        <v>903</v>
      </c>
      <c r="C247" s="70" t="s">
        <v>9</v>
      </c>
      <c r="D247" s="79">
        <v>6</v>
      </c>
      <c r="E247" s="72">
        <v>207.42189999999999</v>
      </c>
      <c r="F247" s="72">
        <f t="shared" si="15"/>
        <v>1244.5313999999998</v>
      </c>
      <c r="H247" s="79">
        <f>VLOOKUP(A247,'A&amp;R CONSTRUCCIONES'!A:F,4,FALSE)</f>
        <v>6</v>
      </c>
      <c r="I247" s="72">
        <f>VLOOKUP(A247,'A&amp;R CONSTRUCCIONES'!A:F,5,FALSE)</f>
        <v>207.42189999999999</v>
      </c>
      <c r="J247" s="72">
        <f t="shared" si="16"/>
        <v>1244.5313999999998</v>
      </c>
      <c r="K247" s="264">
        <f t="shared" si="17"/>
        <v>0</v>
      </c>
      <c r="L247" s="79">
        <v>6</v>
      </c>
      <c r="M247" s="72">
        <v>207.42189999999999</v>
      </c>
      <c r="N247" s="72">
        <f t="shared" si="18"/>
        <v>1244.5313999999998</v>
      </c>
      <c r="O247" s="276">
        <f t="shared" si="19"/>
        <v>3.1348778775844207E-4</v>
      </c>
    </row>
    <row r="248" spans="1:15" s="74" customFormat="1" ht="17.25" customHeight="1">
      <c r="A248" s="68" t="s">
        <v>272</v>
      </c>
      <c r="B248" s="69" t="s">
        <v>670</v>
      </c>
      <c r="C248" s="70" t="s">
        <v>9</v>
      </c>
      <c r="D248" s="71">
        <v>1</v>
      </c>
      <c r="E248" s="72">
        <v>339.40339999999998</v>
      </c>
      <c r="F248" s="72">
        <f t="shared" si="15"/>
        <v>339.40339999999998</v>
      </c>
      <c r="H248" s="71">
        <f>VLOOKUP(A248,'A&amp;R CONSTRUCCIONES'!A:F,4,FALSE)</f>
        <v>1</v>
      </c>
      <c r="I248" s="72">
        <f>VLOOKUP(A248,'A&amp;R CONSTRUCCIONES'!A:F,5,FALSE)</f>
        <v>339.40339999999998</v>
      </c>
      <c r="J248" s="72">
        <f t="shared" si="16"/>
        <v>339.40339999999998</v>
      </c>
      <c r="K248" s="264">
        <f t="shared" si="17"/>
        <v>0</v>
      </c>
      <c r="L248" s="71">
        <v>1</v>
      </c>
      <c r="M248" s="72">
        <v>339.40339999999998</v>
      </c>
      <c r="N248" s="72">
        <f t="shared" si="18"/>
        <v>339.40339999999998</v>
      </c>
      <c r="O248" s="276">
        <f t="shared" si="19"/>
        <v>8.5493078779445521E-5</v>
      </c>
    </row>
    <row r="249" spans="1:15" s="74" customFormat="1" ht="17.25" customHeight="1">
      <c r="A249" s="68" t="s">
        <v>273</v>
      </c>
      <c r="B249" s="69" t="s">
        <v>671</v>
      </c>
      <c r="C249" s="70" t="s">
        <v>9</v>
      </c>
      <c r="D249" s="71">
        <v>2</v>
      </c>
      <c r="E249" s="72">
        <v>309.31740000000002</v>
      </c>
      <c r="F249" s="72">
        <f t="shared" si="15"/>
        <v>618.63480000000004</v>
      </c>
      <c r="H249" s="71">
        <f>VLOOKUP(A249,'A&amp;R CONSTRUCCIONES'!A:F,4,FALSE)</f>
        <v>2</v>
      </c>
      <c r="I249" s="72">
        <f>VLOOKUP(A249,'A&amp;R CONSTRUCCIONES'!A:F,5,FALSE)</f>
        <v>309.31740000000002</v>
      </c>
      <c r="J249" s="72">
        <f t="shared" si="16"/>
        <v>618.63480000000004</v>
      </c>
      <c r="K249" s="264">
        <f t="shared" si="17"/>
        <v>0</v>
      </c>
      <c r="L249" s="71">
        <v>2</v>
      </c>
      <c r="M249" s="72">
        <v>309.31740000000002</v>
      </c>
      <c r="N249" s="72">
        <f t="shared" si="18"/>
        <v>618.63480000000004</v>
      </c>
      <c r="O249" s="276">
        <f t="shared" si="19"/>
        <v>1.5582929838683565E-4</v>
      </c>
    </row>
    <row r="250" spans="1:15" s="74" customFormat="1" ht="17.25" customHeight="1">
      <c r="A250" s="68" t="s">
        <v>274</v>
      </c>
      <c r="B250" s="69" t="s">
        <v>512</v>
      </c>
      <c r="C250" s="70" t="s">
        <v>9</v>
      </c>
      <c r="D250" s="71">
        <v>1</v>
      </c>
      <c r="E250" s="72">
        <v>309.31740000000002</v>
      </c>
      <c r="F250" s="72">
        <f t="shared" si="15"/>
        <v>309.31740000000002</v>
      </c>
      <c r="H250" s="71">
        <f>VLOOKUP(A250,'A&amp;R CONSTRUCCIONES'!A:F,4,FALSE)</f>
        <v>1</v>
      </c>
      <c r="I250" s="72">
        <f>VLOOKUP(A250,'A&amp;R CONSTRUCCIONES'!A:F,5,FALSE)</f>
        <v>309.31740000000002</v>
      </c>
      <c r="J250" s="72">
        <f t="shared" si="16"/>
        <v>309.31740000000002</v>
      </c>
      <c r="K250" s="264">
        <f t="shared" si="17"/>
        <v>0</v>
      </c>
      <c r="L250" s="71">
        <v>1</v>
      </c>
      <c r="M250" s="72">
        <v>309.31740000000002</v>
      </c>
      <c r="N250" s="72">
        <f t="shared" si="18"/>
        <v>309.31740000000002</v>
      </c>
      <c r="O250" s="276">
        <f t="shared" si="19"/>
        <v>7.7914649193417827E-5</v>
      </c>
    </row>
    <row r="251" spans="1:15" s="74" customFormat="1" ht="17.25" customHeight="1">
      <c r="A251" s="68" t="s">
        <v>275</v>
      </c>
      <c r="B251" s="69" t="s">
        <v>672</v>
      </c>
      <c r="C251" s="70" t="s">
        <v>9</v>
      </c>
      <c r="D251" s="71">
        <v>1</v>
      </c>
      <c r="E251" s="72">
        <v>171.50749012931803</v>
      </c>
      <c r="F251" s="72">
        <f t="shared" si="15"/>
        <v>171.50749012931803</v>
      </c>
      <c r="H251" s="71">
        <f>VLOOKUP(A251,'A&amp;R CONSTRUCCIONES'!A:F,4,FALSE)</f>
        <v>1</v>
      </c>
      <c r="I251" s="72">
        <f>VLOOKUP(A251,'A&amp;R CONSTRUCCIONES'!A:F,5,FALSE)</f>
        <v>171.50749012931803</v>
      </c>
      <c r="J251" s="72">
        <f t="shared" si="16"/>
        <v>171.50749012931803</v>
      </c>
      <c r="K251" s="264">
        <f t="shared" si="17"/>
        <v>0</v>
      </c>
      <c r="L251" s="71">
        <v>1</v>
      </c>
      <c r="M251" s="72">
        <v>171.50749012931803</v>
      </c>
      <c r="N251" s="72">
        <f t="shared" si="18"/>
        <v>171.50749012931803</v>
      </c>
      <c r="O251" s="276">
        <f t="shared" si="19"/>
        <v>4.3201403889562578E-5</v>
      </c>
    </row>
    <row r="252" spans="1:15" s="67" customFormat="1" ht="17.25" customHeight="1">
      <c r="A252" s="62" t="s">
        <v>276</v>
      </c>
      <c r="B252" s="63" t="s">
        <v>277</v>
      </c>
      <c r="C252" s="64"/>
      <c r="D252" s="65"/>
      <c r="E252" s="66"/>
      <c r="F252" s="66"/>
      <c r="H252" s="65"/>
      <c r="I252" s="66"/>
      <c r="J252" s="66"/>
      <c r="K252" s="264">
        <f t="shared" si="17"/>
        <v>0</v>
      </c>
      <c r="L252" s="65"/>
      <c r="M252" s="66"/>
      <c r="N252" s="66"/>
      <c r="O252" s="276">
        <f t="shared" si="19"/>
        <v>0</v>
      </c>
    </row>
    <row r="253" spans="1:15" s="67" customFormat="1" ht="17.25" customHeight="1">
      <c r="A253" s="62" t="s">
        <v>278</v>
      </c>
      <c r="B253" s="63" t="s">
        <v>279</v>
      </c>
      <c r="C253" s="64"/>
      <c r="D253" s="65"/>
      <c r="E253" s="66"/>
      <c r="F253" s="66"/>
      <c r="H253" s="65"/>
      <c r="I253" s="66"/>
      <c r="J253" s="66"/>
      <c r="K253" s="264">
        <f t="shared" si="17"/>
        <v>0</v>
      </c>
      <c r="L253" s="65"/>
      <c r="M253" s="66"/>
      <c r="N253" s="66"/>
      <c r="O253" s="276">
        <f t="shared" si="19"/>
        <v>0</v>
      </c>
    </row>
    <row r="254" spans="1:15" s="74" customFormat="1" ht="17.25" customHeight="1">
      <c r="A254" s="82" t="s">
        <v>280</v>
      </c>
      <c r="B254" s="69" t="s">
        <v>673</v>
      </c>
      <c r="C254" s="70" t="s">
        <v>9</v>
      </c>
      <c r="D254" s="71">
        <v>1</v>
      </c>
      <c r="E254" s="72">
        <v>1986.5972000000002</v>
      </c>
      <c r="F254" s="72">
        <f t="shared" si="15"/>
        <v>1986.5972000000002</v>
      </c>
      <c r="H254" s="71">
        <f>VLOOKUP(A254,'A&amp;R CONSTRUCCIONES'!A:F,4,FALSE)</f>
        <v>1</v>
      </c>
      <c r="I254" s="72">
        <f>VLOOKUP(A254,'A&amp;R CONSTRUCCIONES'!A:F,5,FALSE)</f>
        <v>1986.5972000000002</v>
      </c>
      <c r="J254" s="72">
        <f t="shared" si="16"/>
        <v>1986.5972000000002</v>
      </c>
      <c r="K254" s="264">
        <f t="shared" si="17"/>
        <v>0</v>
      </c>
      <c r="L254" s="71">
        <v>1</v>
      </c>
      <c r="M254" s="72">
        <v>1986.5972000000002</v>
      </c>
      <c r="N254" s="72">
        <f t="shared" si="18"/>
        <v>1986.5972000000002</v>
      </c>
      <c r="O254" s="276">
        <f t="shared" si="19"/>
        <v>5.0040839579870418E-4</v>
      </c>
    </row>
    <row r="255" spans="1:15" s="74" customFormat="1" ht="17.25" customHeight="1">
      <c r="A255" s="68" t="s">
        <v>281</v>
      </c>
      <c r="B255" s="69" t="s">
        <v>674</v>
      </c>
      <c r="C255" s="70" t="s">
        <v>91</v>
      </c>
      <c r="D255" s="71">
        <v>46</v>
      </c>
      <c r="E255" s="72">
        <v>11.564</v>
      </c>
      <c r="F255" s="72">
        <f t="shared" si="15"/>
        <v>531.94399999999996</v>
      </c>
      <c r="H255" s="71">
        <f>VLOOKUP(A255,'A&amp;R CONSTRUCCIONES'!A:F,4,FALSE)</f>
        <v>46</v>
      </c>
      <c r="I255" s="72">
        <f>VLOOKUP(A255,'A&amp;R CONSTRUCCIONES'!A:F,5,FALSE)</f>
        <v>11.564</v>
      </c>
      <c r="J255" s="72">
        <f t="shared" si="16"/>
        <v>531.94399999999996</v>
      </c>
      <c r="K255" s="264">
        <f t="shared" si="17"/>
        <v>0</v>
      </c>
      <c r="L255" s="71">
        <v>46</v>
      </c>
      <c r="M255" s="72">
        <v>11.564</v>
      </c>
      <c r="N255" s="72">
        <f t="shared" si="18"/>
        <v>531.94399999999996</v>
      </c>
      <c r="O255" s="276">
        <f t="shared" si="19"/>
        <v>1.3399255958618377E-4</v>
      </c>
    </row>
    <row r="256" spans="1:15" s="74" customFormat="1" ht="17.25" customHeight="1">
      <c r="A256" s="82" t="s">
        <v>282</v>
      </c>
      <c r="B256" s="69" t="s">
        <v>675</v>
      </c>
      <c r="C256" s="70" t="s">
        <v>91</v>
      </c>
      <c r="D256" s="71">
        <v>22</v>
      </c>
      <c r="E256" s="72">
        <v>15.5036</v>
      </c>
      <c r="F256" s="72">
        <f t="shared" si="15"/>
        <v>341.07920000000001</v>
      </c>
      <c r="H256" s="71">
        <f>VLOOKUP(A256,'A&amp;R CONSTRUCCIONES'!A:F,4,FALSE)</f>
        <v>22</v>
      </c>
      <c r="I256" s="72">
        <f>VLOOKUP(A256,'A&amp;R CONSTRUCCIONES'!A:F,5,FALSE)</f>
        <v>15.5036</v>
      </c>
      <c r="J256" s="72">
        <f t="shared" si="16"/>
        <v>341.07920000000001</v>
      </c>
      <c r="K256" s="264">
        <f t="shared" si="17"/>
        <v>0</v>
      </c>
      <c r="L256" s="71">
        <v>22</v>
      </c>
      <c r="M256" s="72">
        <v>15.5036</v>
      </c>
      <c r="N256" s="72">
        <f t="shared" si="18"/>
        <v>341.07920000000001</v>
      </c>
      <c r="O256" s="276">
        <f t="shared" si="19"/>
        <v>8.5915199775931115E-5</v>
      </c>
    </row>
    <row r="257" spans="1:15" s="74" customFormat="1" ht="17.25" customHeight="1">
      <c r="A257" s="68" t="s">
        <v>283</v>
      </c>
      <c r="B257" s="69" t="s">
        <v>676</v>
      </c>
      <c r="C257" s="70" t="s">
        <v>91</v>
      </c>
      <c r="D257" s="71">
        <v>45</v>
      </c>
      <c r="E257" s="72">
        <v>19.943000000000001</v>
      </c>
      <c r="F257" s="72">
        <f t="shared" si="15"/>
        <v>897.43500000000006</v>
      </c>
      <c r="H257" s="71">
        <f>VLOOKUP(A257,'A&amp;R CONSTRUCCIONES'!A:F,4,FALSE)</f>
        <v>45</v>
      </c>
      <c r="I257" s="72">
        <f>VLOOKUP(A257,'A&amp;R CONSTRUCCIONES'!A:F,5,FALSE)</f>
        <v>19.943000000000001</v>
      </c>
      <c r="J257" s="72">
        <f t="shared" si="16"/>
        <v>897.43500000000006</v>
      </c>
      <c r="K257" s="264">
        <f t="shared" si="17"/>
        <v>0</v>
      </c>
      <c r="L257" s="71">
        <v>45</v>
      </c>
      <c r="M257" s="72">
        <v>19.943000000000001</v>
      </c>
      <c r="N257" s="72">
        <f t="shared" si="18"/>
        <v>897.43500000000006</v>
      </c>
      <c r="O257" s="276">
        <f t="shared" si="19"/>
        <v>2.2605690206530549E-4</v>
      </c>
    </row>
    <row r="258" spans="1:15" s="74" customFormat="1" ht="17.25" customHeight="1">
      <c r="A258" s="68" t="s">
        <v>284</v>
      </c>
      <c r="B258" s="69" t="s">
        <v>677</v>
      </c>
      <c r="C258" s="70" t="s">
        <v>91</v>
      </c>
      <c r="D258" s="71">
        <v>140</v>
      </c>
      <c r="E258" s="72">
        <v>9.5451999999999995</v>
      </c>
      <c r="F258" s="72">
        <f t="shared" si="15"/>
        <v>1336.328</v>
      </c>
      <c r="H258" s="71">
        <f>VLOOKUP(A258,'A&amp;R CONSTRUCCIONES'!A:F,4,FALSE)</f>
        <v>140</v>
      </c>
      <c r="I258" s="72">
        <f>VLOOKUP(A258,'A&amp;R CONSTRUCCIONES'!A:F,5,FALSE)</f>
        <v>9.5451999999999995</v>
      </c>
      <c r="J258" s="72">
        <f t="shared" si="16"/>
        <v>1336.328</v>
      </c>
      <c r="K258" s="264">
        <f t="shared" si="17"/>
        <v>0</v>
      </c>
      <c r="L258" s="71">
        <v>140</v>
      </c>
      <c r="M258" s="72">
        <v>9.5451999999999995</v>
      </c>
      <c r="N258" s="72">
        <f t="shared" si="18"/>
        <v>1336.328</v>
      </c>
      <c r="O258" s="276">
        <f t="shared" si="19"/>
        <v>3.3661063789926346E-4</v>
      </c>
    </row>
    <row r="259" spans="1:15" s="74" customFormat="1" ht="17.25" customHeight="1">
      <c r="A259" s="68" t="s">
        <v>285</v>
      </c>
      <c r="B259" s="69" t="s">
        <v>513</v>
      </c>
      <c r="C259" s="70" t="s">
        <v>9</v>
      </c>
      <c r="D259" s="71">
        <v>3</v>
      </c>
      <c r="E259" s="72">
        <v>134.71080000000001</v>
      </c>
      <c r="F259" s="72">
        <f t="shared" si="15"/>
        <v>404.13240000000002</v>
      </c>
      <c r="H259" s="71">
        <f>VLOOKUP(A259,'A&amp;R CONSTRUCCIONES'!A:F,4,FALSE)</f>
        <v>3</v>
      </c>
      <c r="I259" s="72">
        <f>VLOOKUP(A259,'A&amp;R CONSTRUCCIONES'!A:F,5,FALSE)</f>
        <v>134.71080000000001</v>
      </c>
      <c r="J259" s="72">
        <f t="shared" si="16"/>
        <v>404.13240000000002</v>
      </c>
      <c r="K259" s="264">
        <f t="shared" si="17"/>
        <v>0</v>
      </c>
      <c r="L259" s="71">
        <v>3</v>
      </c>
      <c r="M259" s="72">
        <v>134.71080000000001</v>
      </c>
      <c r="N259" s="72">
        <f t="shared" si="18"/>
        <v>404.13240000000002</v>
      </c>
      <c r="O259" s="276">
        <f t="shared" si="19"/>
        <v>1.0179781083668106E-4</v>
      </c>
    </row>
    <row r="260" spans="1:15" s="74" customFormat="1" ht="17.25" customHeight="1">
      <c r="A260" s="68" t="s">
        <v>286</v>
      </c>
      <c r="B260" s="69" t="s">
        <v>624</v>
      </c>
      <c r="C260" s="81" t="s">
        <v>91</v>
      </c>
      <c r="D260" s="79">
        <v>30</v>
      </c>
      <c r="E260" s="80">
        <v>57.810200000000002</v>
      </c>
      <c r="F260" s="80">
        <f t="shared" si="15"/>
        <v>1734.306</v>
      </c>
      <c r="H260" s="79">
        <f>VLOOKUP(A260,'A&amp;R CONSTRUCCIONES'!A:F,4,FALSE)</f>
        <v>30</v>
      </c>
      <c r="I260" s="80">
        <f>VLOOKUP(A260,'A&amp;R CONSTRUCCIONES'!A:F,5,FALSE)</f>
        <v>57.810200000000002</v>
      </c>
      <c r="J260" s="80">
        <f t="shared" si="16"/>
        <v>1734.306</v>
      </c>
      <c r="K260" s="264">
        <f t="shared" si="17"/>
        <v>0</v>
      </c>
      <c r="L260" s="79">
        <v>30</v>
      </c>
      <c r="M260" s="80">
        <v>57.810200000000002</v>
      </c>
      <c r="N260" s="80">
        <f t="shared" si="18"/>
        <v>1734.306</v>
      </c>
      <c r="O260" s="276">
        <f t="shared" si="19"/>
        <v>4.3685820320499166E-4</v>
      </c>
    </row>
    <row r="261" spans="1:15" s="74" customFormat="1" ht="17.25" customHeight="1">
      <c r="A261" s="68" t="s">
        <v>287</v>
      </c>
      <c r="B261" s="69" t="s">
        <v>625</v>
      </c>
      <c r="C261" s="81" t="s">
        <v>91</v>
      </c>
      <c r="D261" s="79">
        <v>35</v>
      </c>
      <c r="E261" s="80">
        <v>53.125799999999998</v>
      </c>
      <c r="F261" s="80">
        <f t="shared" si="15"/>
        <v>1859.403</v>
      </c>
      <c r="H261" s="79">
        <f>VLOOKUP(A261,'A&amp;R CONSTRUCCIONES'!A:F,4,FALSE)</f>
        <v>35</v>
      </c>
      <c r="I261" s="80">
        <f>VLOOKUP(A261,'A&amp;R CONSTRUCCIONES'!A:F,5,FALSE)</f>
        <v>53.125799999999998</v>
      </c>
      <c r="J261" s="80">
        <f t="shared" si="16"/>
        <v>1859.403</v>
      </c>
      <c r="K261" s="264">
        <f t="shared" si="17"/>
        <v>0</v>
      </c>
      <c r="L261" s="79">
        <v>35</v>
      </c>
      <c r="M261" s="80">
        <v>53.125799999999998</v>
      </c>
      <c r="N261" s="80">
        <f t="shared" si="18"/>
        <v>1859.403</v>
      </c>
      <c r="O261" s="276">
        <f t="shared" si="19"/>
        <v>4.6836916531106453E-4</v>
      </c>
    </row>
    <row r="262" spans="1:15" s="74" customFormat="1" ht="17.25" customHeight="1">
      <c r="A262" s="68" t="s">
        <v>288</v>
      </c>
      <c r="B262" s="69" t="s">
        <v>514</v>
      </c>
      <c r="C262" s="81" t="s">
        <v>91</v>
      </c>
      <c r="D262" s="79">
        <v>3</v>
      </c>
      <c r="E262" s="80">
        <v>33.202400000000004</v>
      </c>
      <c r="F262" s="80">
        <f t="shared" si="15"/>
        <v>99.607200000000006</v>
      </c>
      <c r="H262" s="79">
        <f>VLOOKUP(A262,'A&amp;R CONSTRUCCIONES'!A:F,4,FALSE)</f>
        <v>3</v>
      </c>
      <c r="I262" s="80">
        <f>VLOOKUP(A262,'A&amp;R CONSTRUCCIONES'!A:F,5,FALSE)</f>
        <v>33.202400000000004</v>
      </c>
      <c r="J262" s="80">
        <f t="shared" si="16"/>
        <v>99.607200000000006</v>
      </c>
      <c r="K262" s="264">
        <f t="shared" si="17"/>
        <v>0</v>
      </c>
      <c r="L262" s="79">
        <v>3</v>
      </c>
      <c r="M262" s="80">
        <v>33.202400000000004</v>
      </c>
      <c r="N262" s="80">
        <f t="shared" si="18"/>
        <v>99.607200000000006</v>
      </c>
      <c r="O262" s="276">
        <f t="shared" si="19"/>
        <v>2.5090279580581653E-5</v>
      </c>
    </row>
    <row r="263" spans="1:15" s="67" customFormat="1" ht="17.25" customHeight="1">
      <c r="A263" s="84" t="s">
        <v>289</v>
      </c>
      <c r="B263" s="85" t="s">
        <v>22</v>
      </c>
      <c r="C263" s="86"/>
      <c r="D263" s="87"/>
      <c r="E263" s="88"/>
      <c r="F263" s="88"/>
      <c r="H263" s="87"/>
      <c r="I263" s="88"/>
      <c r="J263" s="88"/>
      <c r="K263" s="264">
        <f t="shared" si="17"/>
        <v>0</v>
      </c>
      <c r="L263" s="87"/>
      <c r="M263" s="88"/>
      <c r="N263" s="88"/>
      <c r="O263" s="276">
        <f t="shared" si="19"/>
        <v>0</v>
      </c>
    </row>
    <row r="264" spans="1:15" s="67" customFormat="1" ht="17.25" customHeight="1">
      <c r="A264" s="62" t="s">
        <v>290</v>
      </c>
      <c r="B264" s="63" t="s">
        <v>993</v>
      </c>
      <c r="C264" s="64"/>
      <c r="D264" s="65"/>
      <c r="E264" s="66"/>
      <c r="F264" s="66"/>
      <c r="H264" s="65"/>
      <c r="I264" s="66"/>
      <c r="J264" s="66"/>
      <c r="K264" s="264">
        <f t="shared" si="17"/>
        <v>0</v>
      </c>
      <c r="L264" s="65"/>
      <c r="M264" s="66"/>
      <c r="N264" s="66"/>
      <c r="O264" s="276">
        <f t="shared" si="19"/>
        <v>0</v>
      </c>
    </row>
    <row r="265" spans="1:15" s="74" customFormat="1" ht="17.25" customHeight="1">
      <c r="A265" s="68" t="s">
        <v>291</v>
      </c>
      <c r="B265" s="75" t="s">
        <v>626</v>
      </c>
      <c r="C265" s="76" t="s">
        <v>19</v>
      </c>
      <c r="D265" s="77">
        <f>41+28+6</f>
        <v>75</v>
      </c>
      <c r="E265" s="78">
        <v>619.09649999999999</v>
      </c>
      <c r="F265" s="78">
        <f t="shared" si="15"/>
        <v>46432.237500000003</v>
      </c>
      <c r="H265" s="290">
        <f>VLOOKUP(A265,'A&amp;R CONSTRUCCIONES'!A:F,4,FALSE)</f>
        <v>76</v>
      </c>
      <c r="I265" s="78">
        <f>VLOOKUP(A265,'A&amp;R CONSTRUCCIONES'!A:F,5,FALSE)</f>
        <v>619.09649999999999</v>
      </c>
      <c r="J265" s="78">
        <f t="shared" si="16"/>
        <v>47051.334000000003</v>
      </c>
      <c r="K265" s="264">
        <f t="shared" si="17"/>
        <v>1</v>
      </c>
      <c r="L265" s="290">
        <v>76</v>
      </c>
      <c r="M265" s="78">
        <v>619.09649999999999</v>
      </c>
      <c r="N265" s="78">
        <f t="shared" si="18"/>
        <v>47051.334000000003</v>
      </c>
      <c r="O265" s="276">
        <f t="shared" si="19"/>
        <v>1.1851865374183064E-2</v>
      </c>
    </row>
    <row r="266" spans="1:15" s="74" customFormat="1" ht="17.25" customHeight="1">
      <c r="A266" s="83" t="s">
        <v>292</v>
      </c>
      <c r="B266" s="75" t="s">
        <v>515</v>
      </c>
      <c r="C266" s="76" t="s">
        <v>9</v>
      </c>
      <c r="D266" s="77">
        <v>1</v>
      </c>
      <c r="E266" s="80">
        <v>55.036799999999999</v>
      </c>
      <c r="F266" s="80">
        <f t="shared" si="15"/>
        <v>55.036799999999999</v>
      </c>
      <c r="H266" s="77">
        <f>VLOOKUP(A266,'A&amp;R CONSTRUCCIONES'!A:F,4,FALSE)</f>
        <v>1</v>
      </c>
      <c r="I266" s="80">
        <f>VLOOKUP(A266,'A&amp;R CONSTRUCCIONES'!A:F,5,FALSE)</f>
        <v>55.036799999999999</v>
      </c>
      <c r="J266" s="80">
        <f t="shared" si="16"/>
        <v>55.036799999999999</v>
      </c>
      <c r="K266" s="264">
        <f t="shared" si="17"/>
        <v>0</v>
      </c>
      <c r="L266" s="77">
        <v>1</v>
      </c>
      <c r="M266" s="80">
        <v>55.036799999999999</v>
      </c>
      <c r="N266" s="80">
        <f t="shared" si="18"/>
        <v>55.036799999999999</v>
      </c>
      <c r="O266" s="276">
        <f t="shared" si="19"/>
        <v>1.386334220036861E-5</v>
      </c>
    </row>
    <row r="267" spans="1:15" s="74" customFormat="1" ht="17.25" customHeight="1">
      <c r="A267" s="83" t="s">
        <v>293</v>
      </c>
      <c r="B267" s="75" t="s">
        <v>516</v>
      </c>
      <c r="C267" s="76" t="s">
        <v>9</v>
      </c>
      <c r="D267" s="77">
        <v>1</v>
      </c>
      <c r="E267" s="80">
        <v>103.6448</v>
      </c>
      <c r="F267" s="80">
        <f t="shared" si="15"/>
        <v>103.6448</v>
      </c>
      <c r="H267" s="77">
        <f>VLOOKUP(A267,'A&amp;R CONSTRUCCIONES'!A:F,4,FALSE)</f>
        <v>1</v>
      </c>
      <c r="I267" s="80">
        <f>VLOOKUP(A267,'A&amp;R CONSTRUCCIONES'!A:F,5,FALSE)</f>
        <v>103.6448</v>
      </c>
      <c r="J267" s="80">
        <f t="shared" si="16"/>
        <v>103.6448</v>
      </c>
      <c r="K267" s="264">
        <f t="shared" si="17"/>
        <v>0</v>
      </c>
      <c r="L267" s="77">
        <v>1</v>
      </c>
      <c r="M267" s="80">
        <v>103.6448</v>
      </c>
      <c r="N267" s="80">
        <f t="shared" si="18"/>
        <v>103.6448</v>
      </c>
      <c r="O267" s="276">
        <f t="shared" si="19"/>
        <v>2.6107319642289605E-5</v>
      </c>
    </row>
    <row r="268" spans="1:15" s="74" customFormat="1" ht="17.25" customHeight="1">
      <c r="A268" s="89" t="s">
        <v>294</v>
      </c>
      <c r="B268" s="75" t="s">
        <v>517</v>
      </c>
      <c r="C268" s="90" t="s">
        <v>9</v>
      </c>
      <c r="D268" s="91">
        <v>3</v>
      </c>
      <c r="E268" s="80">
        <v>406.95479999999998</v>
      </c>
      <c r="F268" s="80">
        <f t="shared" si="15"/>
        <v>1220.8643999999999</v>
      </c>
      <c r="H268" s="91">
        <f>VLOOKUP(A268,'A&amp;R CONSTRUCCIONES'!A:F,4,FALSE)</f>
        <v>3</v>
      </c>
      <c r="I268" s="80">
        <f>VLOOKUP(A268,'A&amp;R CONSTRUCCIONES'!A:F,5,FALSE)</f>
        <v>406.95479999999998</v>
      </c>
      <c r="J268" s="80">
        <f t="shared" si="16"/>
        <v>1220.8643999999999</v>
      </c>
      <c r="K268" s="264">
        <f t="shared" si="17"/>
        <v>0</v>
      </c>
      <c r="L268" s="91">
        <v>3</v>
      </c>
      <c r="M268" s="80">
        <v>406.95479999999998</v>
      </c>
      <c r="N268" s="80">
        <f t="shared" si="18"/>
        <v>1220.8643999999999</v>
      </c>
      <c r="O268" s="276">
        <f t="shared" si="19"/>
        <v>3.0752625438702292E-4</v>
      </c>
    </row>
    <row r="269" spans="1:15" s="74" customFormat="1" ht="17.25" customHeight="1">
      <c r="A269" s="89" t="s">
        <v>295</v>
      </c>
      <c r="B269" s="75" t="s">
        <v>518</v>
      </c>
      <c r="C269" s="90" t="s">
        <v>9</v>
      </c>
      <c r="D269" s="91">
        <v>49</v>
      </c>
      <c r="E269" s="80">
        <v>904.22640000000001</v>
      </c>
      <c r="F269" s="80">
        <f t="shared" si="15"/>
        <v>44307.0936</v>
      </c>
      <c r="H269" s="91">
        <f>VLOOKUP(A269,'A&amp;R CONSTRUCCIONES'!A:F,4,FALSE)</f>
        <v>49</v>
      </c>
      <c r="I269" s="80">
        <f>VLOOKUP(A269,'A&amp;R CONSTRUCCIONES'!A:F,5,FALSE)</f>
        <v>904.22640000000001</v>
      </c>
      <c r="J269" s="80">
        <f t="shared" si="16"/>
        <v>44307.0936</v>
      </c>
      <c r="K269" s="264">
        <f t="shared" si="17"/>
        <v>0</v>
      </c>
      <c r="L269" s="91">
        <v>49</v>
      </c>
      <c r="M269" s="80">
        <v>904.22640000000001</v>
      </c>
      <c r="N269" s="80">
        <f t="shared" si="18"/>
        <v>44307.0936</v>
      </c>
      <c r="O269" s="276">
        <f t="shared" si="19"/>
        <v>1.1160612544344185E-2</v>
      </c>
    </row>
    <row r="270" spans="1:15" s="74" customFormat="1" ht="17.25" customHeight="1">
      <c r="A270" s="89" t="s">
        <v>296</v>
      </c>
      <c r="B270" s="75" t="s">
        <v>519</v>
      </c>
      <c r="C270" s="90" t="s">
        <v>9</v>
      </c>
      <c r="D270" s="91">
        <v>57</v>
      </c>
      <c r="E270" s="80">
        <v>1511.1851631473801</v>
      </c>
      <c r="F270" s="80">
        <f t="shared" si="15"/>
        <v>86137.554299400668</v>
      </c>
      <c r="H270" s="91">
        <f>VLOOKUP(A270,'A&amp;R CONSTRUCCIONES'!A:F,4,FALSE)</f>
        <v>57</v>
      </c>
      <c r="I270" s="80">
        <f>VLOOKUP(A270,'A&amp;R CONSTRUCCIONES'!A:F,5,FALSE)</f>
        <v>1511.1851631473801</v>
      </c>
      <c r="J270" s="80">
        <f t="shared" si="16"/>
        <v>86137.554299400668</v>
      </c>
      <c r="K270" s="264">
        <f t="shared" si="17"/>
        <v>0</v>
      </c>
      <c r="L270" s="91">
        <v>57</v>
      </c>
      <c r="M270" s="80">
        <v>1511.1851631473801</v>
      </c>
      <c r="N270" s="80">
        <f t="shared" si="18"/>
        <v>86137.554299400668</v>
      </c>
      <c r="O270" s="276">
        <f t="shared" si="19"/>
        <v>2.1697380508231293E-2</v>
      </c>
    </row>
    <row r="271" spans="1:15" s="74" customFormat="1" ht="17.25" customHeight="1">
      <c r="A271" s="89" t="s">
        <v>297</v>
      </c>
      <c r="B271" s="75" t="s">
        <v>520</v>
      </c>
      <c r="C271" s="90" t="s">
        <v>9</v>
      </c>
      <c r="D271" s="91">
        <v>10</v>
      </c>
      <c r="E271" s="80">
        <v>2082.8136</v>
      </c>
      <c r="F271" s="80">
        <f t="shared" si="15"/>
        <v>20828.135999999999</v>
      </c>
      <c r="H271" s="91">
        <f>VLOOKUP(A271,'A&amp;R CONSTRUCCIONES'!A:F,4,FALSE)</f>
        <v>10</v>
      </c>
      <c r="I271" s="80">
        <f>VLOOKUP(A271,'A&amp;R CONSTRUCCIONES'!A:F,5,FALSE)</f>
        <v>2082.8136</v>
      </c>
      <c r="J271" s="80">
        <f t="shared" si="16"/>
        <v>20828.135999999999</v>
      </c>
      <c r="K271" s="264">
        <f t="shared" si="17"/>
        <v>0</v>
      </c>
      <c r="L271" s="91">
        <v>10</v>
      </c>
      <c r="M271" s="80">
        <v>2082.8136</v>
      </c>
      <c r="N271" s="80">
        <f t="shared" si="18"/>
        <v>20828.135999999999</v>
      </c>
      <c r="O271" s="276">
        <f t="shared" si="19"/>
        <v>5.2464455921095825E-3</v>
      </c>
    </row>
    <row r="272" spans="1:15" s="74" customFormat="1" ht="17.25" customHeight="1">
      <c r="A272" s="83" t="s">
        <v>298</v>
      </c>
      <c r="B272" s="75" t="s">
        <v>521</v>
      </c>
      <c r="C272" s="76" t="s">
        <v>9</v>
      </c>
      <c r="D272" s="77">
        <v>1</v>
      </c>
      <c r="E272" s="80">
        <v>6120.982</v>
      </c>
      <c r="F272" s="80">
        <f t="shared" ref="F272:F335" si="20">D272*E272</f>
        <v>6120.982</v>
      </c>
      <c r="H272" s="77">
        <f>VLOOKUP(A272,'A&amp;R CONSTRUCCIONES'!A:F,4,FALSE)</f>
        <v>1</v>
      </c>
      <c r="I272" s="80">
        <f>VLOOKUP(A272,'A&amp;R CONSTRUCCIONES'!A:F,5,FALSE)</f>
        <v>6120.982</v>
      </c>
      <c r="J272" s="80">
        <f t="shared" ref="J272:J335" si="21">H272*I272</f>
        <v>6120.982</v>
      </c>
      <c r="K272" s="264">
        <f t="shared" ref="K272:K335" si="22">H272-D272</f>
        <v>0</v>
      </c>
      <c r="L272" s="77">
        <v>1</v>
      </c>
      <c r="M272" s="80">
        <v>6120.982</v>
      </c>
      <c r="N272" s="80">
        <f t="shared" ref="N272:N335" si="23">L272*M272</f>
        <v>6120.982</v>
      </c>
      <c r="O272" s="276">
        <f t="shared" ref="O272:O335" si="24">N272/N$520</f>
        <v>1.5418277964615796E-3</v>
      </c>
    </row>
    <row r="273" spans="1:15" s="74" customFormat="1" ht="17.25" customHeight="1">
      <c r="A273" s="89" t="s">
        <v>299</v>
      </c>
      <c r="B273" s="75" t="s">
        <v>522</v>
      </c>
      <c r="C273" s="90" t="s">
        <v>9</v>
      </c>
      <c r="D273" s="91">
        <v>24</v>
      </c>
      <c r="E273" s="80">
        <v>3550.4321999999997</v>
      </c>
      <c r="F273" s="80">
        <f t="shared" si="20"/>
        <v>85210.372799999997</v>
      </c>
      <c r="H273" s="91">
        <f>VLOOKUP(A273,'A&amp;R CONSTRUCCIONES'!A:F,4,FALSE)</f>
        <v>24</v>
      </c>
      <c r="I273" s="80">
        <f>VLOOKUP(A273,'A&amp;R CONSTRUCCIONES'!A:F,5,FALSE)</f>
        <v>3550.4321999999997</v>
      </c>
      <c r="J273" s="80">
        <f t="shared" si="21"/>
        <v>85210.372799999997</v>
      </c>
      <c r="K273" s="264">
        <f t="shared" si="22"/>
        <v>0</v>
      </c>
      <c r="L273" s="91">
        <v>24</v>
      </c>
      <c r="M273" s="80">
        <v>3550.4321999999997</v>
      </c>
      <c r="N273" s="80">
        <f t="shared" si="23"/>
        <v>85210.372799999997</v>
      </c>
      <c r="O273" s="276">
        <f t="shared" si="24"/>
        <v>2.1463830694142493E-2</v>
      </c>
    </row>
    <row r="274" spans="1:15" s="67" customFormat="1" ht="17.25" customHeight="1">
      <c r="A274" s="62" t="s">
        <v>300</v>
      </c>
      <c r="B274" s="63" t="s">
        <v>301</v>
      </c>
      <c r="C274" s="64"/>
      <c r="D274" s="65"/>
      <c r="E274" s="66"/>
      <c r="F274" s="66"/>
      <c r="H274" s="65"/>
      <c r="I274" s="66"/>
      <c r="J274" s="66"/>
      <c r="K274" s="264">
        <f t="shared" si="22"/>
        <v>0</v>
      </c>
      <c r="L274" s="65"/>
      <c r="M274" s="66"/>
      <c r="N274" s="66"/>
      <c r="O274" s="276">
        <f t="shared" si="24"/>
        <v>0</v>
      </c>
    </row>
    <row r="275" spans="1:15" s="74" customFormat="1" ht="17.25" customHeight="1">
      <c r="A275" s="83" t="s">
        <v>302</v>
      </c>
      <c r="B275" s="75" t="s">
        <v>626</v>
      </c>
      <c r="C275" s="76" t="s">
        <v>19</v>
      </c>
      <c r="D275" s="77">
        <f>8+29+4+12+4</f>
        <v>57</v>
      </c>
      <c r="E275" s="78">
        <v>695.05920000000003</v>
      </c>
      <c r="F275" s="78">
        <f t="shared" si="20"/>
        <v>39618.374400000001</v>
      </c>
      <c r="H275" s="77">
        <f>VLOOKUP(A275,'A&amp;R CONSTRUCCIONES'!A:F,4,FALSE)</f>
        <v>57</v>
      </c>
      <c r="I275" s="78">
        <f>VLOOKUP(A275,'A&amp;R CONSTRUCCIONES'!A:F,5,FALSE)</f>
        <v>695.05920000000003</v>
      </c>
      <c r="J275" s="78">
        <f t="shared" si="21"/>
        <v>39618.374400000001</v>
      </c>
      <c r="K275" s="264">
        <f t="shared" si="22"/>
        <v>0</v>
      </c>
      <c r="L275" s="77">
        <v>57</v>
      </c>
      <c r="M275" s="78">
        <v>695.05920000000003</v>
      </c>
      <c r="N275" s="78">
        <f t="shared" si="23"/>
        <v>39618.374400000001</v>
      </c>
      <c r="O275" s="276">
        <f t="shared" si="24"/>
        <v>9.979560616342583E-3</v>
      </c>
    </row>
    <row r="276" spans="1:15" s="67" customFormat="1" ht="17.25" customHeight="1">
      <c r="A276" s="62" t="s">
        <v>303</v>
      </c>
      <c r="B276" s="63" t="s">
        <v>304</v>
      </c>
      <c r="C276" s="64"/>
      <c r="D276" s="65"/>
      <c r="E276" s="66"/>
      <c r="F276" s="66"/>
      <c r="H276" s="65"/>
      <c r="I276" s="66"/>
      <c r="J276" s="66"/>
      <c r="K276" s="264">
        <f t="shared" si="22"/>
        <v>0</v>
      </c>
      <c r="L276" s="65"/>
      <c r="M276" s="66"/>
      <c r="N276" s="66"/>
      <c r="O276" s="276">
        <f t="shared" si="24"/>
        <v>0</v>
      </c>
    </row>
    <row r="277" spans="1:15" s="74" customFormat="1" ht="17.25" customHeight="1">
      <c r="A277" s="83" t="s">
        <v>305</v>
      </c>
      <c r="B277" s="75" t="s">
        <v>627</v>
      </c>
      <c r="C277" s="76" t="s">
        <v>19</v>
      </c>
      <c r="D277" s="77">
        <v>49</v>
      </c>
      <c r="E277" s="78">
        <v>1160.4582</v>
      </c>
      <c r="F277" s="78">
        <f t="shared" si="20"/>
        <v>56862.451800000003</v>
      </c>
      <c r="H277" s="290">
        <f>VLOOKUP(A277,'A&amp;R CONSTRUCCIONES'!A:F,4,FALSE)</f>
        <v>50</v>
      </c>
      <c r="I277" s="78">
        <f>VLOOKUP(A277,'A&amp;R CONSTRUCCIONES'!A:F,5,FALSE)</f>
        <v>1160.4582</v>
      </c>
      <c r="J277" s="78">
        <f t="shared" si="21"/>
        <v>58022.91</v>
      </c>
      <c r="K277" s="264">
        <f t="shared" si="22"/>
        <v>1</v>
      </c>
      <c r="L277" s="290">
        <v>50</v>
      </c>
      <c r="M277" s="78">
        <v>1160.4582</v>
      </c>
      <c r="N277" s="78">
        <f t="shared" si="23"/>
        <v>58022.91</v>
      </c>
      <c r="O277" s="276">
        <f t="shared" si="24"/>
        <v>1.4615520102752884E-2</v>
      </c>
    </row>
    <row r="278" spans="1:15" s="74" customFormat="1" ht="17.25" customHeight="1">
      <c r="A278" s="83" t="s">
        <v>306</v>
      </c>
      <c r="B278" s="75" t="s">
        <v>523</v>
      </c>
      <c r="C278" s="76" t="s">
        <v>9</v>
      </c>
      <c r="D278" s="77">
        <v>22</v>
      </c>
      <c r="E278" s="80">
        <v>239.8991</v>
      </c>
      <c r="F278" s="80">
        <f t="shared" si="20"/>
        <v>5277.7802000000001</v>
      </c>
      <c r="H278" s="77">
        <f>VLOOKUP(A278,'A&amp;R CONSTRUCCIONES'!A:F,4,FALSE)</f>
        <v>22</v>
      </c>
      <c r="I278" s="80">
        <f>VLOOKUP(A278,'A&amp;R CONSTRUCCIONES'!A:F,5,FALSE)</f>
        <v>239.8991</v>
      </c>
      <c r="J278" s="80">
        <f t="shared" si="21"/>
        <v>5277.7802000000001</v>
      </c>
      <c r="K278" s="264">
        <f t="shared" si="22"/>
        <v>0</v>
      </c>
      <c r="L278" s="77">
        <v>22</v>
      </c>
      <c r="M278" s="80">
        <v>239.8991</v>
      </c>
      <c r="N278" s="80">
        <f t="shared" si="23"/>
        <v>5277.7802000000001</v>
      </c>
      <c r="O278" s="276">
        <f t="shared" si="24"/>
        <v>1.3294318160018367E-3</v>
      </c>
    </row>
    <row r="279" spans="1:15" s="74" customFormat="1" ht="17.25" customHeight="1">
      <c r="A279" s="83" t="s">
        <v>307</v>
      </c>
      <c r="B279" s="75" t="s">
        <v>524</v>
      </c>
      <c r="C279" s="76" t="s">
        <v>9</v>
      </c>
      <c r="D279" s="77">
        <v>23</v>
      </c>
      <c r="E279" s="80">
        <v>150.822</v>
      </c>
      <c r="F279" s="80">
        <f t="shared" si="20"/>
        <v>3468.9059999999999</v>
      </c>
      <c r="H279" s="77">
        <f>VLOOKUP(A279,'A&amp;R CONSTRUCCIONES'!A:F,4,FALSE)</f>
        <v>23</v>
      </c>
      <c r="I279" s="80">
        <f>VLOOKUP(A279,'A&amp;R CONSTRUCCIONES'!A:F,5,FALSE)</f>
        <v>150.822</v>
      </c>
      <c r="J279" s="80">
        <f t="shared" si="21"/>
        <v>3468.9059999999999</v>
      </c>
      <c r="K279" s="264">
        <f t="shared" si="22"/>
        <v>0</v>
      </c>
      <c r="L279" s="77">
        <v>23</v>
      </c>
      <c r="M279" s="80">
        <v>150.822</v>
      </c>
      <c r="N279" s="80">
        <f t="shared" si="23"/>
        <v>3468.9059999999999</v>
      </c>
      <c r="O279" s="276">
        <f t="shared" si="24"/>
        <v>8.737904627251562E-4</v>
      </c>
    </row>
    <row r="280" spans="1:15" s="74" customFormat="1" ht="17.25" customHeight="1">
      <c r="A280" s="83" t="s">
        <v>308</v>
      </c>
      <c r="B280" s="75" t="s">
        <v>525</v>
      </c>
      <c r="C280" s="76" t="s">
        <v>9</v>
      </c>
      <c r="D280" s="77">
        <v>1</v>
      </c>
      <c r="E280" s="80">
        <v>1058.1696999999999</v>
      </c>
      <c r="F280" s="80">
        <f t="shared" si="20"/>
        <v>1058.1696999999999</v>
      </c>
      <c r="H280" s="77">
        <f>VLOOKUP(A280,'A&amp;R CONSTRUCCIONES'!A:F,4,FALSE)</f>
        <v>1</v>
      </c>
      <c r="I280" s="80">
        <f>VLOOKUP(A280,'A&amp;R CONSTRUCCIONES'!A:F,5,FALSE)</f>
        <v>1058.1696999999999</v>
      </c>
      <c r="J280" s="80">
        <f t="shared" si="21"/>
        <v>1058.1696999999999</v>
      </c>
      <c r="K280" s="264">
        <f t="shared" si="22"/>
        <v>0</v>
      </c>
      <c r="L280" s="77">
        <v>1</v>
      </c>
      <c r="M280" s="80">
        <v>1058.1696999999999</v>
      </c>
      <c r="N280" s="80">
        <f t="shared" si="23"/>
        <v>1058.1696999999999</v>
      </c>
      <c r="O280" s="276">
        <f t="shared" si="24"/>
        <v>2.6654472384225449E-4</v>
      </c>
    </row>
    <row r="281" spans="1:15" s="74" customFormat="1" ht="17.25" customHeight="1">
      <c r="A281" s="83" t="s">
        <v>309</v>
      </c>
      <c r="B281" s="75" t="s">
        <v>526</v>
      </c>
      <c r="C281" s="76" t="s">
        <v>9</v>
      </c>
      <c r="D281" s="77">
        <v>4</v>
      </c>
      <c r="E281" s="80">
        <v>272.3175</v>
      </c>
      <c r="F281" s="80">
        <f t="shared" si="20"/>
        <v>1089.27</v>
      </c>
      <c r="H281" s="77">
        <f>VLOOKUP(A281,'A&amp;R CONSTRUCCIONES'!A:F,4,FALSE)</f>
        <v>4</v>
      </c>
      <c r="I281" s="80">
        <f>VLOOKUP(A281,'A&amp;R CONSTRUCCIONES'!A:F,5,FALSE)</f>
        <v>272.3175</v>
      </c>
      <c r="J281" s="80">
        <f t="shared" si="21"/>
        <v>1089.27</v>
      </c>
      <c r="K281" s="264">
        <f t="shared" si="22"/>
        <v>0</v>
      </c>
      <c r="L281" s="77">
        <v>4</v>
      </c>
      <c r="M281" s="80">
        <v>272.3175</v>
      </c>
      <c r="N281" s="80">
        <f t="shared" si="23"/>
        <v>1089.27</v>
      </c>
      <c r="O281" s="276">
        <f t="shared" si="24"/>
        <v>2.7437864771562873E-4</v>
      </c>
    </row>
    <row r="282" spans="1:15" s="67" customFormat="1" ht="17.25" customHeight="1">
      <c r="A282" s="62" t="s">
        <v>310</v>
      </c>
      <c r="B282" s="63" t="s">
        <v>311</v>
      </c>
      <c r="C282" s="64"/>
      <c r="D282" s="65"/>
      <c r="E282" s="66"/>
      <c r="F282" s="66"/>
      <c r="H282" s="65"/>
      <c r="I282" s="66"/>
      <c r="J282" s="66"/>
      <c r="K282" s="264">
        <f t="shared" si="22"/>
        <v>0</v>
      </c>
      <c r="L282" s="65"/>
      <c r="M282" s="66"/>
      <c r="N282" s="66"/>
      <c r="O282" s="276">
        <f t="shared" si="24"/>
        <v>0</v>
      </c>
    </row>
    <row r="283" spans="1:15" s="74" customFormat="1" ht="17.25" customHeight="1">
      <c r="A283" s="83" t="s">
        <v>312</v>
      </c>
      <c r="B283" s="75" t="s">
        <v>628</v>
      </c>
      <c r="C283" s="76" t="s">
        <v>19</v>
      </c>
      <c r="D283" s="77">
        <v>41</v>
      </c>
      <c r="E283" s="78">
        <v>1105.335</v>
      </c>
      <c r="F283" s="78">
        <f t="shared" si="20"/>
        <v>45318.735000000001</v>
      </c>
      <c r="H283" s="77">
        <f>VLOOKUP(A283,'A&amp;R CONSTRUCCIONES'!A:F,4,FALSE)</f>
        <v>41</v>
      </c>
      <c r="I283" s="78">
        <f>VLOOKUP(A283,'A&amp;R CONSTRUCCIONES'!A:F,5,FALSE)</f>
        <v>1105.335</v>
      </c>
      <c r="J283" s="78">
        <f t="shared" si="21"/>
        <v>45318.735000000001</v>
      </c>
      <c r="K283" s="264">
        <f t="shared" si="22"/>
        <v>0</v>
      </c>
      <c r="L283" s="77">
        <v>41</v>
      </c>
      <c r="M283" s="78">
        <v>1105.335</v>
      </c>
      <c r="N283" s="78">
        <f t="shared" si="23"/>
        <v>45318.735000000001</v>
      </c>
      <c r="O283" s="276">
        <f t="shared" si="24"/>
        <v>1.1415437151012085E-2</v>
      </c>
    </row>
    <row r="284" spans="1:15" s="74" customFormat="1" ht="17.25" customHeight="1">
      <c r="A284" s="83" t="s">
        <v>313</v>
      </c>
      <c r="B284" s="75" t="s">
        <v>527</v>
      </c>
      <c r="C284" s="76" t="s">
        <v>9</v>
      </c>
      <c r="D284" s="77">
        <v>29</v>
      </c>
      <c r="E284" s="80">
        <v>169.47615263053515</v>
      </c>
      <c r="F284" s="80">
        <f t="shared" si="20"/>
        <v>4914.8084262855191</v>
      </c>
      <c r="H284" s="77">
        <f>VLOOKUP(A284,'A&amp;R CONSTRUCCIONES'!A:F,4,FALSE)</f>
        <v>29</v>
      </c>
      <c r="I284" s="80">
        <f>VLOOKUP(A284,'A&amp;R CONSTRUCCIONES'!A:F,5,FALSE)</f>
        <v>169.47615263053515</v>
      </c>
      <c r="J284" s="80">
        <f t="shared" si="21"/>
        <v>4914.8084262855191</v>
      </c>
      <c r="K284" s="264">
        <f t="shared" si="22"/>
        <v>0</v>
      </c>
      <c r="L284" s="77">
        <v>29</v>
      </c>
      <c r="M284" s="80">
        <v>169.47615263053515</v>
      </c>
      <c r="N284" s="80">
        <f t="shared" si="23"/>
        <v>4914.8084262855191</v>
      </c>
      <c r="O284" s="276">
        <f t="shared" si="24"/>
        <v>1.238002047045818E-3</v>
      </c>
    </row>
    <row r="285" spans="1:15" s="67" customFormat="1" ht="17.25" customHeight="1">
      <c r="A285" s="62" t="s">
        <v>314</v>
      </c>
      <c r="B285" s="63" t="s">
        <v>528</v>
      </c>
      <c r="C285" s="64"/>
      <c r="D285" s="65"/>
      <c r="E285" s="66"/>
      <c r="F285" s="66"/>
      <c r="H285" s="65"/>
      <c r="I285" s="66"/>
      <c r="J285" s="66"/>
      <c r="K285" s="264">
        <f t="shared" si="22"/>
        <v>0</v>
      </c>
      <c r="L285" s="65"/>
      <c r="M285" s="66"/>
      <c r="N285" s="66"/>
      <c r="O285" s="276">
        <f t="shared" si="24"/>
        <v>0</v>
      </c>
    </row>
    <row r="286" spans="1:15" s="67" customFormat="1" ht="17.25" customHeight="1">
      <c r="A286" s="92" t="s">
        <v>315</v>
      </c>
      <c r="B286" s="93" t="s">
        <v>316</v>
      </c>
      <c r="C286" s="94"/>
      <c r="D286" s="95"/>
      <c r="E286" s="96"/>
      <c r="F286" s="96"/>
      <c r="H286" s="95"/>
      <c r="I286" s="96"/>
      <c r="J286" s="96"/>
      <c r="K286" s="264">
        <f t="shared" si="22"/>
        <v>0</v>
      </c>
      <c r="L286" s="95"/>
      <c r="M286" s="96"/>
      <c r="N286" s="96"/>
      <c r="O286" s="276">
        <f t="shared" si="24"/>
        <v>0</v>
      </c>
    </row>
    <row r="287" spans="1:15" s="74" customFormat="1" ht="17.25" customHeight="1">
      <c r="A287" s="83" t="s">
        <v>317</v>
      </c>
      <c r="B287" s="69" t="s">
        <v>678</v>
      </c>
      <c r="C287" s="76" t="s">
        <v>91</v>
      </c>
      <c r="D287" s="77">
        <v>24</v>
      </c>
      <c r="E287" s="80">
        <v>108.878</v>
      </c>
      <c r="F287" s="80">
        <f t="shared" si="20"/>
        <v>2613.0720000000001</v>
      </c>
      <c r="H287" s="77">
        <f>VLOOKUP(A287,'A&amp;R CONSTRUCCIONES'!A:F,4,FALSE)</f>
        <v>24</v>
      </c>
      <c r="I287" s="80">
        <f>VLOOKUP(A287,'A&amp;R CONSTRUCCIONES'!A:F,5,FALSE)</f>
        <v>108.878</v>
      </c>
      <c r="J287" s="80">
        <f t="shared" si="21"/>
        <v>2613.0720000000001</v>
      </c>
      <c r="K287" s="264">
        <f t="shared" si="22"/>
        <v>0</v>
      </c>
      <c r="L287" s="77">
        <v>24</v>
      </c>
      <c r="M287" s="80">
        <v>108.878</v>
      </c>
      <c r="N287" s="80">
        <f t="shared" si="23"/>
        <v>2613.0720000000001</v>
      </c>
      <c r="O287" s="276">
        <f t="shared" si="24"/>
        <v>6.5821252925681744E-4</v>
      </c>
    </row>
    <row r="288" spans="1:15" s="74" customFormat="1" ht="17.25" customHeight="1">
      <c r="A288" s="83" t="s">
        <v>319</v>
      </c>
      <c r="B288" s="69" t="s">
        <v>680</v>
      </c>
      <c r="C288" s="76" t="s">
        <v>91</v>
      </c>
      <c r="D288" s="77">
        <v>28</v>
      </c>
      <c r="E288" s="72">
        <v>11.446400000000001</v>
      </c>
      <c r="F288" s="72">
        <f t="shared" si="20"/>
        <v>320.49920000000003</v>
      </c>
      <c r="H288" s="77">
        <f>VLOOKUP(A288,'A&amp;R CONSTRUCCIONES'!A:F,4,FALSE)</f>
        <v>28</v>
      </c>
      <c r="I288" s="72">
        <f>VLOOKUP(A288,'A&amp;R CONSTRUCCIONES'!A:F,5,FALSE)</f>
        <v>11.446400000000001</v>
      </c>
      <c r="J288" s="72">
        <f t="shared" si="21"/>
        <v>320.49920000000003</v>
      </c>
      <c r="K288" s="264">
        <f t="shared" si="22"/>
        <v>0</v>
      </c>
      <c r="L288" s="77">
        <v>28</v>
      </c>
      <c r="M288" s="72">
        <v>11.446400000000001</v>
      </c>
      <c r="N288" s="72">
        <f t="shared" si="23"/>
        <v>320.49920000000003</v>
      </c>
      <c r="O288" s="276">
        <f t="shared" si="24"/>
        <v>8.0731257713827475E-5</v>
      </c>
    </row>
    <row r="289" spans="1:15" s="74" customFormat="1" ht="17.25" customHeight="1">
      <c r="A289" s="83" t="s">
        <v>320</v>
      </c>
      <c r="B289" s="69" t="s">
        <v>681</v>
      </c>
      <c r="C289" s="76" t="s">
        <v>91</v>
      </c>
      <c r="D289" s="77">
        <v>35</v>
      </c>
      <c r="E289" s="72">
        <v>81.388999999999996</v>
      </c>
      <c r="F289" s="72">
        <f t="shared" si="20"/>
        <v>2848.6149999999998</v>
      </c>
      <c r="H289" s="77">
        <f>VLOOKUP(A289,'A&amp;R CONSTRUCCIONES'!A:F,4,FALSE)</f>
        <v>35</v>
      </c>
      <c r="I289" s="72">
        <f>VLOOKUP(A289,'A&amp;R CONSTRUCCIONES'!A:F,5,FALSE)</f>
        <v>81.388999999999996</v>
      </c>
      <c r="J289" s="72">
        <f t="shared" si="21"/>
        <v>2848.6149999999998</v>
      </c>
      <c r="K289" s="264">
        <f t="shared" si="22"/>
        <v>0</v>
      </c>
      <c r="L289" s="77">
        <v>35</v>
      </c>
      <c r="M289" s="72">
        <v>81.388999999999996</v>
      </c>
      <c r="N289" s="72">
        <f t="shared" si="23"/>
        <v>2848.6149999999998</v>
      </c>
      <c r="O289" s="276">
        <f t="shared" si="24"/>
        <v>7.1754398042951314E-4</v>
      </c>
    </row>
    <row r="290" spans="1:15" s="74" customFormat="1" ht="17.25" customHeight="1">
      <c r="A290" s="83" t="s">
        <v>321</v>
      </c>
      <c r="B290" s="69" t="s">
        <v>682</v>
      </c>
      <c r="C290" s="76" t="s">
        <v>91</v>
      </c>
      <c r="D290" s="77">
        <v>20</v>
      </c>
      <c r="E290" s="72">
        <v>205.68729999999999</v>
      </c>
      <c r="F290" s="72">
        <f t="shared" si="20"/>
        <v>4113.7460000000001</v>
      </c>
      <c r="H290" s="77">
        <f>VLOOKUP(A290,'A&amp;R CONSTRUCCIONES'!A:F,4,FALSE)</f>
        <v>20</v>
      </c>
      <c r="I290" s="72">
        <f>VLOOKUP(A290,'A&amp;R CONSTRUCCIONES'!A:F,5,FALSE)</f>
        <v>205.68729999999999</v>
      </c>
      <c r="J290" s="72">
        <f t="shared" si="21"/>
        <v>4113.7460000000001</v>
      </c>
      <c r="K290" s="264">
        <f t="shared" si="22"/>
        <v>0</v>
      </c>
      <c r="L290" s="77">
        <v>20</v>
      </c>
      <c r="M290" s="72">
        <v>205.68729999999999</v>
      </c>
      <c r="N290" s="72">
        <f t="shared" si="23"/>
        <v>4113.7460000000001</v>
      </c>
      <c r="O290" s="276">
        <f t="shared" si="24"/>
        <v>1.036220647337737E-3</v>
      </c>
    </row>
    <row r="291" spans="1:15" s="74" customFormat="1" ht="17.25" customHeight="1">
      <c r="A291" s="83" t="s">
        <v>322</v>
      </c>
      <c r="B291" s="69" t="s">
        <v>683</v>
      </c>
      <c r="C291" s="76" t="s">
        <v>91</v>
      </c>
      <c r="D291" s="77">
        <v>16</v>
      </c>
      <c r="E291" s="72">
        <v>32.810399999999994</v>
      </c>
      <c r="F291" s="72">
        <f t="shared" si="20"/>
        <v>524.96639999999991</v>
      </c>
      <c r="H291" s="290">
        <f>VLOOKUP(A291,'A&amp;R CONSTRUCCIONES'!A:F,4,FALSE)</f>
        <v>47</v>
      </c>
      <c r="I291" s="72">
        <f>VLOOKUP(A291,'A&amp;R CONSTRUCCIONES'!A:F,5,FALSE)</f>
        <v>32.810399999999994</v>
      </c>
      <c r="J291" s="72">
        <f t="shared" si="21"/>
        <v>1542.0887999999998</v>
      </c>
      <c r="K291" s="264">
        <f t="shared" si="22"/>
        <v>31</v>
      </c>
      <c r="L291" s="290">
        <v>47</v>
      </c>
      <c r="M291" s="72">
        <v>32.810399999999994</v>
      </c>
      <c r="N291" s="72">
        <f t="shared" si="23"/>
        <v>1542.0887999999998</v>
      </c>
      <c r="O291" s="276">
        <f t="shared" si="24"/>
        <v>3.8844018434494349E-4</v>
      </c>
    </row>
    <row r="292" spans="1:15" s="74" customFormat="1" ht="17.25" customHeight="1">
      <c r="A292" s="83" t="s">
        <v>323</v>
      </c>
      <c r="B292" s="69" t="s">
        <v>684</v>
      </c>
      <c r="C292" s="76" t="s">
        <v>91</v>
      </c>
      <c r="D292" s="77">
        <v>44</v>
      </c>
      <c r="E292" s="72">
        <v>21.265999999999998</v>
      </c>
      <c r="F292" s="72">
        <f t="shared" si="20"/>
        <v>935.70399999999995</v>
      </c>
      <c r="H292" s="77">
        <f>VLOOKUP(A292,'A&amp;R CONSTRUCCIONES'!A:F,4,FALSE)</f>
        <v>44</v>
      </c>
      <c r="I292" s="72">
        <f>VLOOKUP(A292,'A&amp;R CONSTRUCCIONES'!A:F,5,FALSE)</f>
        <v>21.265999999999998</v>
      </c>
      <c r="J292" s="72">
        <f t="shared" si="21"/>
        <v>935.70399999999995</v>
      </c>
      <c r="K292" s="264">
        <f t="shared" si="22"/>
        <v>0</v>
      </c>
      <c r="L292" s="77">
        <v>44</v>
      </c>
      <c r="M292" s="72">
        <v>21.265999999999998</v>
      </c>
      <c r="N292" s="72">
        <f t="shared" si="23"/>
        <v>935.70399999999995</v>
      </c>
      <c r="O292" s="276">
        <f t="shared" si="24"/>
        <v>2.3569656575697914E-4</v>
      </c>
    </row>
    <row r="293" spans="1:15" s="74" customFormat="1" ht="17.25" customHeight="1">
      <c r="A293" s="83" t="s">
        <v>324</v>
      </c>
      <c r="B293" s="69" t="s">
        <v>685</v>
      </c>
      <c r="C293" s="76" t="s">
        <v>91</v>
      </c>
      <c r="D293" s="77">
        <v>84</v>
      </c>
      <c r="E293" s="72">
        <v>141.46299999999999</v>
      </c>
      <c r="F293" s="72">
        <f t="shared" si="20"/>
        <v>11882.892</v>
      </c>
      <c r="H293" s="290">
        <f>VLOOKUP(A293,'A&amp;R CONSTRUCCIONES'!A:F,4,FALSE)</f>
        <v>148</v>
      </c>
      <c r="I293" s="72">
        <f>VLOOKUP(A293,'A&amp;R CONSTRUCCIONES'!A:F,5,FALSE)</f>
        <v>141.46299999999999</v>
      </c>
      <c r="J293" s="72">
        <f t="shared" si="21"/>
        <v>20936.523999999998</v>
      </c>
      <c r="K293" s="264">
        <f t="shared" si="22"/>
        <v>64</v>
      </c>
      <c r="L293" s="290">
        <v>148</v>
      </c>
      <c r="M293" s="72">
        <v>141.46299999999999</v>
      </c>
      <c r="N293" s="72">
        <f t="shared" si="23"/>
        <v>20936.523999999998</v>
      </c>
      <c r="O293" s="276">
        <f t="shared" si="24"/>
        <v>5.2737476869699944E-3</v>
      </c>
    </row>
    <row r="294" spans="1:15" s="74" customFormat="1" ht="17.25" customHeight="1">
      <c r="A294" s="83" t="s">
        <v>325</v>
      </c>
      <c r="B294" s="69" t="s">
        <v>686</v>
      </c>
      <c r="C294" s="76" t="s">
        <v>91</v>
      </c>
      <c r="D294" s="77">
        <v>34</v>
      </c>
      <c r="E294" s="72">
        <v>19.943000000000001</v>
      </c>
      <c r="F294" s="72">
        <f t="shared" si="20"/>
        <v>678.06200000000001</v>
      </c>
      <c r="H294" s="77">
        <f>VLOOKUP(A294,'A&amp;R CONSTRUCCIONES'!A:F,4,FALSE)</f>
        <v>34</v>
      </c>
      <c r="I294" s="72">
        <f>VLOOKUP(A294,'A&amp;R CONSTRUCCIONES'!A:F,5,FALSE)</f>
        <v>19.943000000000001</v>
      </c>
      <c r="J294" s="72">
        <f t="shared" si="21"/>
        <v>678.06200000000001</v>
      </c>
      <c r="K294" s="264">
        <f t="shared" si="22"/>
        <v>0</v>
      </c>
      <c r="L294" s="77">
        <v>34</v>
      </c>
      <c r="M294" s="72">
        <v>19.943000000000001</v>
      </c>
      <c r="N294" s="72">
        <f t="shared" si="23"/>
        <v>678.06200000000001</v>
      </c>
      <c r="O294" s="276">
        <f t="shared" si="24"/>
        <v>1.7079854822711968E-4</v>
      </c>
    </row>
    <row r="295" spans="1:15" s="74" customFormat="1" ht="17.25" customHeight="1">
      <c r="A295" s="83" t="s">
        <v>327</v>
      </c>
      <c r="B295" s="75" t="s">
        <v>688</v>
      </c>
      <c r="C295" s="76" t="s">
        <v>91</v>
      </c>
      <c r="D295" s="77">
        <v>96</v>
      </c>
      <c r="E295" s="80">
        <v>38.141600000000004</v>
      </c>
      <c r="F295" s="80">
        <f t="shared" si="20"/>
        <v>3661.5936000000002</v>
      </c>
      <c r="H295" s="77">
        <f>VLOOKUP(A295,'A&amp;R CONSTRUCCIONES'!A:F,4,FALSE)</f>
        <v>96</v>
      </c>
      <c r="I295" s="80">
        <f>VLOOKUP(A295,'A&amp;R CONSTRUCCIONES'!A:F,5,FALSE)</f>
        <v>38.141600000000004</v>
      </c>
      <c r="J295" s="80">
        <f t="shared" si="21"/>
        <v>3661.5936000000002</v>
      </c>
      <c r="K295" s="264">
        <f t="shared" si="22"/>
        <v>0</v>
      </c>
      <c r="L295" s="77">
        <v>96</v>
      </c>
      <c r="M295" s="80">
        <v>38.141600000000004</v>
      </c>
      <c r="N295" s="80">
        <f t="shared" si="23"/>
        <v>3661.5936000000002</v>
      </c>
      <c r="O295" s="276">
        <f t="shared" si="24"/>
        <v>9.2232697168948094E-4</v>
      </c>
    </row>
    <row r="296" spans="1:15" s="74" customFormat="1" ht="17.25" customHeight="1">
      <c r="A296" s="83" t="s">
        <v>328</v>
      </c>
      <c r="B296" s="75" t="s">
        <v>689</v>
      </c>
      <c r="C296" s="76" t="s">
        <v>91</v>
      </c>
      <c r="D296" s="77">
        <f>24+(3*14)</f>
        <v>66</v>
      </c>
      <c r="E296" s="80">
        <v>26.8324</v>
      </c>
      <c r="F296" s="80">
        <f t="shared" si="20"/>
        <v>1770.9384</v>
      </c>
      <c r="H296" s="77">
        <f>VLOOKUP(A296,'A&amp;R CONSTRUCCIONES'!A:F,4,FALSE)</f>
        <v>66</v>
      </c>
      <c r="I296" s="80">
        <f>VLOOKUP(A296,'A&amp;R CONSTRUCCIONES'!A:F,5,FALSE)</f>
        <v>26.8324</v>
      </c>
      <c r="J296" s="80">
        <f t="shared" si="21"/>
        <v>1770.9384</v>
      </c>
      <c r="K296" s="264">
        <f t="shared" si="22"/>
        <v>0</v>
      </c>
      <c r="L296" s="77">
        <v>66</v>
      </c>
      <c r="M296" s="80">
        <v>26.8324</v>
      </c>
      <c r="N296" s="80">
        <f t="shared" si="23"/>
        <v>1770.9384</v>
      </c>
      <c r="O296" s="276">
        <f t="shared" si="24"/>
        <v>4.4608562007553615E-4</v>
      </c>
    </row>
    <row r="297" spans="1:15" s="74" customFormat="1" ht="17.25" customHeight="1">
      <c r="A297" s="83" t="s">
        <v>329</v>
      </c>
      <c r="B297" s="75" t="s">
        <v>690</v>
      </c>
      <c r="C297" s="76" t="s">
        <v>91</v>
      </c>
      <c r="D297" s="77">
        <v>4</v>
      </c>
      <c r="E297" s="80">
        <v>177.01740000000001</v>
      </c>
      <c r="F297" s="80">
        <f t="shared" si="20"/>
        <v>708.06960000000004</v>
      </c>
      <c r="H297" s="77">
        <f>VLOOKUP(A297,'A&amp;R CONSTRUCCIONES'!A:F,4,FALSE)</f>
        <v>4</v>
      </c>
      <c r="I297" s="80">
        <f>VLOOKUP(A297,'A&amp;R CONSTRUCCIONES'!A:F,5,FALSE)</f>
        <v>177.01740000000001</v>
      </c>
      <c r="J297" s="80">
        <f t="shared" si="21"/>
        <v>708.06960000000004</v>
      </c>
      <c r="K297" s="264">
        <f t="shared" si="22"/>
        <v>0</v>
      </c>
      <c r="L297" s="77">
        <v>4</v>
      </c>
      <c r="M297" s="80">
        <v>177.01740000000001</v>
      </c>
      <c r="N297" s="80">
        <f t="shared" si="23"/>
        <v>708.06960000000004</v>
      </c>
      <c r="O297" s="276">
        <f t="shared" si="24"/>
        <v>1.7835722946243462E-4</v>
      </c>
    </row>
    <row r="298" spans="1:15" s="74" customFormat="1" ht="17.25" customHeight="1">
      <c r="A298" s="83" t="s">
        <v>330</v>
      </c>
      <c r="B298" s="75" t="s">
        <v>691</v>
      </c>
      <c r="C298" s="76" t="s">
        <v>91</v>
      </c>
      <c r="D298" s="77">
        <v>140</v>
      </c>
      <c r="E298" s="78">
        <v>389.81764570319996</v>
      </c>
      <c r="F298" s="78">
        <f t="shared" si="20"/>
        <v>54574.470398447993</v>
      </c>
      <c r="H298" s="77">
        <f>VLOOKUP(A298,'A&amp;R CONSTRUCCIONES'!A:F,4,FALSE)</f>
        <v>140</v>
      </c>
      <c r="I298" s="78">
        <f>VLOOKUP(A298,'A&amp;R CONSTRUCCIONES'!A:F,5,FALSE)</f>
        <v>389.81764570319996</v>
      </c>
      <c r="J298" s="78">
        <f t="shared" si="21"/>
        <v>54574.470398447993</v>
      </c>
      <c r="K298" s="264">
        <f t="shared" si="22"/>
        <v>0</v>
      </c>
      <c r="L298" s="77">
        <v>140</v>
      </c>
      <c r="M298" s="78">
        <v>389.81764570319996</v>
      </c>
      <c r="N298" s="78">
        <f t="shared" si="23"/>
        <v>54574.470398447993</v>
      </c>
      <c r="O298" s="276">
        <f t="shared" si="24"/>
        <v>1.3746884966741736E-2</v>
      </c>
    </row>
    <row r="299" spans="1:15" s="67" customFormat="1" ht="17.25" customHeight="1">
      <c r="A299" s="92" t="s">
        <v>331</v>
      </c>
      <c r="B299" s="93" t="s">
        <v>529</v>
      </c>
      <c r="C299" s="94"/>
      <c r="D299" s="95"/>
      <c r="E299" s="96"/>
      <c r="F299" s="96"/>
      <c r="H299" s="95"/>
      <c r="I299" s="96"/>
      <c r="J299" s="96"/>
      <c r="K299" s="264">
        <f t="shared" si="22"/>
        <v>0</v>
      </c>
      <c r="L299" s="95"/>
      <c r="M299" s="96"/>
      <c r="N299" s="96"/>
      <c r="O299" s="276">
        <f t="shared" si="24"/>
        <v>0</v>
      </c>
    </row>
    <row r="300" spans="1:15" s="74" customFormat="1" ht="17.25" customHeight="1">
      <c r="A300" s="83" t="s">
        <v>332</v>
      </c>
      <c r="B300" s="75" t="s">
        <v>629</v>
      </c>
      <c r="C300" s="76" t="s">
        <v>9</v>
      </c>
      <c r="D300" s="77">
        <v>2</v>
      </c>
      <c r="E300" s="80">
        <v>796.15199999999993</v>
      </c>
      <c r="F300" s="80">
        <f t="shared" si="20"/>
        <v>1592.3039999999999</v>
      </c>
      <c r="H300" s="77">
        <f>VLOOKUP(A300,'A&amp;R CONSTRUCCIONES'!A:F,4,FALSE)</f>
        <v>2</v>
      </c>
      <c r="I300" s="80">
        <f>VLOOKUP(A300,'A&amp;R CONSTRUCCIONES'!A:F,5,FALSE)</f>
        <v>796.15199999999993</v>
      </c>
      <c r="J300" s="80">
        <f t="shared" si="21"/>
        <v>1592.3039999999999</v>
      </c>
      <c r="K300" s="264">
        <f t="shared" si="22"/>
        <v>0</v>
      </c>
      <c r="L300" s="77">
        <v>2</v>
      </c>
      <c r="M300" s="80">
        <v>796.15199999999993</v>
      </c>
      <c r="N300" s="80">
        <f t="shared" si="23"/>
        <v>1592.3039999999999</v>
      </c>
      <c r="O300" s="276">
        <f t="shared" si="24"/>
        <v>4.0108900297647641E-4</v>
      </c>
    </row>
    <row r="301" spans="1:15" s="74" customFormat="1" ht="17.25" customHeight="1">
      <c r="A301" s="83" t="s">
        <v>333</v>
      </c>
      <c r="B301" s="75" t="s">
        <v>530</v>
      </c>
      <c r="C301" s="76" t="s">
        <v>9</v>
      </c>
      <c r="D301" s="77">
        <v>3</v>
      </c>
      <c r="E301" s="78">
        <v>3001.5710999999997</v>
      </c>
      <c r="F301" s="78">
        <f t="shared" si="20"/>
        <v>9004.7132999999994</v>
      </c>
      <c r="H301" s="77">
        <f>VLOOKUP(A301,'A&amp;R CONSTRUCCIONES'!A:F,4,FALSE)</f>
        <v>3</v>
      </c>
      <c r="I301" s="78">
        <f>VLOOKUP(A301,'A&amp;R CONSTRUCCIONES'!A:F,5,FALSE)</f>
        <v>3001.5710999999997</v>
      </c>
      <c r="J301" s="78">
        <f t="shared" si="21"/>
        <v>9004.7132999999994</v>
      </c>
      <c r="K301" s="264">
        <f t="shared" si="22"/>
        <v>0</v>
      </c>
      <c r="L301" s="77">
        <v>3</v>
      </c>
      <c r="M301" s="78">
        <v>3001.5710999999997</v>
      </c>
      <c r="N301" s="78">
        <f t="shared" si="23"/>
        <v>9004.7132999999994</v>
      </c>
      <c r="O301" s="276">
        <f t="shared" si="24"/>
        <v>2.2682172999540394E-3</v>
      </c>
    </row>
    <row r="302" spans="1:15" s="74" customFormat="1" ht="17.25" customHeight="1">
      <c r="A302" s="83" t="s">
        <v>334</v>
      </c>
      <c r="B302" s="75" t="s">
        <v>630</v>
      </c>
      <c r="C302" s="76" t="s">
        <v>9</v>
      </c>
      <c r="D302" s="77">
        <v>1.5</v>
      </c>
      <c r="E302" s="80">
        <v>750.2047</v>
      </c>
      <c r="F302" s="80">
        <f t="shared" si="20"/>
        <v>1125.3070499999999</v>
      </c>
      <c r="H302" s="77">
        <f>VLOOKUP(A302,'A&amp;R CONSTRUCCIONES'!A:F,4,FALSE)</f>
        <v>1.5</v>
      </c>
      <c r="I302" s="80">
        <f>VLOOKUP(A302,'A&amp;R CONSTRUCCIONES'!A:F,5,FALSE)</f>
        <v>750.2047</v>
      </c>
      <c r="J302" s="80">
        <f t="shared" si="21"/>
        <v>1125.3070499999999</v>
      </c>
      <c r="K302" s="264">
        <f t="shared" si="22"/>
        <v>0</v>
      </c>
      <c r="L302" s="77">
        <v>1.5</v>
      </c>
      <c r="M302" s="80">
        <v>750.2047</v>
      </c>
      <c r="N302" s="80">
        <f t="shared" si="23"/>
        <v>1125.3070499999999</v>
      </c>
      <c r="O302" s="276">
        <f t="shared" si="24"/>
        <v>2.8345610054794808E-4</v>
      </c>
    </row>
    <row r="303" spans="1:15" s="74" customFormat="1" ht="17.25" customHeight="1">
      <c r="A303" s="83" t="s">
        <v>335</v>
      </c>
      <c r="B303" s="75" t="s">
        <v>531</v>
      </c>
      <c r="C303" s="76" t="s">
        <v>9</v>
      </c>
      <c r="D303" s="77">
        <v>1</v>
      </c>
      <c r="E303" s="80">
        <v>869.0444</v>
      </c>
      <c r="F303" s="80">
        <f t="shared" si="20"/>
        <v>869.0444</v>
      </c>
      <c r="H303" s="77">
        <f>VLOOKUP(A303,'A&amp;R CONSTRUCCIONES'!A:F,4,FALSE)</f>
        <v>1</v>
      </c>
      <c r="I303" s="80">
        <f>VLOOKUP(A303,'A&amp;R CONSTRUCCIONES'!A:F,5,FALSE)</f>
        <v>869.0444</v>
      </c>
      <c r="J303" s="80">
        <f t="shared" si="21"/>
        <v>869.0444</v>
      </c>
      <c r="K303" s="264">
        <f t="shared" si="22"/>
        <v>0</v>
      </c>
      <c r="L303" s="77">
        <v>1</v>
      </c>
      <c r="M303" s="80">
        <v>869.0444</v>
      </c>
      <c r="N303" s="80">
        <f t="shared" si="23"/>
        <v>869.0444</v>
      </c>
      <c r="O303" s="276">
        <f t="shared" si="24"/>
        <v>2.1890553056344152E-4</v>
      </c>
    </row>
    <row r="304" spans="1:15" s="74" customFormat="1" ht="17.25" customHeight="1">
      <c r="A304" s="83" t="s">
        <v>336</v>
      </c>
      <c r="B304" s="75" t="s">
        <v>532</v>
      </c>
      <c r="C304" s="76" t="s">
        <v>9</v>
      </c>
      <c r="D304" s="77">
        <v>40</v>
      </c>
      <c r="E304" s="80">
        <v>395.14580000000001</v>
      </c>
      <c r="F304" s="80">
        <f t="shared" si="20"/>
        <v>15805.832</v>
      </c>
      <c r="H304" s="77">
        <f>VLOOKUP(A304,'A&amp;R CONSTRUCCIONES'!A:F,4,FALSE)</f>
        <v>40</v>
      </c>
      <c r="I304" s="80">
        <f>VLOOKUP(A304,'A&amp;R CONSTRUCCIONES'!A:F,5,FALSE)</f>
        <v>395.14580000000001</v>
      </c>
      <c r="J304" s="80">
        <f t="shared" si="21"/>
        <v>15805.832</v>
      </c>
      <c r="K304" s="264">
        <f t="shared" si="22"/>
        <v>0</v>
      </c>
      <c r="L304" s="77">
        <v>40</v>
      </c>
      <c r="M304" s="80">
        <v>395.14580000000001</v>
      </c>
      <c r="N304" s="80">
        <f t="shared" si="23"/>
        <v>15805.832</v>
      </c>
      <c r="O304" s="276">
        <f t="shared" si="24"/>
        <v>3.9813662454491645E-3</v>
      </c>
    </row>
    <row r="305" spans="1:15" s="74" customFormat="1" ht="17.25" customHeight="1">
      <c r="A305" s="83" t="s">
        <v>337</v>
      </c>
      <c r="B305" s="75" t="s">
        <v>533</v>
      </c>
      <c r="C305" s="76" t="s">
        <v>9</v>
      </c>
      <c r="D305" s="77">
        <v>8</v>
      </c>
      <c r="E305" s="80">
        <v>165.88460000000001</v>
      </c>
      <c r="F305" s="80">
        <f t="shared" si="20"/>
        <v>1327.0768</v>
      </c>
      <c r="H305" s="77">
        <f>VLOOKUP(A305,'A&amp;R CONSTRUCCIONES'!A:F,4,FALSE)</f>
        <v>8</v>
      </c>
      <c r="I305" s="80">
        <f>VLOOKUP(A305,'A&amp;R CONSTRUCCIONES'!A:F,5,FALSE)</f>
        <v>165.88460000000001</v>
      </c>
      <c r="J305" s="80">
        <f t="shared" si="21"/>
        <v>1327.0768</v>
      </c>
      <c r="K305" s="264">
        <f t="shared" si="22"/>
        <v>0</v>
      </c>
      <c r="L305" s="77">
        <v>8</v>
      </c>
      <c r="M305" s="80">
        <v>165.88460000000001</v>
      </c>
      <c r="N305" s="80">
        <f t="shared" si="23"/>
        <v>1327.0768</v>
      </c>
      <c r="O305" s="276">
        <f t="shared" si="24"/>
        <v>3.3428033251515593E-4</v>
      </c>
    </row>
    <row r="306" spans="1:15" s="74" customFormat="1" ht="17.25" customHeight="1">
      <c r="A306" s="83" t="s">
        <v>338</v>
      </c>
      <c r="B306" s="75" t="s">
        <v>534</v>
      </c>
      <c r="C306" s="76" t="s">
        <v>9</v>
      </c>
      <c r="D306" s="77">
        <v>2</v>
      </c>
      <c r="E306" s="80">
        <v>219.50530000000001</v>
      </c>
      <c r="F306" s="80">
        <f t="shared" si="20"/>
        <v>439.01060000000001</v>
      </c>
      <c r="H306" s="77">
        <f>VLOOKUP(A306,'A&amp;R CONSTRUCCIONES'!A:F,4,FALSE)</f>
        <v>2</v>
      </c>
      <c r="I306" s="80">
        <f>VLOOKUP(A306,'A&amp;R CONSTRUCCIONES'!A:F,5,FALSE)</f>
        <v>219.50530000000001</v>
      </c>
      <c r="J306" s="80">
        <f t="shared" si="21"/>
        <v>439.01060000000001</v>
      </c>
      <c r="K306" s="264">
        <f t="shared" si="22"/>
        <v>0</v>
      </c>
      <c r="L306" s="77">
        <v>2</v>
      </c>
      <c r="M306" s="80">
        <v>219.50530000000001</v>
      </c>
      <c r="N306" s="80">
        <f t="shared" si="23"/>
        <v>439.01060000000001</v>
      </c>
      <c r="O306" s="276">
        <f t="shared" si="24"/>
        <v>1.1058335836002718E-4</v>
      </c>
    </row>
    <row r="307" spans="1:15" s="74" customFormat="1" ht="17.25" customHeight="1">
      <c r="A307" s="83" t="s">
        <v>339</v>
      </c>
      <c r="B307" s="75" t="s">
        <v>535</v>
      </c>
      <c r="C307" s="76" t="s">
        <v>9</v>
      </c>
      <c r="D307" s="77">
        <v>2</v>
      </c>
      <c r="E307" s="80">
        <v>992.54399999999998</v>
      </c>
      <c r="F307" s="80">
        <f t="shared" si="20"/>
        <v>1985.088</v>
      </c>
      <c r="H307" s="77">
        <f>VLOOKUP(A307,'A&amp;R CONSTRUCCIONES'!A:F,4,FALSE)</f>
        <v>2</v>
      </c>
      <c r="I307" s="80">
        <f>VLOOKUP(A307,'A&amp;R CONSTRUCCIONES'!A:F,5,FALSE)</f>
        <v>992.54399999999998</v>
      </c>
      <c r="J307" s="80">
        <f t="shared" si="21"/>
        <v>1985.088</v>
      </c>
      <c r="K307" s="264">
        <f t="shared" si="22"/>
        <v>0</v>
      </c>
      <c r="L307" s="77">
        <v>2</v>
      </c>
      <c r="M307" s="80">
        <v>992.54399999999998</v>
      </c>
      <c r="N307" s="80">
        <f t="shared" si="23"/>
        <v>1985.088</v>
      </c>
      <c r="O307" s="276">
        <f t="shared" si="24"/>
        <v>5.0002824004748321E-4</v>
      </c>
    </row>
    <row r="308" spans="1:15" s="74" customFormat="1" ht="17.25" customHeight="1">
      <c r="A308" s="83" t="s">
        <v>340</v>
      </c>
      <c r="B308" s="75" t="s">
        <v>631</v>
      </c>
      <c r="C308" s="76" t="s">
        <v>91</v>
      </c>
      <c r="D308" s="77">
        <v>35</v>
      </c>
      <c r="E308" s="80">
        <v>365.67719999999997</v>
      </c>
      <c r="F308" s="80">
        <f t="shared" si="20"/>
        <v>12798.701999999999</v>
      </c>
      <c r="H308" s="77">
        <f>VLOOKUP(A308,'A&amp;R CONSTRUCCIONES'!A:F,4,FALSE)</f>
        <v>35</v>
      </c>
      <c r="I308" s="80">
        <f>VLOOKUP(A308,'A&amp;R CONSTRUCCIONES'!A:F,5,FALSE)</f>
        <v>365.67719999999997</v>
      </c>
      <c r="J308" s="80">
        <f t="shared" si="21"/>
        <v>12798.701999999999</v>
      </c>
      <c r="K308" s="264">
        <f t="shared" si="22"/>
        <v>0</v>
      </c>
      <c r="L308" s="77">
        <v>35</v>
      </c>
      <c r="M308" s="80">
        <v>365.67719999999997</v>
      </c>
      <c r="N308" s="80">
        <f t="shared" si="23"/>
        <v>12798.701999999999</v>
      </c>
      <c r="O308" s="276">
        <f t="shared" si="24"/>
        <v>3.2238935684222579E-3</v>
      </c>
    </row>
    <row r="309" spans="1:15" s="74" customFormat="1" ht="17.25" customHeight="1">
      <c r="A309" s="83" t="s">
        <v>341</v>
      </c>
      <c r="B309" s="75" t="s">
        <v>625</v>
      </c>
      <c r="C309" s="76" t="s">
        <v>91</v>
      </c>
      <c r="D309" s="77">
        <v>17</v>
      </c>
      <c r="E309" s="80">
        <v>53.125799999999998</v>
      </c>
      <c r="F309" s="80">
        <f t="shared" si="20"/>
        <v>903.1386</v>
      </c>
      <c r="H309" s="77">
        <f>VLOOKUP(A309,'A&amp;R CONSTRUCCIONES'!A:F,4,FALSE)</f>
        <v>17</v>
      </c>
      <c r="I309" s="80">
        <f>VLOOKUP(A309,'A&amp;R CONSTRUCCIONES'!A:F,5,FALSE)</f>
        <v>53.125799999999998</v>
      </c>
      <c r="J309" s="80">
        <f t="shared" si="21"/>
        <v>903.1386</v>
      </c>
      <c r="K309" s="264">
        <f t="shared" si="22"/>
        <v>0</v>
      </c>
      <c r="L309" s="77">
        <v>17</v>
      </c>
      <c r="M309" s="80">
        <v>53.125799999999998</v>
      </c>
      <c r="N309" s="80">
        <f t="shared" si="23"/>
        <v>903.1386</v>
      </c>
      <c r="O309" s="276">
        <f t="shared" si="24"/>
        <v>2.2749359457965992E-4</v>
      </c>
    </row>
    <row r="310" spans="1:15" s="74" customFormat="1" ht="17.25" customHeight="1">
      <c r="A310" s="83" t="s">
        <v>342</v>
      </c>
      <c r="B310" s="75" t="s">
        <v>632</v>
      </c>
      <c r="C310" s="76" t="s">
        <v>91</v>
      </c>
      <c r="D310" s="77">
        <v>20</v>
      </c>
      <c r="E310" s="80">
        <v>86.5732</v>
      </c>
      <c r="F310" s="80">
        <f t="shared" si="20"/>
        <v>1731.4639999999999</v>
      </c>
      <c r="H310" s="77">
        <f>VLOOKUP(A310,'A&amp;R CONSTRUCCIONES'!A:F,4,FALSE)</f>
        <v>20</v>
      </c>
      <c r="I310" s="80">
        <f>VLOOKUP(A310,'A&amp;R CONSTRUCCIONES'!A:F,5,FALSE)</f>
        <v>86.5732</v>
      </c>
      <c r="J310" s="80">
        <f t="shared" si="21"/>
        <v>1731.4639999999999</v>
      </c>
      <c r="K310" s="264">
        <f t="shared" si="22"/>
        <v>0</v>
      </c>
      <c r="L310" s="77">
        <v>20</v>
      </c>
      <c r="M310" s="80">
        <v>86.5732</v>
      </c>
      <c r="N310" s="80">
        <f t="shared" si="23"/>
        <v>1731.4639999999999</v>
      </c>
      <c r="O310" s="276">
        <f t="shared" si="24"/>
        <v>4.3614232549165347E-4</v>
      </c>
    </row>
    <row r="311" spans="1:15" s="74" customFormat="1" ht="17.25" customHeight="1">
      <c r="A311" s="83" t="s">
        <v>343</v>
      </c>
      <c r="B311" s="75" t="s">
        <v>633</v>
      </c>
      <c r="C311" s="76" t="s">
        <v>91</v>
      </c>
      <c r="D311" s="77">
        <v>24</v>
      </c>
      <c r="E311" s="80">
        <v>112.5432</v>
      </c>
      <c r="F311" s="80">
        <f t="shared" si="20"/>
        <v>2701.0367999999999</v>
      </c>
      <c r="H311" s="77">
        <f>VLOOKUP(A311,'A&amp;R CONSTRUCCIONES'!A:F,4,FALSE)</f>
        <v>24</v>
      </c>
      <c r="I311" s="80">
        <f>VLOOKUP(A311,'A&amp;R CONSTRUCCIONES'!A:F,5,FALSE)</f>
        <v>112.5432</v>
      </c>
      <c r="J311" s="80">
        <f t="shared" si="21"/>
        <v>2701.0367999999999</v>
      </c>
      <c r="K311" s="264">
        <f t="shared" si="22"/>
        <v>0</v>
      </c>
      <c r="L311" s="77">
        <v>24</v>
      </c>
      <c r="M311" s="80">
        <v>112.5432</v>
      </c>
      <c r="N311" s="80">
        <f t="shared" si="23"/>
        <v>2701.0367999999999</v>
      </c>
      <c r="O311" s="276">
        <f t="shared" si="24"/>
        <v>6.8037017875655179E-4</v>
      </c>
    </row>
    <row r="312" spans="1:15" s="74" customFormat="1" ht="17.25" customHeight="1">
      <c r="A312" s="83" t="s">
        <v>344</v>
      </c>
      <c r="B312" s="75" t="s">
        <v>634</v>
      </c>
      <c r="C312" s="76" t="s">
        <v>9</v>
      </c>
      <c r="D312" s="77">
        <v>1.5</v>
      </c>
      <c r="E312" s="80">
        <v>261.24349999999998</v>
      </c>
      <c r="F312" s="80">
        <f t="shared" si="20"/>
        <v>391.86524999999995</v>
      </c>
      <c r="H312" s="77">
        <f>VLOOKUP(A312,'A&amp;R CONSTRUCCIONES'!A:F,4,FALSE)</f>
        <v>1.5</v>
      </c>
      <c r="I312" s="80">
        <f>VLOOKUP(A312,'A&amp;R CONSTRUCCIONES'!A:F,5,FALSE)</f>
        <v>261.24349999999998</v>
      </c>
      <c r="J312" s="80">
        <f t="shared" si="21"/>
        <v>391.86524999999995</v>
      </c>
      <c r="K312" s="264">
        <f t="shared" si="22"/>
        <v>0</v>
      </c>
      <c r="L312" s="77">
        <v>1.5</v>
      </c>
      <c r="M312" s="80">
        <v>261.24349999999998</v>
      </c>
      <c r="N312" s="80">
        <f t="shared" si="23"/>
        <v>391.86524999999995</v>
      </c>
      <c r="O312" s="276">
        <f t="shared" si="24"/>
        <v>9.8707811086091399E-5</v>
      </c>
    </row>
    <row r="313" spans="1:15" s="67" customFormat="1" ht="17.25" customHeight="1">
      <c r="A313" s="62" t="s">
        <v>345</v>
      </c>
      <c r="B313" s="63" t="s">
        <v>346</v>
      </c>
      <c r="C313" s="64"/>
      <c r="D313" s="65"/>
      <c r="E313" s="66"/>
      <c r="F313" s="66"/>
      <c r="H313" s="65"/>
      <c r="I313" s="66"/>
      <c r="J313" s="66"/>
      <c r="K313" s="264">
        <f t="shared" si="22"/>
        <v>0</v>
      </c>
      <c r="L313" s="65"/>
      <c r="M313" s="66"/>
      <c r="N313" s="66"/>
      <c r="O313" s="276">
        <f t="shared" si="24"/>
        <v>0</v>
      </c>
    </row>
    <row r="314" spans="1:15" s="74" customFormat="1" ht="17.25" customHeight="1">
      <c r="A314" s="83" t="s">
        <v>347</v>
      </c>
      <c r="B314" s="75" t="s">
        <v>536</v>
      </c>
      <c r="C314" s="76" t="s">
        <v>9</v>
      </c>
      <c r="D314" s="77">
        <v>3</v>
      </c>
      <c r="E314" s="80">
        <v>1169.6789999999999</v>
      </c>
      <c r="F314" s="80">
        <f t="shared" si="20"/>
        <v>3509.0369999999994</v>
      </c>
      <c r="H314" s="77">
        <f>VLOOKUP(A314,'A&amp;R CONSTRUCCIONES'!A:F,4,FALSE)</f>
        <v>3</v>
      </c>
      <c r="I314" s="80">
        <f>VLOOKUP(A314,'A&amp;R CONSTRUCCIONES'!A:F,5,FALSE)</f>
        <v>1169.6789999999999</v>
      </c>
      <c r="J314" s="80">
        <f t="shared" si="21"/>
        <v>3509.0369999999994</v>
      </c>
      <c r="K314" s="264">
        <f t="shared" si="22"/>
        <v>0</v>
      </c>
      <c r="L314" s="77">
        <v>3</v>
      </c>
      <c r="M314" s="80">
        <v>1169.6789999999999</v>
      </c>
      <c r="N314" s="80">
        <f t="shared" si="23"/>
        <v>3509.0369999999994</v>
      </c>
      <c r="O314" s="276">
        <f t="shared" si="24"/>
        <v>8.8389914974625809E-4</v>
      </c>
    </row>
    <row r="315" spans="1:15" s="74" customFormat="1" ht="17.25" customHeight="1">
      <c r="A315" s="83" t="s">
        <v>348</v>
      </c>
      <c r="B315" s="75" t="s">
        <v>537</v>
      </c>
      <c r="C315" s="76" t="s">
        <v>9</v>
      </c>
      <c r="D315" s="77">
        <v>3</v>
      </c>
      <c r="E315" s="80">
        <v>1030.0975999999998</v>
      </c>
      <c r="F315" s="80">
        <f t="shared" si="20"/>
        <v>3090.2927999999993</v>
      </c>
      <c r="H315" s="77">
        <f>VLOOKUP(A315,'A&amp;R CONSTRUCCIONES'!A:F,4,FALSE)</f>
        <v>3</v>
      </c>
      <c r="I315" s="80">
        <f>VLOOKUP(A315,'A&amp;R CONSTRUCCIONES'!A:F,5,FALSE)</f>
        <v>1030.0975999999998</v>
      </c>
      <c r="J315" s="80">
        <f t="shared" si="21"/>
        <v>3090.2927999999993</v>
      </c>
      <c r="K315" s="264">
        <f t="shared" si="22"/>
        <v>0</v>
      </c>
      <c r="L315" s="77">
        <v>3</v>
      </c>
      <c r="M315" s="80">
        <v>1030.0975999999998</v>
      </c>
      <c r="N315" s="80">
        <f t="shared" si="23"/>
        <v>3090.2927999999993</v>
      </c>
      <c r="O315" s="276">
        <f t="shared" si="24"/>
        <v>7.7842074004548349E-4</v>
      </c>
    </row>
    <row r="316" spans="1:15" s="74" customFormat="1" ht="17.25" customHeight="1">
      <c r="A316" s="83" t="s">
        <v>349</v>
      </c>
      <c r="B316" s="75" t="s">
        <v>538</v>
      </c>
      <c r="C316" s="76" t="s">
        <v>9</v>
      </c>
      <c r="D316" s="77">
        <v>3</v>
      </c>
      <c r="E316" s="80">
        <v>7608.8424999999997</v>
      </c>
      <c r="F316" s="80">
        <f t="shared" si="20"/>
        <v>22826.5275</v>
      </c>
      <c r="H316" s="77">
        <f>VLOOKUP(A316,'A&amp;R CONSTRUCCIONES'!A:F,4,FALSE)</f>
        <v>3</v>
      </c>
      <c r="I316" s="80">
        <f>VLOOKUP(A316,'A&amp;R CONSTRUCCIONES'!A:F,5,FALSE)</f>
        <v>7608.8424999999997</v>
      </c>
      <c r="J316" s="80">
        <f t="shared" si="21"/>
        <v>22826.5275</v>
      </c>
      <c r="K316" s="264">
        <f t="shared" si="22"/>
        <v>0</v>
      </c>
      <c r="L316" s="77">
        <v>3</v>
      </c>
      <c r="M316" s="80">
        <v>7608.8424999999997</v>
      </c>
      <c r="N316" s="80">
        <f t="shared" si="23"/>
        <v>22826.5275</v>
      </c>
      <c r="O316" s="276">
        <f t="shared" si="24"/>
        <v>5.7498248804186396E-3</v>
      </c>
    </row>
    <row r="317" spans="1:15" s="74" customFormat="1" ht="17.25" customHeight="1">
      <c r="A317" s="83" t="s">
        <v>350</v>
      </c>
      <c r="B317" s="75" t="s">
        <v>539</v>
      </c>
      <c r="C317" s="76" t="s">
        <v>9</v>
      </c>
      <c r="D317" s="77">
        <v>3</v>
      </c>
      <c r="E317" s="80">
        <v>331.20570000000004</v>
      </c>
      <c r="F317" s="80">
        <f t="shared" si="20"/>
        <v>993.61710000000016</v>
      </c>
      <c r="H317" s="77">
        <f>VLOOKUP(A317,'A&amp;R CONSTRUCCIONES'!A:F,4,FALSE)</f>
        <v>3</v>
      </c>
      <c r="I317" s="80">
        <f>VLOOKUP(A317,'A&amp;R CONSTRUCCIONES'!A:F,5,FALSE)</f>
        <v>331.20570000000004</v>
      </c>
      <c r="J317" s="80">
        <f t="shared" si="21"/>
        <v>993.61710000000016</v>
      </c>
      <c r="K317" s="264">
        <f t="shared" si="22"/>
        <v>0</v>
      </c>
      <c r="L317" s="77">
        <v>3</v>
      </c>
      <c r="M317" s="80">
        <v>331.20570000000004</v>
      </c>
      <c r="N317" s="80">
        <f t="shared" si="23"/>
        <v>993.61710000000016</v>
      </c>
      <c r="O317" s="276">
        <f t="shared" si="24"/>
        <v>2.5028442557412279E-4</v>
      </c>
    </row>
    <row r="318" spans="1:15" s="74" customFormat="1" ht="17.25" customHeight="1">
      <c r="A318" s="83" t="s">
        <v>351</v>
      </c>
      <c r="B318" s="75" t="s">
        <v>540</v>
      </c>
      <c r="C318" s="76" t="s">
        <v>9</v>
      </c>
      <c r="D318" s="77">
        <v>1</v>
      </c>
      <c r="E318" s="80">
        <v>128.68379999999999</v>
      </c>
      <c r="F318" s="80">
        <f t="shared" si="20"/>
        <v>128.68379999999999</v>
      </c>
      <c r="H318" s="77">
        <f>VLOOKUP(A318,'A&amp;R CONSTRUCCIONES'!A:F,4,FALSE)</f>
        <v>1</v>
      </c>
      <c r="I318" s="80">
        <f>VLOOKUP(A318,'A&amp;R CONSTRUCCIONES'!A:F,5,FALSE)</f>
        <v>128.68379999999999</v>
      </c>
      <c r="J318" s="80">
        <f t="shared" si="21"/>
        <v>128.68379999999999</v>
      </c>
      <c r="K318" s="264">
        <f t="shared" si="22"/>
        <v>0</v>
      </c>
      <c r="L318" s="77">
        <v>1</v>
      </c>
      <c r="M318" s="80">
        <v>128.68379999999999</v>
      </c>
      <c r="N318" s="80">
        <f t="shared" si="23"/>
        <v>128.68379999999999</v>
      </c>
      <c r="O318" s="276">
        <f t="shared" si="24"/>
        <v>3.2414449151182371E-5</v>
      </c>
    </row>
    <row r="319" spans="1:15" s="74" customFormat="1" ht="17.25" customHeight="1">
      <c r="A319" s="83" t="s">
        <v>352</v>
      </c>
      <c r="B319" s="75" t="s">
        <v>541</v>
      </c>
      <c r="C319" s="76" t="s">
        <v>9</v>
      </c>
      <c r="D319" s="77">
        <v>3</v>
      </c>
      <c r="E319" s="80">
        <v>211.4546</v>
      </c>
      <c r="F319" s="80">
        <f t="shared" si="20"/>
        <v>634.36379999999997</v>
      </c>
      <c r="H319" s="77">
        <f>VLOOKUP(A319,'A&amp;R CONSTRUCCIONES'!A:F,4,FALSE)</f>
        <v>3</v>
      </c>
      <c r="I319" s="80">
        <f>VLOOKUP(A319,'A&amp;R CONSTRUCCIONES'!A:F,5,FALSE)</f>
        <v>211.4546</v>
      </c>
      <c r="J319" s="80">
        <f t="shared" si="21"/>
        <v>634.36379999999997</v>
      </c>
      <c r="K319" s="264">
        <f t="shared" si="22"/>
        <v>0</v>
      </c>
      <c r="L319" s="77">
        <v>3</v>
      </c>
      <c r="M319" s="80">
        <v>211.4546</v>
      </c>
      <c r="N319" s="80">
        <f t="shared" si="23"/>
        <v>634.36379999999997</v>
      </c>
      <c r="O319" s="276">
        <f t="shared" si="24"/>
        <v>1.5979131124858626E-4</v>
      </c>
    </row>
    <row r="320" spans="1:15" s="74" customFormat="1" ht="17.25" customHeight="1">
      <c r="A320" s="83" t="s">
        <v>353</v>
      </c>
      <c r="B320" s="75" t="s">
        <v>542</v>
      </c>
      <c r="C320" s="76" t="s">
        <v>9</v>
      </c>
      <c r="D320" s="77">
        <v>3</v>
      </c>
      <c r="E320" s="80">
        <v>4262.8676999999998</v>
      </c>
      <c r="F320" s="80">
        <f t="shared" si="20"/>
        <v>12788.6031</v>
      </c>
      <c r="H320" s="77">
        <f>VLOOKUP(A320,'A&amp;R CONSTRUCCIONES'!A:F,4,FALSE)</f>
        <v>3</v>
      </c>
      <c r="I320" s="80">
        <f>VLOOKUP(A320,'A&amp;R CONSTRUCCIONES'!A:F,5,FALSE)</f>
        <v>4262.8676999999998</v>
      </c>
      <c r="J320" s="80">
        <f t="shared" si="21"/>
        <v>12788.6031</v>
      </c>
      <c r="K320" s="264">
        <f t="shared" si="22"/>
        <v>0</v>
      </c>
      <c r="L320" s="77">
        <v>3</v>
      </c>
      <c r="M320" s="80">
        <v>4262.8676999999998</v>
      </c>
      <c r="N320" s="80">
        <f t="shared" si="23"/>
        <v>12788.6031</v>
      </c>
      <c r="O320" s="276">
        <f t="shared" si="24"/>
        <v>3.2213497339960689E-3</v>
      </c>
    </row>
    <row r="321" spans="1:15" s="74" customFormat="1" ht="17.25" customHeight="1">
      <c r="A321" s="83" t="s">
        <v>354</v>
      </c>
      <c r="B321" s="75" t="s">
        <v>543</v>
      </c>
      <c r="C321" s="76" t="s">
        <v>9</v>
      </c>
      <c r="D321" s="77">
        <v>2</v>
      </c>
      <c r="E321" s="80">
        <v>864.55600000000004</v>
      </c>
      <c r="F321" s="80">
        <f t="shared" si="20"/>
        <v>1729.1120000000001</v>
      </c>
      <c r="H321" s="77">
        <f>VLOOKUP(A321,'A&amp;R CONSTRUCCIONES'!A:F,4,FALSE)</f>
        <v>2</v>
      </c>
      <c r="I321" s="80">
        <f>VLOOKUP(A321,'A&amp;R CONSTRUCCIONES'!A:F,5,FALSE)</f>
        <v>864.55600000000004</v>
      </c>
      <c r="J321" s="80">
        <f t="shared" si="21"/>
        <v>1729.1120000000001</v>
      </c>
      <c r="K321" s="264">
        <f t="shared" si="22"/>
        <v>0</v>
      </c>
      <c r="L321" s="77">
        <v>2</v>
      </c>
      <c r="M321" s="80">
        <v>864.55600000000004</v>
      </c>
      <c r="N321" s="80">
        <f t="shared" si="23"/>
        <v>1729.1120000000001</v>
      </c>
      <c r="O321" s="276">
        <f t="shared" si="24"/>
        <v>4.3554987497027026E-4</v>
      </c>
    </row>
    <row r="322" spans="1:15" s="74" customFormat="1" ht="17.25" customHeight="1">
      <c r="A322" s="83" t="s">
        <v>355</v>
      </c>
      <c r="B322" s="75" t="s">
        <v>544</v>
      </c>
      <c r="C322" s="76" t="s">
        <v>9</v>
      </c>
      <c r="D322" s="77">
        <v>1</v>
      </c>
      <c r="E322" s="80">
        <v>1891.2529999999999</v>
      </c>
      <c r="F322" s="80">
        <f t="shared" si="20"/>
        <v>1891.2529999999999</v>
      </c>
      <c r="H322" s="77">
        <f>VLOOKUP(A322,'A&amp;R CONSTRUCCIONES'!A:F,4,FALSE)</f>
        <v>1</v>
      </c>
      <c r="I322" s="80">
        <f>VLOOKUP(A322,'A&amp;R CONSTRUCCIONES'!A:F,5,FALSE)</f>
        <v>1891.2529999999999</v>
      </c>
      <c r="J322" s="80">
        <f t="shared" si="21"/>
        <v>1891.2529999999999</v>
      </c>
      <c r="K322" s="264">
        <f t="shared" si="22"/>
        <v>0</v>
      </c>
      <c r="L322" s="77">
        <v>1</v>
      </c>
      <c r="M322" s="80">
        <v>1891.2529999999999</v>
      </c>
      <c r="N322" s="80">
        <f t="shared" si="23"/>
        <v>1891.2529999999999</v>
      </c>
      <c r="O322" s="276">
        <f t="shared" si="24"/>
        <v>4.7639193278812967E-4</v>
      </c>
    </row>
    <row r="323" spans="1:15" s="74" customFormat="1" ht="17.25" customHeight="1">
      <c r="A323" s="83" t="s">
        <v>356</v>
      </c>
      <c r="B323" s="75" t="s">
        <v>545</v>
      </c>
      <c r="C323" s="76" t="s">
        <v>91</v>
      </c>
      <c r="D323" s="77">
        <v>1</v>
      </c>
      <c r="E323" s="80">
        <v>4907.4382000000005</v>
      </c>
      <c r="F323" s="80">
        <f t="shared" si="20"/>
        <v>4907.4382000000005</v>
      </c>
      <c r="H323" s="77">
        <f>VLOOKUP(A323,'A&amp;R CONSTRUCCIONES'!A:F,4,FALSE)</f>
        <v>1</v>
      </c>
      <c r="I323" s="80">
        <f>VLOOKUP(A323,'A&amp;R CONSTRUCCIONES'!A:F,5,FALSE)</f>
        <v>4907.4382000000005</v>
      </c>
      <c r="J323" s="80">
        <f t="shared" si="21"/>
        <v>4907.4382000000005</v>
      </c>
      <c r="K323" s="264">
        <f t="shared" si="22"/>
        <v>0</v>
      </c>
      <c r="L323" s="77">
        <v>1</v>
      </c>
      <c r="M323" s="80">
        <v>4907.4382000000005</v>
      </c>
      <c r="N323" s="80">
        <f t="shared" si="23"/>
        <v>4907.4382000000005</v>
      </c>
      <c r="O323" s="276">
        <f t="shared" si="24"/>
        <v>1.236145544322362E-3</v>
      </c>
    </row>
    <row r="324" spans="1:15" s="74" customFormat="1" ht="17.25" customHeight="1">
      <c r="A324" s="83" t="s">
        <v>357</v>
      </c>
      <c r="B324" s="75" t="s">
        <v>546</v>
      </c>
      <c r="C324" s="76" t="s">
        <v>91</v>
      </c>
      <c r="D324" s="77">
        <v>4</v>
      </c>
      <c r="E324" s="80">
        <v>140.76229999999998</v>
      </c>
      <c r="F324" s="80">
        <f t="shared" si="20"/>
        <v>563.04919999999993</v>
      </c>
      <c r="H324" s="77">
        <f>VLOOKUP(A324,'A&amp;R CONSTRUCCIONES'!A:F,4,FALSE)</f>
        <v>4</v>
      </c>
      <c r="I324" s="80">
        <f>VLOOKUP(A324,'A&amp;R CONSTRUCCIONES'!A:F,5,FALSE)</f>
        <v>140.76229999999998</v>
      </c>
      <c r="J324" s="80">
        <f t="shared" si="21"/>
        <v>563.04919999999993</v>
      </c>
      <c r="K324" s="264">
        <f t="shared" si="22"/>
        <v>0</v>
      </c>
      <c r="L324" s="77">
        <v>4</v>
      </c>
      <c r="M324" s="80">
        <v>140.76229999999998</v>
      </c>
      <c r="N324" s="80">
        <f t="shared" si="23"/>
        <v>563.04919999999993</v>
      </c>
      <c r="O324" s="276">
        <f t="shared" si="24"/>
        <v>1.4182771773147757E-4</v>
      </c>
    </row>
    <row r="325" spans="1:15" s="74" customFormat="1" ht="17.25" customHeight="1">
      <c r="A325" s="83" t="s">
        <v>358</v>
      </c>
      <c r="B325" s="75" t="s">
        <v>547</v>
      </c>
      <c r="C325" s="76" t="s">
        <v>9</v>
      </c>
      <c r="D325" s="77">
        <v>1</v>
      </c>
      <c r="E325" s="80">
        <v>13144.0491</v>
      </c>
      <c r="F325" s="80">
        <f t="shared" si="20"/>
        <v>13144.0491</v>
      </c>
      <c r="H325" s="77">
        <f>VLOOKUP(A325,'A&amp;R CONSTRUCCIONES'!A:F,4,FALSE)</f>
        <v>1</v>
      </c>
      <c r="I325" s="80">
        <f>VLOOKUP(A325,'A&amp;R CONSTRUCCIONES'!A:F,5,FALSE)</f>
        <v>13144.0491</v>
      </c>
      <c r="J325" s="80">
        <f t="shared" si="21"/>
        <v>13144.0491</v>
      </c>
      <c r="K325" s="264">
        <f t="shared" si="22"/>
        <v>0</v>
      </c>
      <c r="L325" s="77">
        <v>1</v>
      </c>
      <c r="M325" s="80">
        <v>13144.0491</v>
      </c>
      <c r="N325" s="80">
        <f t="shared" si="23"/>
        <v>13144.0491</v>
      </c>
      <c r="O325" s="276">
        <f t="shared" si="24"/>
        <v>3.3108838190401158E-3</v>
      </c>
    </row>
    <row r="326" spans="1:15" s="74" customFormat="1" ht="17.25" customHeight="1">
      <c r="A326" s="83" t="s">
        <v>359</v>
      </c>
      <c r="B326" s="75" t="s">
        <v>548</v>
      </c>
      <c r="C326" s="76" t="s">
        <v>9</v>
      </c>
      <c r="D326" s="77">
        <v>1</v>
      </c>
      <c r="E326" s="80">
        <v>1976.1504</v>
      </c>
      <c r="F326" s="80">
        <f t="shared" si="20"/>
        <v>1976.1504</v>
      </c>
      <c r="H326" s="77">
        <f>VLOOKUP(A326,'A&amp;R CONSTRUCCIONES'!A:F,4,FALSE)</f>
        <v>1</v>
      </c>
      <c r="I326" s="80">
        <f>VLOOKUP(A326,'A&amp;R CONSTRUCCIONES'!A:F,5,FALSE)</f>
        <v>1976.1504</v>
      </c>
      <c r="J326" s="80">
        <f t="shared" si="21"/>
        <v>1976.1504</v>
      </c>
      <c r="K326" s="264">
        <f t="shared" si="22"/>
        <v>0</v>
      </c>
      <c r="L326" s="77">
        <v>1</v>
      </c>
      <c r="M326" s="80">
        <v>1976.1504</v>
      </c>
      <c r="N326" s="80">
        <f t="shared" si="23"/>
        <v>1976.1504</v>
      </c>
      <c r="O326" s="276">
        <f t="shared" si="24"/>
        <v>4.9777692806622675E-4</v>
      </c>
    </row>
    <row r="327" spans="1:15" s="74" customFormat="1" ht="17.25" customHeight="1">
      <c r="A327" s="83" t="s">
        <v>360</v>
      </c>
      <c r="B327" s="75" t="s">
        <v>549</v>
      </c>
      <c r="C327" s="76" t="s">
        <v>91</v>
      </c>
      <c r="D327" s="77">
        <v>1</v>
      </c>
      <c r="E327" s="80">
        <v>1462.6107999999999</v>
      </c>
      <c r="F327" s="80">
        <f t="shared" si="20"/>
        <v>1462.6107999999999</v>
      </c>
      <c r="H327" s="77">
        <f>VLOOKUP(A327,'A&amp;R CONSTRUCCIONES'!A:F,4,FALSE)</f>
        <v>1</v>
      </c>
      <c r="I327" s="80">
        <f>VLOOKUP(A327,'A&amp;R CONSTRUCCIONES'!A:F,5,FALSE)</f>
        <v>1462.6107999999999</v>
      </c>
      <c r="J327" s="80">
        <f t="shared" si="21"/>
        <v>1462.6107999999999</v>
      </c>
      <c r="K327" s="264">
        <f t="shared" si="22"/>
        <v>0</v>
      </c>
      <c r="L327" s="77">
        <v>1</v>
      </c>
      <c r="M327" s="80">
        <v>1462.6107999999999</v>
      </c>
      <c r="N327" s="80">
        <f t="shared" si="23"/>
        <v>1462.6107999999999</v>
      </c>
      <c r="O327" s="276">
        <f t="shared" si="24"/>
        <v>3.6842029380986706E-4</v>
      </c>
    </row>
    <row r="328" spans="1:15" s="74" customFormat="1" ht="17.25" customHeight="1">
      <c r="A328" s="83" t="s">
        <v>361</v>
      </c>
      <c r="B328" s="75" t="s">
        <v>550</v>
      </c>
      <c r="C328" s="76" t="s">
        <v>9</v>
      </c>
      <c r="D328" s="77">
        <v>1</v>
      </c>
      <c r="E328" s="80">
        <v>9065.0931</v>
      </c>
      <c r="F328" s="80">
        <f t="shared" si="20"/>
        <v>9065.0931</v>
      </c>
      <c r="H328" s="77">
        <f>VLOOKUP(A328,'A&amp;R CONSTRUCCIONES'!A:F,4,FALSE)</f>
        <v>1</v>
      </c>
      <c r="I328" s="80">
        <f>VLOOKUP(A328,'A&amp;R CONSTRUCCIONES'!A:F,5,FALSE)</f>
        <v>9065.0931</v>
      </c>
      <c r="J328" s="80">
        <f t="shared" si="21"/>
        <v>9065.0931</v>
      </c>
      <c r="K328" s="264">
        <f t="shared" si="22"/>
        <v>0</v>
      </c>
      <c r="L328" s="77">
        <v>1</v>
      </c>
      <c r="M328" s="80">
        <v>9065.0931</v>
      </c>
      <c r="N328" s="80">
        <f t="shared" si="23"/>
        <v>9065.0931</v>
      </c>
      <c r="O328" s="276">
        <f t="shared" si="24"/>
        <v>2.283426502331173E-3</v>
      </c>
    </row>
    <row r="329" spans="1:15" s="74" customFormat="1" ht="17.25" customHeight="1">
      <c r="A329" s="83" t="s">
        <v>363</v>
      </c>
      <c r="B329" s="75" t="s">
        <v>551</v>
      </c>
      <c r="C329" s="76" t="s">
        <v>9</v>
      </c>
      <c r="D329" s="77">
        <v>3</v>
      </c>
      <c r="E329" s="80">
        <v>1137.4762000000001</v>
      </c>
      <c r="F329" s="80">
        <f t="shared" si="20"/>
        <v>3412.4286000000002</v>
      </c>
      <c r="H329" s="77">
        <f>VLOOKUP(A329,'A&amp;R CONSTRUCCIONES'!A:F,4,FALSE)</f>
        <v>3</v>
      </c>
      <c r="I329" s="80">
        <f>VLOOKUP(A329,'A&amp;R CONSTRUCCIONES'!A:F,5,FALSE)</f>
        <v>1137.4762000000001</v>
      </c>
      <c r="J329" s="80">
        <f t="shared" si="21"/>
        <v>3412.4286000000002</v>
      </c>
      <c r="K329" s="264">
        <f t="shared" si="22"/>
        <v>0</v>
      </c>
      <c r="L329" s="77">
        <v>3</v>
      </c>
      <c r="M329" s="80">
        <v>1137.4762000000001</v>
      </c>
      <c r="N329" s="80">
        <f t="shared" si="23"/>
        <v>3412.4286000000002</v>
      </c>
      <c r="O329" s="276">
        <f t="shared" si="24"/>
        <v>8.5956424458044037E-4</v>
      </c>
    </row>
    <row r="330" spans="1:15" s="74" customFormat="1" ht="17.25" customHeight="1">
      <c r="A330" s="83" t="s">
        <v>364</v>
      </c>
      <c r="B330" s="75" t="s">
        <v>552</v>
      </c>
      <c r="C330" s="76" t="s">
        <v>91</v>
      </c>
      <c r="D330" s="77">
        <v>15</v>
      </c>
      <c r="E330" s="80">
        <v>88.680199999999999</v>
      </c>
      <c r="F330" s="80">
        <f t="shared" si="20"/>
        <v>1330.203</v>
      </c>
      <c r="H330" s="77">
        <f>VLOOKUP(A330,'A&amp;R CONSTRUCCIONES'!A:F,4,FALSE)</f>
        <v>15</v>
      </c>
      <c r="I330" s="80">
        <f>VLOOKUP(A330,'A&amp;R CONSTRUCCIONES'!A:F,5,FALSE)</f>
        <v>88.680199999999999</v>
      </c>
      <c r="J330" s="80">
        <f t="shared" si="21"/>
        <v>1330.203</v>
      </c>
      <c r="K330" s="264">
        <f t="shared" si="22"/>
        <v>0</v>
      </c>
      <c r="L330" s="77">
        <v>15</v>
      </c>
      <c r="M330" s="80">
        <v>88.680199999999999</v>
      </c>
      <c r="N330" s="80">
        <f t="shared" si="23"/>
        <v>1330.203</v>
      </c>
      <c r="O330" s="276">
        <f t="shared" si="24"/>
        <v>3.3506779799982787E-4</v>
      </c>
    </row>
    <row r="331" spans="1:15" s="74" customFormat="1" ht="17.25" customHeight="1">
      <c r="A331" s="83" t="s">
        <v>365</v>
      </c>
      <c r="B331" s="75" t="s">
        <v>553</v>
      </c>
      <c r="C331" s="76" t="s">
        <v>9</v>
      </c>
      <c r="D331" s="77">
        <v>3</v>
      </c>
      <c r="E331" s="80">
        <v>1447.8912</v>
      </c>
      <c r="F331" s="80">
        <f t="shared" si="20"/>
        <v>4343.6736000000001</v>
      </c>
      <c r="H331" s="77">
        <f>VLOOKUP(A331,'A&amp;R CONSTRUCCIONES'!A:F,4,FALSE)</f>
        <v>3</v>
      </c>
      <c r="I331" s="80">
        <f>VLOOKUP(A331,'A&amp;R CONSTRUCCIONES'!A:F,5,FALSE)</f>
        <v>1447.8912</v>
      </c>
      <c r="J331" s="80">
        <f t="shared" si="21"/>
        <v>4343.6736000000001</v>
      </c>
      <c r="K331" s="264">
        <f t="shared" si="22"/>
        <v>0</v>
      </c>
      <c r="L331" s="77">
        <v>3</v>
      </c>
      <c r="M331" s="80">
        <v>1447.8912</v>
      </c>
      <c r="N331" s="80">
        <f t="shared" si="23"/>
        <v>4343.6736000000001</v>
      </c>
      <c r="O331" s="276">
        <f t="shared" si="24"/>
        <v>1.0941376228906304E-3</v>
      </c>
    </row>
    <row r="332" spans="1:15" s="74" customFormat="1" ht="17.25" customHeight="1">
      <c r="A332" s="89" t="s">
        <v>366</v>
      </c>
      <c r="B332" s="75" t="s">
        <v>554</v>
      </c>
      <c r="C332" s="76" t="s">
        <v>362</v>
      </c>
      <c r="D332" s="77">
        <v>3</v>
      </c>
      <c r="E332" s="78">
        <v>234.9171</v>
      </c>
      <c r="F332" s="78">
        <f t="shared" si="20"/>
        <v>704.75130000000001</v>
      </c>
      <c r="H332" s="77">
        <f>VLOOKUP(A332,'A&amp;R CONSTRUCCIONES'!A:F,4,FALSE)</f>
        <v>3</v>
      </c>
      <c r="I332" s="78">
        <f>VLOOKUP(A332,'A&amp;R CONSTRUCCIONES'!A:F,5,FALSE)</f>
        <v>234.9171</v>
      </c>
      <c r="J332" s="78">
        <f t="shared" si="21"/>
        <v>704.75130000000001</v>
      </c>
      <c r="K332" s="264">
        <f t="shared" si="22"/>
        <v>0</v>
      </c>
      <c r="L332" s="77">
        <v>3</v>
      </c>
      <c r="M332" s="78">
        <v>234.9171</v>
      </c>
      <c r="N332" s="78">
        <f t="shared" si="23"/>
        <v>704.75130000000001</v>
      </c>
      <c r="O332" s="276">
        <f t="shared" si="24"/>
        <v>1.7752137548067182E-4</v>
      </c>
    </row>
    <row r="333" spans="1:15" s="74" customFormat="1" ht="17.25" customHeight="1">
      <c r="A333" s="282" t="s">
        <v>367</v>
      </c>
      <c r="B333" s="283" t="s">
        <v>692</v>
      </c>
      <c r="C333" s="284" t="s">
        <v>9</v>
      </c>
      <c r="D333" s="285">
        <v>1</v>
      </c>
      <c r="E333" s="286">
        <v>187151.67800000001</v>
      </c>
      <c r="F333" s="286">
        <f t="shared" si="20"/>
        <v>187151.67800000001</v>
      </c>
      <c r="H333" s="285">
        <f>VLOOKUP(A333,'A&amp;R CONSTRUCCIONES'!A:F,4,FALSE)</f>
        <v>1</v>
      </c>
      <c r="I333" s="286">
        <f>VLOOKUP(A333,'A&amp;R CONSTRUCCIONES'!A:F,5,FALSE)</f>
        <v>225250</v>
      </c>
      <c r="J333" s="286">
        <f t="shared" si="21"/>
        <v>225250</v>
      </c>
      <c r="K333" s="264">
        <f t="shared" si="22"/>
        <v>0</v>
      </c>
      <c r="L333" s="285">
        <v>1</v>
      </c>
      <c r="M333" s="286">
        <v>225250</v>
      </c>
      <c r="N333" s="286">
        <f t="shared" si="23"/>
        <v>225250</v>
      </c>
      <c r="O333" s="276">
        <f t="shared" si="24"/>
        <v>5.6738724464958527E-2</v>
      </c>
    </row>
    <row r="334" spans="1:15" s="74" customFormat="1" ht="17.25" customHeight="1">
      <c r="A334" s="83" t="s">
        <v>368</v>
      </c>
      <c r="B334" s="75" t="s">
        <v>555</v>
      </c>
      <c r="C334" s="76" t="s">
        <v>9</v>
      </c>
      <c r="D334" s="77">
        <v>3</v>
      </c>
      <c r="E334" s="80">
        <v>1452.3354999999999</v>
      </c>
      <c r="F334" s="80">
        <f t="shared" si="20"/>
        <v>4357.0064999999995</v>
      </c>
      <c r="H334" s="77">
        <f>VLOOKUP(A334,'A&amp;R CONSTRUCCIONES'!A:F,4,FALSE)</f>
        <v>3</v>
      </c>
      <c r="I334" s="80">
        <f>VLOOKUP(A334,'A&amp;R CONSTRUCCIONES'!A:F,5,FALSE)</f>
        <v>1452.3354999999999</v>
      </c>
      <c r="J334" s="80">
        <f t="shared" si="21"/>
        <v>4357.0064999999995</v>
      </c>
      <c r="K334" s="264">
        <f t="shared" si="22"/>
        <v>0</v>
      </c>
      <c r="L334" s="77">
        <v>3</v>
      </c>
      <c r="M334" s="80">
        <v>1452.3354999999999</v>
      </c>
      <c r="N334" s="80">
        <f t="shared" si="23"/>
        <v>4357.0064999999995</v>
      </c>
      <c r="O334" s="276">
        <f t="shared" si="24"/>
        <v>1.0974960767837216E-3</v>
      </c>
    </row>
    <row r="335" spans="1:15" s="74" customFormat="1" ht="17.25" customHeight="1">
      <c r="A335" s="83" t="s">
        <v>369</v>
      </c>
      <c r="B335" s="75" t="s">
        <v>635</v>
      </c>
      <c r="C335" s="76" t="s">
        <v>91</v>
      </c>
      <c r="D335" s="77">
        <v>15</v>
      </c>
      <c r="E335" s="80">
        <v>193.49119999999999</v>
      </c>
      <c r="F335" s="80">
        <f t="shared" si="20"/>
        <v>2902.3679999999999</v>
      </c>
      <c r="H335" s="77">
        <f>VLOOKUP(A335,'A&amp;R CONSTRUCCIONES'!A:F,4,FALSE)</f>
        <v>15</v>
      </c>
      <c r="I335" s="80">
        <f>VLOOKUP(A335,'A&amp;R CONSTRUCCIONES'!A:F,5,FALSE)</f>
        <v>193.49119999999999</v>
      </c>
      <c r="J335" s="80">
        <f t="shared" si="21"/>
        <v>2902.3679999999999</v>
      </c>
      <c r="K335" s="264">
        <f t="shared" si="22"/>
        <v>0</v>
      </c>
      <c r="L335" s="77">
        <v>15</v>
      </c>
      <c r="M335" s="80">
        <v>193.49119999999999</v>
      </c>
      <c r="N335" s="80">
        <f t="shared" si="23"/>
        <v>2902.3679999999999</v>
      </c>
      <c r="O335" s="276">
        <f t="shared" si="24"/>
        <v>7.3108394338696002E-4</v>
      </c>
    </row>
    <row r="336" spans="1:15" s="74" customFormat="1" ht="17.25" customHeight="1">
      <c r="A336" s="83" t="s">
        <v>370</v>
      </c>
      <c r="B336" s="75" t="s">
        <v>556</v>
      </c>
      <c r="C336" s="76" t="s">
        <v>9</v>
      </c>
      <c r="D336" s="77">
        <v>1</v>
      </c>
      <c r="E336" s="80">
        <v>4803.9011999999993</v>
      </c>
      <c r="F336" s="80">
        <f t="shared" ref="F336:F399" si="25">D336*E336</f>
        <v>4803.9011999999993</v>
      </c>
      <c r="H336" s="77">
        <f>VLOOKUP(A336,'A&amp;R CONSTRUCCIONES'!A:F,4,FALSE)</f>
        <v>1</v>
      </c>
      <c r="I336" s="80">
        <f>VLOOKUP(A336,'A&amp;R CONSTRUCCIONES'!A:F,5,FALSE)</f>
        <v>4803.9011999999993</v>
      </c>
      <c r="J336" s="80">
        <f t="shared" ref="J336:J399" si="26">H336*I336</f>
        <v>4803.9011999999993</v>
      </c>
      <c r="K336" s="264">
        <f t="shared" ref="K336:K399" si="27">H336-D336</f>
        <v>0</v>
      </c>
      <c r="L336" s="77">
        <v>1</v>
      </c>
      <c r="M336" s="80">
        <v>4803.9011999999993</v>
      </c>
      <c r="N336" s="80">
        <f t="shared" ref="N336:N399" si="28">L336*M336</f>
        <v>4803.9011999999993</v>
      </c>
      <c r="O336" s="276">
        <f t="shared" ref="O336:O399" si="29">N336/N$520</f>
        <v>1.2100653786623022E-3</v>
      </c>
    </row>
    <row r="337" spans="1:15" s="74" customFormat="1" ht="17.25" customHeight="1">
      <c r="A337" s="89" t="s">
        <v>371</v>
      </c>
      <c r="B337" s="75" t="s">
        <v>693</v>
      </c>
      <c r="C337" s="90" t="s">
        <v>9</v>
      </c>
      <c r="D337" s="91">
        <v>1</v>
      </c>
      <c r="E337" s="78">
        <v>96146.829899999997</v>
      </c>
      <c r="F337" s="78">
        <f t="shared" si="25"/>
        <v>96146.829899999997</v>
      </c>
      <c r="H337" s="91">
        <f>VLOOKUP(A337,'A&amp;R CONSTRUCCIONES'!A:F,4,FALSE)</f>
        <v>1</v>
      </c>
      <c r="I337" s="78">
        <f>VLOOKUP(A337,'A&amp;R CONSTRUCCIONES'!A:F,5,FALSE)</f>
        <v>96146.829899999997</v>
      </c>
      <c r="J337" s="78">
        <f t="shared" si="26"/>
        <v>96146.829899999997</v>
      </c>
      <c r="K337" s="264">
        <f t="shared" si="27"/>
        <v>0</v>
      </c>
      <c r="L337" s="91">
        <v>1</v>
      </c>
      <c r="M337" s="78">
        <v>96146.829899999997</v>
      </c>
      <c r="N337" s="78">
        <f t="shared" si="28"/>
        <v>96146.829899999997</v>
      </c>
      <c r="O337" s="276">
        <f t="shared" si="29"/>
        <v>2.421863924472957E-2</v>
      </c>
    </row>
    <row r="338" spans="1:15" s="74" customFormat="1" ht="17.25" customHeight="1">
      <c r="A338" s="83" t="s">
        <v>372</v>
      </c>
      <c r="B338" s="75" t="s">
        <v>557</v>
      </c>
      <c r="C338" s="76" t="s">
        <v>9</v>
      </c>
      <c r="D338" s="77">
        <v>6</v>
      </c>
      <c r="E338" s="80">
        <v>972.79700000000014</v>
      </c>
      <c r="F338" s="80">
        <f t="shared" si="25"/>
        <v>5836.7820000000011</v>
      </c>
      <c r="H338" s="77">
        <f>VLOOKUP(A338,'A&amp;R CONSTRUCCIONES'!A:F,4,FALSE)</f>
        <v>6</v>
      </c>
      <c r="I338" s="80">
        <f>VLOOKUP(A338,'A&amp;R CONSTRUCCIONES'!A:F,5,FALSE)</f>
        <v>972.79700000000014</v>
      </c>
      <c r="J338" s="80">
        <f t="shared" si="26"/>
        <v>5836.7820000000011</v>
      </c>
      <c r="K338" s="264">
        <f t="shared" si="27"/>
        <v>0</v>
      </c>
      <c r="L338" s="77">
        <v>6</v>
      </c>
      <c r="M338" s="80">
        <v>972.79700000000014</v>
      </c>
      <c r="N338" s="80">
        <f t="shared" si="28"/>
        <v>5836.7820000000011</v>
      </c>
      <c r="O338" s="276">
        <f t="shared" si="29"/>
        <v>1.4702400251277675E-3</v>
      </c>
    </row>
    <row r="339" spans="1:15" s="67" customFormat="1" ht="17.25" customHeight="1">
      <c r="A339" s="62" t="s">
        <v>373</v>
      </c>
      <c r="B339" s="63" t="s">
        <v>374</v>
      </c>
      <c r="C339" s="64"/>
      <c r="D339" s="65"/>
      <c r="E339" s="66"/>
      <c r="F339" s="66"/>
      <c r="H339" s="65"/>
      <c r="I339" s="66"/>
      <c r="J339" s="66"/>
      <c r="K339" s="264">
        <f t="shared" si="27"/>
        <v>0</v>
      </c>
      <c r="L339" s="65"/>
      <c r="M339" s="66"/>
      <c r="N339" s="66"/>
      <c r="O339" s="276">
        <f t="shared" si="29"/>
        <v>0</v>
      </c>
    </row>
    <row r="340" spans="1:15" s="74" customFormat="1" ht="17.25" customHeight="1">
      <c r="A340" s="83" t="s">
        <v>375</v>
      </c>
      <c r="B340" s="69" t="s">
        <v>558</v>
      </c>
      <c r="C340" s="76" t="s">
        <v>9</v>
      </c>
      <c r="D340" s="77">
        <v>2</v>
      </c>
      <c r="E340" s="72">
        <v>1160.2758999999999</v>
      </c>
      <c r="F340" s="72">
        <f t="shared" si="25"/>
        <v>2320.5517999999997</v>
      </c>
      <c r="H340" s="77">
        <f>VLOOKUP(A340,'A&amp;R CONSTRUCCIONES'!A:F,4,FALSE)</f>
        <v>2</v>
      </c>
      <c r="I340" s="72">
        <f>VLOOKUP(A340,'A&amp;R CONSTRUCCIONES'!A:F,5,FALSE)</f>
        <v>1160.2758999999999</v>
      </c>
      <c r="J340" s="72">
        <f t="shared" si="26"/>
        <v>2320.5517999999997</v>
      </c>
      <c r="K340" s="264">
        <f t="shared" si="27"/>
        <v>0</v>
      </c>
      <c r="L340" s="77">
        <v>2</v>
      </c>
      <c r="M340" s="72">
        <v>1160.2758999999999</v>
      </c>
      <c r="N340" s="72">
        <f t="shared" si="28"/>
        <v>2320.5517999999997</v>
      </c>
      <c r="O340" s="276">
        <f t="shared" si="29"/>
        <v>5.8452896420361166E-4</v>
      </c>
    </row>
    <row r="341" spans="1:15" s="54" customFormat="1" ht="14.25" customHeight="1">
      <c r="A341" s="10" t="s">
        <v>952</v>
      </c>
      <c r="B341" s="40" t="s">
        <v>953</v>
      </c>
      <c r="C341" s="52" t="s">
        <v>190</v>
      </c>
      <c r="D341" s="42">
        <v>6</v>
      </c>
      <c r="E341" s="5">
        <v>254.73140000000001</v>
      </c>
      <c r="F341" s="5">
        <f t="shared" si="25"/>
        <v>1528.3884</v>
      </c>
      <c r="H341" s="42">
        <f>VLOOKUP(A341,'A&amp;R CONSTRUCCIONES'!A:F,4,FALSE)</f>
        <v>6</v>
      </c>
      <c r="I341" s="5">
        <f>VLOOKUP(A341,'A&amp;R CONSTRUCCIONES'!A:F,5,FALSE)</f>
        <v>254.73140000000001</v>
      </c>
      <c r="J341" s="5">
        <f t="shared" si="26"/>
        <v>1528.3884</v>
      </c>
      <c r="K341" s="264">
        <f t="shared" si="27"/>
        <v>0</v>
      </c>
      <c r="L341" s="42">
        <v>6</v>
      </c>
      <c r="M341" s="5">
        <v>254.73140000000001</v>
      </c>
      <c r="N341" s="5">
        <f t="shared" si="28"/>
        <v>1528.3884</v>
      </c>
      <c r="O341" s="276">
        <f t="shared" si="29"/>
        <v>3.8498916005788602E-4</v>
      </c>
    </row>
    <row r="342" spans="1:15" s="54" customFormat="1" ht="14.25" customHeight="1">
      <c r="A342" s="10" t="s">
        <v>954</v>
      </c>
      <c r="B342" s="40" t="s">
        <v>955</v>
      </c>
      <c r="C342" s="52" t="s">
        <v>190</v>
      </c>
      <c r="D342" s="42">
        <v>6</v>
      </c>
      <c r="E342" s="5">
        <v>165.0222</v>
      </c>
      <c r="F342" s="5">
        <f t="shared" si="25"/>
        <v>990.13319999999999</v>
      </c>
      <c r="H342" s="42">
        <f>VLOOKUP(A342,'A&amp;R CONSTRUCCIONES'!A:F,4,FALSE)</f>
        <v>6</v>
      </c>
      <c r="I342" s="5">
        <f>VLOOKUP(A342,'A&amp;R CONSTRUCCIONES'!A:F,5,FALSE)</f>
        <v>165.0222</v>
      </c>
      <c r="J342" s="5">
        <f t="shared" si="26"/>
        <v>990.13319999999999</v>
      </c>
      <c r="K342" s="264">
        <f t="shared" si="27"/>
        <v>0</v>
      </c>
      <c r="L342" s="42">
        <v>6</v>
      </c>
      <c r="M342" s="5">
        <v>165.0222</v>
      </c>
      <c r="N342" s="5">
        <f t="shared" si="28"/>
        <v>990.13319999999999</v>
      </c>
      <c r="O342" s="276">
        <f t="shared" si="29"/>
        <v>2.4940685823932377E-4</v>
      </c>
    </row>
    <row r="343" spans="1:15" s="54" customFormat="1" ht="14.25" customHeight="1">
      <c r="A343" s="10" t="s">
        <v>956</v>
      </c>
      <c r="B343" s="40" t="s">
        <v>957</v>
      </c>
      <c r="C343" s="52" t="s">
        <v>190</v>
      </c>
      <c r="D343" s="42">
        <v>6</v>
      </c>
      <c r="E343" s="5">
        <v>550.62279999999998</v>
      </c>
      <c r="F343" s="5">
        <f t="shared" si="25"/>
        <v>3303.7367999999997</v>
      </c>
      <c r="H343" s="42">
        <f>VLOOKUP(A343,'A&amp;R CONSTRUCCIONES'!A:F,4,FALSE)</f>
        <v>6</v>
      </c>
      <c r="I343" s="5">
        <f>VLOOKUP(A343,'A&amp;R CONSTRUCCIONES'!A:F,5,FALSE)</f>
        <v>550.62279999999998</v>
      </c>
      <c r="J343" s="5">
        <f t="shared" si="26"/>
        <v>3303.7367999999997</v>
      </c>
      <c r="K343" s="264">
        <f t="shared" si="27"/>
        <v>0</v>
      </c>
      <c r="L343" s="42">
        <v>6</v>
      </c>
      <c r="M343" s="5">
        <v>550.62279999999998</v>
      </c>
      <c r="N343" s="5">
        <f t="shared" si="28"/>
        <v>3303.7367999999997</v>
      </c>
      <c r="O343" s="276">
        <f t="shared" si="29"/>
        <v>8.3218562486101573E-4</v>
      </c>
    </row>
    <row r="344" spans="1:15" s="54" customFormat="1" ht="14.25" customHeight="1">
      <c r="A344" s="10" t="s">
        <v>958</v>
      </c>
      <c r="B344" s="40" t="s">
        <v>959</v>
      </c>
      <c r="C344" s="52" t="s">
        <v>960</v>
      </c>
      <c r="D344" s="42">
        <v>6</v>
      </c>
      <c r="E344" s="5">
        <v>701.41539999999998</v>
      </c>
      <c r="F344" s="5">
        <f t="shared" si="25"/>
        <v>4208.4924000000001</v>
      </c>
      <c r="H344" s="42">
        <f>VLOOKUP(A344,'A&amp;R CONSTRUCCIONES'!A:F,4,FALSE)</f>
        <v>6</v>
      </c>
      <c r="I344" s="5">
        <f>VLOOKUP(A344,'A&amp;R CONSTRUCCIONES'!A:F,5,FALSE)</f>
        <v>701.41539999999998</v>
      </c>
      <c r="J344" s="5">
        <f t="shared" si="26"/>
        <v>4208.4924000000001</v>
      </c>
      <c r="K344" s="264">
        <f t="shared" si="27"/>
        <v>0</v>
      </c>
      <c r="L344" s="42">
        <v>6</v>
      </c>
      <c r="M344" s="5">
        <v>701.41539999999998</v>
      </c>
      <c r="N344" s="5">
        <f t="shared" si="28"/>
        <v>4208.4924000000001</v>
      </c>
      <c r="O344" s="276">
        <f t="shared" si="29"/>
        <v>1.0600865291741266E-3</v>
      </c>
    </row>
    <row r="345" spans="1:15" s="74" customFormat="1" ht="17.25" customHeight="1">
      <c r="A345" s="83" t="s">
        <v>376</v>
      </c>
      <c r="B345" s="75" t="s">
        <v>559</v>
      </c>
      <c r="C345" s="76" t="s">
        <v>9</v>
      </c>
      <c r="D345" s="77">
        <v>6</v>
      </c>
      <c r="E345" s="80">
        <v>165.6592</v>
      </c>
      <c r="F345" s="80">
        <f t="shared" si="25"/>
        <v>993.95519999999999</v>
      </c>
      <c r="H345" s="77">
        <f>VLOOKUP(A345,'A&amp;R CONSTRUCCIONES'!A:F,4,FALSE)</f>
        <v>6</v>
      </c>
      <c r="I345" s="80">
        <f>VLOOKUP(A345,'A&amp;R CONSTRUCCIONES'!A:F,5,FALSE)</f>
        <v>165.6592</v>
      </c>
      <c r="J345" s="80">
        <f t="shared" si="26"/>
        <v>993.95519999999999</v>
      </c>
      <c r="K345" s="264">
        <f t="shared" si="27"/>
        <v>0</v>
      </c>
      <c r="L345" s="77">
        <v>6</v>
      </c>
      <c r="M345" s="80">
        <v>165.6592</v>
      </c>
      <c r="N345" s="80">
        <f t="shared" si="28"/>
        <v>993.95519999999999</v>
      </c>
      <c r="O345" s="276">
        <f t="shared" si="29"/>
        <v>2.5036959033657158E-4</v>
      </c>
    </row>
    <row r="346" spans="1:15" s="74" customFormat="1" ht="17.25" customHeight="1">
      <c r="A346" s="83" t="s">
        <v>377</v>
      </c>
      <c r="B346" s="75" t="s">
        <v>560</v>
      </c>
      <c r="C346" s="76" t="s">
        <v>9</v>
      </c>
      <c r="D346" s="77">
        <v>8</v>
      </c>
      <c r="E346" s="80">
        <v>141.56099999999998</v>
      </c>
      <c r="F346" s="80">
        <f t="shared" si="25"/>
        <v>1132.4879999999998</v>
      </c>
      <c r="H346" s="77">
        <f>VLOOKUP(A346,'A&amp;R CONSTRUCCIONES'!A:F,4,FALSE)</f>
        <v>8</v>
      </c>
      <c r="I346" s="80">
        <f>VLOOKUP(A346,'A&amp;R CONSTRUCCIONES'!A:F,5,FALSE)</f>
        <v>141.56099999999998</v>
      </c>
      <c r="J346" s="80">
        <f t="shared" si="26"/>
        <v>1132.4879999999998</v>
      </c>
      <c r="K346" s="264">
        <f t="shared" si="27"/>
        <v>0</v>
      </c>
      <c r="L346" s="77">
        <v>8</v>
      </c>
      <c r="M346" s="80">
        <v>141.56099999999998</v>
      </c>
      <c r="N346" s="80">
        <f t="shared" si="28"/>
        <v>1132.4879999999998</v>
      </c>
      <c r="O346" s="276">
        <f t="shared" si="29"/>
        <v>2.8526492604604635E-4</v>
      </c>
    </row>
    <row r="347" spans="1:15" s="74" customFormat="1" ht="17.25" customHeight="1">
      <c r="A347" s="83" t="s">
        <v>378</v>
      </c>
      <c r="B347" s="75" t="s">
        <v>561</v>
      </c>
      <c r="C347" s="76" t="s">
        <v>9</v>
      </c>
      <c r="D347" s="77">
        <v>2</v>
      </c>
      <c r="E347" s="80">
        <v>41.904799999999994</v>
      </c>
      <c r="F347" s="80">
        <f t="shared" si="25"/>
        <v>83.809599999999989</v>
      </c>
      <c r="H347" s="77">
        <f>VLOOKUP(A347,'A&amp;R CONSTRUCCIONES'!A:F,4,FALSE)</f>
        <v>2</v>
      </c>
      <c r="I347" s="80">
        <f>VLOOKUP(A347,'A&amp;R CONSTRUCCIONES'!A:F,5,FALSE)</f>
        <v>41.904799999999994</v>
      </c>
      <c r="J347" s="80">
        <f t="shared" si="26"/>
        <v>83.809599999999989</v>
      </c>
      <c r="K347" s="264">
        <f t="shared" si="27"/>
        <v>0</v>
      </c>
      <c r="L347" s="77">
        <v>2</v>
      </c>
      <c r="M347" s="80">
        <v>41.904799999999994</v>
      </c>
      <c r="N347" s="80">
        <f t="shared" si="28"/>
        <v>83.809599999999989</v>
      </c>
      <c r="O347" s="276">
        <f t="shared" si="29"/>
        <v>2.1110986911957325E-5</v>
      </c>
    </row>
    <row r="348" spans="1:15" s="74" customFormat="1" ht="17.25" customHeight="1">
      <c r="A348" s="83" t="s">
        <v>379</v>
      </c>
      <c r="B348" s="75" t="s">
        <v>562</v>
      </c>
      <c r="C348" s="76" t="s">
        <v>9</v>
      </c>
      <c r="D348" s="77">
        <v>2</v>
      </c>
      <c r="E348" s="80">
        <v>144.46179999999998</v>
      </c>
      <c r="F348" s="80">
        <f t="shared" si="25"/>
        <v>288.92359999999996</v>
      </c>
      <c r="H348" s="77">
        <f>VLOOKUP(A348,'A&amp;R CONSTRUCCIONES'!A:F,4,FALSE)</f>
        <v>2</v>
      </c>
      <c r="I348" s="80">
        <f>VLOOKUP(A348,'A&amp;R CONSTRUCCIONES'!A:F,5,FALSE)</f>
        <v>144.46179999999998</v>
      </c>
      <c r="J348" s="80">
        <f t="shared" si="26"/>
        <v>288.92359999999996</v>
      </c>
      <c r="K348" s="264">
        <f t="shared" si="27"/>
        <v>0</v>
      </c>
      <c r="L348" s="77">
        <v>2</v>
      </c>
      <c r="M348" s="80">
        <v>144.46179999999998</v>
      </c>
      <c r="N348" s="80">
        <f t="shared" si="28"/>
        <v>288.92359999999996</v>
      </c>
      <c r="O348" s="276">
        <f t="shared" si="29"/>
        <v>7.2777609464257001E-5</v>
      </c>
    </row>
    <row r="349" spans="1:15" s="67" customFormat="1" ht="17.25" customHeight="1">
      <c r="A349" s="62" t="s">
        <v>380</v>
      </c>
      <c r="B349" s="63" t="s">
        <v>563</v>
      </c>
      <c r="C349" s="64"/>
      <c r="D349" s="65"/>
      <c r="E349" s="66"/>
      <c r="F349" s="66"/>
      <c r="H349" s="65"/>
      <c r="I349" s="66"/>
      <c r="J349" s="66"/>
      <c r="K349" s="264">
        <f t="shared" si="27"/>
        <v>0</v>
      </c>
      <c r="L349" s="65"/>
      <c r="M349" s="66"/>
      <c r="N349" s="66"/>
      <c r="O349" s="276">
        <f t="shared" si="29"/>
        <v>0</v>
      </c>
    </row>
    <row r="350" spans="1:15" s="74" customFormat="1" ht="17.25" customHeight="1">
      <c r="A350" s="83" t="s">
        <v>381</v>
      </c>
      <c r="B350" s="75" t="s">
        <v>564</v>
      </c>
      <c r="C350" s="76" t="s">
        <v>9</v>
      </c>
      <c r="D350" s="77">
        <v>2</v>
      </c>
      <c r="E350" s="80">
        <v>805.38656912262525</v>
      </c>
      <c r="F350" s="80">
        <f t="shared" si="25"/>
        <v>1610.7731382452505</v>
      </c>
      <c r="H350" s="77">
        <f>VLOOKUP(A350,'A&amp;R CONSTRUCCIONES'!A:F,4,FALSE)</f>
        <v>2</v>
      </c>
      <c r="I350" s="80">
        <f>VLOOKUP(A350,'A&amp;R CONSTRUCCIONES'!A:F,5,FALSE)</f>
        <v>805.38656912262525</v>
      </c>
      <c r="J350" s="80">
        <f t="shared" si="26"/>
        <v>1610.7731382452505</v>
      </c>
      <c r="K350" s="264">
        <f t="shared" si="27"/>
        <v>0</v>
      </c>
      <c r="L350" s="77">
        <v>2</v>
      </c>
      <c r="M350" s="80">
        <v>805.38656912262525</v>
      </c>
      <c r="N350" s="80">
        <f t="shared" si="28"/>
        <v>1610.7731382452505</v>
      </c>
      <c r="O350" s="276">
        <f t="shared" si="29"/>
        <v>4.0574123536716455E-4</v>
      </c>
    </row>
    <row r="351" spans="1:15" s="74" customFormat="1" ht="17.25" customHeight="1">
      <c r="A351" s="83" t="s">
        <v>382</v>
      </c>
      <c r="B351" s="75" t="s">
        <v>565</v>
      </c>
      <c r="C351" s="76" t="s">
        <v>9</v>
      </c>
      <c r="D351" s="77">
        <v>1</v>
      </c>
      <c r="E351" s="80">
        <v>1169.5859</v>
      </c>
      <c r="F351" s="80">
        <f t="shared" si="25"/>
        <v>1169.5859</v>
      </c>
      <c r="H351" s="77">
        <f>VLOOKUP(A351,'A&amp;R CONSTRUCCIONES'!A:F,4,FALSE)</f>
        <v>1</v>
      </c>
      <c r="I351" s="80">
        <f>VLOOKUP(A351,'A&amp;R CONSTRUCCIONES'!A:F,5,FALSE)</f>
        <v>1169.5859</v>
      </c>
      <c r="J351" s="80">
        <f t="shared" si="26"/>
        <v>1169.5859</v>
      </c>
      <c r="K351" s="264">
        <f t="shared" si="27"/>
        <v>0</v>
      </c>
      <c r="L351" s="77">
        <v>1</v>
      </c>
      <c r="M351" s="80">
        <v>1169.5859</v>
      </c>
      <c r="N351" s="80">
        <f t="shared" si="28"/>
        <v>1169.5859</v>
      </c>
      <c r="O351" s="276">
        <f t="shared" si="29"/>
        <v>2.9460959874894803E-4</v>
      </c>
    </row>
    <row r="352" spans="1:15" s="74" customFormat="1" ht="17.25" customHeight="1">
      <c r="A352" s="83" t="s">
        <v>383</v>
      </c>
      <c r="B352" s="75" t="s">
        <v>707</v>
      </c>
      <c r="C352" s="76" t="s">
        <v>9</v>
      </c>
      <c r="D352" s="77">
        <v>4</v>
      </c>
      <c r="E352" s="80">
        <v>1089.4316999999999</v>
      </c>
      <c r="F352" s="80">
        <f t="shared" si="25"/>
        <v>4357.7267999999995</v>
      </c>
      <c r="H352" s="77">
        <f>VLOOKUP(A352,'A&amp;R CONSTRUCCIONES'!A:F,4,FALSE)</f>
        <v>4</v>
      </c>
      <c r="I352" s="80">
        <f>VLOOKUP(A352,'A&amp;R CONSTRUCCIONES'!A:F,5,FALSE)</f>
        <v>1089.4316999999999</v>
      </c>
      <c r="J352" s="80">
        <f t="shared" si="26"/>
        <v>4357.7267999999995</v>
      </c>
      <c r="K352" s="264">
        <f t="shared" si="27"/>
        <v>0</v>
      </c>
      <c r="L352" s="77">
        <v>4</v>
      </c>
      <c r="M352" s="80">
        <v>1089.4316999999999</v>
      </c>
      <c r="N352" s="80">
        <f t="shared" si="28"/>
        <v>4357.7267999999995</v>
      </c>
      <c r="O352" s="276">
        <f t="shared" si="29"/>
        <v>1.0976775147558953E-3</v>
      </c>
    </row>
    <row r="353" spans="1:15" s="74" customFormat="1" ht="17.25" customHeight="1">
      <c r="A353" s="83" t="s">
        <v>384</v>
      </c>
      <c r="B353" s="75" t="s">
        <v>566</v>
      </c>
      <c r="C353" s="76" t="s">
        <v>9</v>
      </c>
      <c r="D353" s="77">
        <v>1</v>
      </c>
      <c r="E353" s="78">
        <v>3636.9969641279999</v>
      </c>
      <c r="F353" s="78">
        <f t="shared" si="25"/>
        <v>3636.9969641279999</v>
      </c>
      <c r="H353" s="77">
        <f>VLOOKUP(A353,'A&amp;R CONSTRUCCIONES'!A:F,4,FALSE)</f>
        <v>1</v>
      </c>
      <c r="I353" s="78">
        <f>VLOOKUP(A353,'A&amp;R CONSTRUCCIONES'!A:F,5,FALSE)</f>
        <v>3636.9969641279999</v>
      </c>
      <c r="J353" s="78">
        <f t="shared" si="26"/>
        <v>3636.9969641279999</v>
      </c>
      <c r="K353" s="264">
        <f t="shared" si="27"/>
        <v>0</v>
      </c>
      <c r="L353" s="77">
        <v>1</v>
      </c>
      <c r="M353" s="78">
        <v>3636.9969641279999</v>
      </c>
      <c r="N353" s="78">
        <f t="shared" si="28"/>
        <v>3636.9969641279999</v>
      </c>
      <c r="O353" s="276">
        <f t="shared" si="29"/>
        <v>9.1613127026658932E-4</v>
      </c>
    </row>
    <row r="354" spans="1:15" s="74" customFormat="1" ht="17.25" customHeight="1">
      <c r="A354" s="83" t="s">
        <v>385</v>
      </c>
      <c r="B354" s="75" t="s">
        <v>567</v>
      </c>
      <c r="C354" s="76" t="s">
        <v>9</v>
      </c>
      <c r="D354" s="77">
        <v>10</v>
      </c>
      <c r="E354" s="80">
        <v>117.05119999999999</v>
      </c>
      <c r="F354" s="80">
        <f t="shared" si="25"/>
        <v>1170.5119999999999</v>
      </c>
      <c r="H354" s="77">
        <f>VLOOKUP(A354,'A&amp;R CONSTRUCCIONES'!A:F,4,FALSE)</f>
        <v>10</v>
      </c>
      <c r="I354" s="80">
        <f>VLOOKUP(A354,'A&amp;R CONSTRUCCIONES'!A:F,5,FALSE)</f>
        <v>117.05119999999999</v>
      </c>
      <c r="J354" s="80">
        <f t="shared" si="26"/>
        <v>1170.5119999999999</v>
      </c>
      <c r="K354" s="264">
        <f t="shared" si="27"/>
        <v>0</v>
      </c>
      <c r="L354" s="77">
        <v>10</v>
      </c>
      <c r="M354" s="80">
        <v>117.05119999999999</v>
      </c>
      <c r="N354" s="80">
        <f t="shared" si="28"/>
        <v>1170.5119999999999</v>
      </c>
      <c r="O354" s="276">
        <f t="shared" si="29"/>
        <v>2.9484287614174267E-4</v>
      </c>
    </row>
    <row r="355" spans="1:15" s="74" customFormat="1" ht="17.25" customHeight="1">
      <c r="A355" s="83" t="s">
        <v>386</v>
      </c>
      <c r="B355" s="75" t="s">
        <v>568</v>
      </c>
      <c r="C355" s="76" t="s">
        <v>9</v>
      </c>
      <c r="D355" s="77">
        <v>43</v>
      </c>
      <c r="E355" s="80">
        <v>137.25880000000001</v>
      </c>
      <c r="F355" s="80">
        <f t="shared" si="25"/>
        <v>5902.1284000000005</v>
      </c>
      <c r="H355" s="77">
        <f>VLOOKUP(A355,'A&amp;R CONSTRUCCIONES'!A:F,4,FALSE)</f>
        <v>43</v>
      </c>
      <c r="I355" s="80">
        <f>VLOOKUP(A355,'A&amp;R CONSTRUCCIONES'!A:F,5,FALSE)</f>
        <v>137.25880000000001</v>
      </c>
      <c r="J355" s="80">
        <f t="shared" si="26"/>
        <v>5902.1284000000005</v>
      </c>
      <c r="K355" s="264">
        <f t="shared" si="27"/>
        <v>0</v>
      </c>
      <c r="L355" s="77">
        <v>43</v>
      </c>
      <c r="M355" s="80">
        <v>137.25880000000001</v>
      </c>
      <c r="N355" s="80">
        <f t="shared" si="28"/>
        <v>5902.1284000000005</v>
      </c>
      <c r="O355" s="276">
        <f t="shared" si="29"/>
        <v>1.4867002754468659E-3</v>
      </c>
    </row>
    <row r="356" spans="1:15" s="74" customFormat="1" ht="17.25" customHeight="1">
      <c r="A356" s="83" t="s">
        <v>387</v>
      </c>
      <c r="B356" s="75" t="s">
        <v>569</v>
      </c>
      <c r="C356" s="76" t="s">
        <v>9</v>
      </c>
      <c r="D356" s="77">
        <v>4</v>
      </c>
      <c r="E356" s="80">
        <v>332.82677438268962</v>
      </c>
      <c r="F356" s="80">
        <f t="shared" si="25"/>
        <v>1331.3070975307585</v>
      </c>
      <c r="H356" s="77">
        <f>VLOOKUP(A356,'A&amp;R CONSTRUCCIONES'!A:F,4,FALSE)</f>
        <v>4</v>
      </c>
      <c r="I356" s="80">
        <f>VLOOKUP(A356,'A&amp;R CONSTRUCCIONES'!A:F,5,FALSE)</f>
        <v>332.82677438268962</v>
      </c>
      <c r="J356" s="80">
        <f t="shared" si="26"/>
        <v>1331.3070975307585</v>
      </c>
      <c r="K356" s="264">
        <f t="shared" si="27"/>
        <v>0</v>
      </c>
      <c r="L356" s="77">
        <v>4</v>
      </c>
      <c r="M356" s="80">
        <v>332.82677438268962</v>
      </c>
      <c r="N356" s="80">
        <f t="shared" si="28"/>
        <v>1331.3070975307585</v>
      </c>
      <c r="O356" s="276">
        <f t="shared" si="29"/>
        <v>3.3534591158730908E-4</v>
      </c>
    </row>
    <row r="357" spans="1:15" s="74" customFormat="1" ht="17.25" customHeight="1">
      <c r="A357" s="83" t="s">
        <v>388</v>
      </c>
      <c r="B357" s="75" t="s">
        <v>570</v>
      </c>
      <c r="C357" s="76" t="s">
        <v>9</v>
      </c>
      <c r="D357" s="77">
        <v>3</v>
      </c>
      <c r="E357" s="80">
        <v>1571.1703000000002</v>
      </c>
      <c r="F357" s="80">
        <f t="shared" si="25"/>
        <v>4713.5109000000011</v>
      </c>
      <c r="H357" s="77">
        <f>VLOOKUP(A357,'A&amp;R CONSTRUCCIONES'!A:F,4,FALSE)</f>
        <v>3</v>
      </c>
      <c r="I357" s="80">
        <f>VLOOKUP(A357,'A&amp;R CONSTRUCCIONES'!A:F,5,FALSE)</f>
        <v>1571.1703000000002</v>
      </c>
      <c r="J357" s="80">
        <f t="shared" si="26"/>
        <v>4713.5109000000011</v>
      </c>
      <c r="K357" s="264">
        <f t="shared" si="27"/>
        <v>0</v>
      </c>
      <c r="L357" s="77">
        <v>3</v>
      </c>
      <c r="M357" s="80">
        <v>1571.1703000000002</v>
      </c>
      <c r="N357" s="80">
        <f t="shared" si="28"/>
        <v>4713.5109000000011</v>
      </c>
      <c r="O357" s="276">
        <f t="shared" si="29"/>
        <v>1.1872967645623917E-3</v>
      </c>
    </row>
    <row r="358" spans="1:15" s="74" customFormat="1" ht="17.25" customHeight="1">
      <c r="A358" s="83" t="s">
        <v>389</v>
      </c>
      <c r="B358" s="75" t="s">
        <v>571</v>
      </c>
      <c r="C358" s="76" t="s">
        <v>9</v>
      </c>
      <c r="D358" s="77">
        <v>6</v>
      </c>
      <c r="E358" s="80">
        <v>927.40340000000003</v>
      </c>
      <c r="F358" s="80">
        <f t="shared" si="25"/>
        <v>5564.4204</v>
      </c>
      <c r="H358" s="77">
        <f>VLOOKUP(A358,'A&amp;R CONSTRUCCIONES'!A:F,4,FALSE)</f>
        <v>6</v>
      </c>
      <c r="I358" s="80">
        <f>VLOOKUP(A358,'A&amp;R CONSTRUCCIONES'!A:F,5,FALSE)</f>
        <v>927.40340000000003</v>
      </c>
      <c r="J358" s="80">
        <f t="shared" si="26"/>
        <v>5564.4204</v>
      </c>
      <c r="K358" s="264">
        <f t="shared" si="27"/>
        <v>0</v>
      </c>
      <c r="L358" s="77">
        <v>6</v>
      </c>
      <c r="M358" s="80">
        <v>927.40340000000003</v>
      </c>
      <c r="N358" s="80">
        <f t="shared" si="28"/>
        <v>5564.4204</v>
      </c>
      <c r="O358" s="276">
        <f t="shared" si="29"/>
        <v>1.4016342547515841E-3</v>
      </c>
    </row>
    <row r="359" spans="1:15" s="74" customFormat="1" ht="17.25" customHeight="1">
      <c r="A359" s="83" t="s">
        <v>390</v>
      </c>
      <c r="B359" s="75" t="s">
        <v>572</v>
      </c>
      <c r="C359" s="76" t="s">
        <v>9</v>
      </c>
      <c r="D359" s="77">
        <v>1</v>
      </c>
      <c r="E359" s="80">
        <v>911.37060000000008</v>
      </c>
      <c r="F359" s="80">
        <f t="shared" si="25"/>
        <v>911.37060000000008</v>
      </c>
      <c r="H359" s="77">
        <f>VLOOKUP(A359,'A&amp;R CONSTRUCCIONES'!A:F,4,FALSE)</f>
        <v>1</v>
      </c>
      <c r="I359" s="80">
        <f>VLOOKUP(A359,'A&amp;R CONSTRUCCIONES'!A:F,5,FALSE)</f>
        <v>911.37060000000008</v>
      </c>
      <c r="J359" s="80">
        <f t="shared" si="26"/>
        <v>911.37060000000008</v>
      </c>
      <c r="K359" s="264">
        <f t="shared" si="27"/>
        <v>0</v>
      </c>
      <c r="L359" s="77">
        <v>1</v>
      </c>
      <c r="M359" s="80">
        <v>911.37060000000008</v>
      </c>
      <c r="N359" s="80">
        <f t="shared" si="28"/>
        <v>911.37060000000008</v>
      </c>
      <c r="O359" s="276">
        <f t="shared" si="29"/>
        <v>2.295671714045014E-4</v>
      </c>
    </row>
    <row r="360" spans="1:15" s="74" customFormat="1" ht="17.25" customHeight="1">
      <c r="A360" s="83" t="s">
        <v>391</v>
      </c>
      <c r="B360" s="75" t="s">
        <v>573</v>
      </c>
      <c r="C360" s="76" t="s">
        <v>9</v>
      </c>
      <c r="D360" s="77">
        <v>1</v>
      </c>
      <c r="E360" s="80">
        <v>9409.8521999999994</v>
      </c>
      <c r="F360" s="80">
        <f t="shared" si="25"/>
        <v>9409.8521999999994</v>
      </c>
      <c r="H360" s="77">
        <f>VLOOKUP(A360,'A&amp;R CONSTRUCCIONES'!A:F,4,FALSE)</f>
        <v>1</v>
      </c>
      <c r="I360" s="80">
        <f>VLOOKUP(A360,'A&amp;R CONSTRUCCIONES'!A:F,5,FALSE)</f>
        <v>9409.8521999999994</v>
      </c>
      <c r="J360" s="80">
        <f t="shared" si="26"/>
        <v>9409.8521999999994</v>
      </c>
      <c r="K360" s="264">
        <f t="shared" si="27"/>
        <v>0</v>
      </c>
      <c r="L360" s="77">
        <v>1</v>
      </c>
      <c r="M360" s="80">
        <v>9409.8521999999994</v>
      </c>
      <c r="N360" s="80">
        <f t="shared" si="28"/>
        <v>9409.8521999999994</v>
      </c>
      <c r="O360" s="276">
        <f t="shared" si="29"/>
        <v>2.3702686403186848E-3</v>
      </c>
    </row>
    <row r="361" spans="1:15" s="74" customFormat="1" ht="17.25" customHeight="1">
      <c r="A361" s="83" t="s">
        <v>392</v>
      </c>
      <c r="B361" s="75" t="s">
        <v>574</v>
      </c>
      <c r="C361" s="76" t="s">
        <v>9</v>
      </c>
      <c r="D361" s="77">
        <v>1</v>
      </c>
      <c r="E361" s="80">
        <v>7677.3690000000006</v>
      </c>
      <c r="F361" s="80">
        <f t="shared" si="25"/>
        <v>7677.3690000000006</v>
      </c>
      <c r="H361" s="77">
        <f>VLOOKUP(A361,'A&amp;R CONSTRUCCIONES'!A:F,4,FALSE)</f>
        <v>1</v>
      </c>
      <c r="I361" s="80">
        <f>VLOOKUP(A361,'A&amp;R CONSTRUCCIONES'!A:F,5,FALSE)</f>
        <v>7677.3690000000006</v>
      </c>
      <c r="J361" s="80">
        <f t="shared" si="26"/>
        <v>7677.3690000000006</v>
      </c>
      <c r="K361" s="264">
        <f t="shared" si="27"/>
        <v>0</v>
      </c>
      <c r="L361" s="77">
        <v>1</v>
      </c>
      <c r="M361" s="80">
        <v>7677.3690000000006</v>
      </c>
      <c r="N361" s="80">
        <f t="shared" si="28"/>
        <v>7677.3690000000006</v>
      </c>
      <c r="O361" s="276">
        <f t="shared" si="29"/>
        <v>1.9338695862677656E-3</v>
      </c>
    </row>
    <row r="362" spans="1:15" s="74" customFormat="1" ht="17.25" customHeight="1">
      <c r="A362" s="83" t="s">
        <v>393</v>
      </c>
      <c r="B362" s="75" t="s">
        <v>575</v>
      </c>
      <c r="C362" s="76" t="s">
        <v>9</v>
      </c>
      <c r="D362" s="77">
        <v>1</v>
      </c>
      <c r="E362" s="80">
        <v>1451.2673</v>
      </c>
      <c r="F362" s="80">
        <f t="shared" si="25"/>
        <v>1451.2673</v>
      </c>
      <c r="H362" s="77">
        <f>VLOOKUP(A362,'A&amp;R CONSTRUCCIONES'!A:F,4,FALSE)</f>
        <v>1</v>
      </c>
      <c r="I362" s="80">
        <f>VLOOKUP(A362,'A&amp;R CONSTRUCCIONES'!A:F,5,FALSE)</f>
        <v>1451.2673</v>
      </c>
      <c r="J362" s="80">
        <f t="shared" si="26"/>
        <v>1451.2673</v>
      </c>
      <c r="K362" s="264">
        <f t="shared" si="27"/>
        <v>0</v>
      </c>
      <c r="L362" s="77">
        <v>1</v>
      </c>
      <c r="M362" s="80">
        <v>1451.2673</v>
      </c>
      <c r="N362" s="80">
        <f t="shared" si="28"/>
        <v>1451.2673</v>
      </c>
      <c r="O362" s="276">
        <f t="shared" si="29"/>
        <v>3.6556295431611235E-4</v>
      </c>
    </row>
    <row r="363" spans="1:15" s="74" customFormat="1" ht="17.25" customHeight="1">
      <c r="A363" s="83" t="s">
        <v>394</v>
      </c>
      <c r="B363" s="75" t="s">
        <v>576</v>
      </c>
      <c r="C363" s="76" t="s">
        <v>9</v>
      </c>
      <c r="D363" s="77">
        <v>1</v>
      </c>
      <c r="E363" s="80">
        <v>3926.223</v>
      </c>
      <c r="F363" s="80">
        <f t="shared" si="25"/>
        <v>3926.223</v>
      </c>
      <c r="H363" s="77">
        <f>VLOOKUP(A363,'A&amp;R CONSTRUCCIONES'!A:F,4,FALSE)</f>
        <v>1</v>
      </c>
      <c r="I363" s="80">
        <f>VLOOKUP(A363,'A&amp;R CONSTRUCCIONES'!A:F,5,FALSE)</f>
        <v>3926.223</v>
      </c>
      <c r="J363" s="80">
        <f t="shared" si="26"/>
        <v>3926.223</v>
      </c>
      <c r="K363" s="264">
        <f t="shared" si="27"/>
        <v>0</v>
      </c>
      <c r="L363" s="77">
        <v>1</v>
      </c>
      <c r="M363" s="80">
        <v>3926.223</v>
      </c>
      <c r="N363" s="80">
        <f t="shared" si="28"/>
        <v>3926.223</v>
      </c>
      <c r="O363" s="276">
        <f t="shared" si="29"/>
        <v>9.889850609766165E-4</v>
      </c>
    </row>
    <row r="364" spans="1:15" s="74" customFormat="1" ht="17.25" customHeight="1">
      <c r="A364" s="83" t="s">
        <v>395</v>
      </c>
      <c r="B364" s="75" t="s">
        <v>577</v>
      </c>
      <c r="C364" s="76" t="s">
        <v>9</v>
      </c>
      <c r="D364" s="77">
        <v>2</v>
      </c>
      <c r="E364" s="80">
        <v>3007.9629999999997</v>
      </c>
      <c r="F364" s="80">
        <f t="shared" si="25"/>
        <v>6015.9259999999995</v>
      </c>
      <c r="H364" s="77">
        <f>VLOOKUP(A364,'A&amp;R CONSTRUCCIONES'!A:F,4,FALSE)</f>
        <v>2</v>
      </c>
      <c r="I364" s="80">
        <f>VLOOKUP(A364,'A&amp;R CONSTRUCCIONES'!A:F,5,FALSE)</f>
        <v>3007.9629999999997</v>
      </c>
      <c r="J364" s="80">
        <f t="shared" si="26"/>
        <v>6015.9259999999995</v>
      </c>
      <c r="K364" s="264">
        <f t="shared" si="27"/>
        <v>0</v>
      </c>
      <c r="L364" s="77">
        <v>2</v>
      </c>
      <c r="M364" s="80">
        <v>3007.9629999999997</v>
      </c>
      <c r="N364" s="80">
        <f t="shared" si="28"/>
        <v>6015.9259999999995</v>
      </c>
      <c r="O364" s="276">
        <f t="shared" si="29"/>
        <v>1.5153650065064597E-3</v>
      </c>
    </row>
    <row r="365" spans="1:15" s="74" customFormat="1" ht="17.25" customHeight="1">
      <c r="A365" s="83" t="s">
        <v>396</v>
      </c>
      <c r="B365" s="75" t="s">
        <v>578</v>
      </c>
      <c r="C365" s="76" t="s">
        <v>9</v>
      </c>
      <c r="D365" s="77">
        <v>1</v>
      </c>
      <c r="E365" s="80">
        <v>12454.187899999999</v>
      </c>
      <c r="F365" s="80">
        <f t="shared" si="25"/>
        <v>12454.187899999999</v>
      </c>
      <c r="H365" s="77">
        <f>VLOOKUP(A365,'A&amp;R CONSTRUCCIONES'!A:F,4,FALSE)</f>
        <v>1</v>
      </c>
      <c r="I365" s="80">
        <f>VLOOKUP(A365,'A&amp;R CONSTRUCCIONES'!A:F,5,FALSE)</f>
        <v>12454.187899999999</v>
      </c>
      <c r="J365" s="80">
        <f t="shared" si="26"/>
        <v>12454.187899999999</v>
      </c>
      <c r="K365" s="264">
        <f t="shared" si="27"/>
        <v>0</v>
      </c>
      <c r="L365" s="77">
        <v>1</v>
      </c>
      <c r="M365" s="80">
        <v>12454.187899999999</v>
      </c>
      <c r="N365" s="80">
        <f t="shared" si="28"/>
        <v>12454.187899999999</v>
      </c>
      <c r="O365" s="276">
        <f t="shared" si="29"/>
        <v>3.1371131440307231E-3</v>
      </c>
    </row>
    <row r="366" spans="1:15" s="74" customFormat="1" ht="17.25" customHeight="1">
      <c r="A366" s="83" t="s">
        <v>397</v>
      </c>
      <c r="B366" s="75" t="s">
        <v>579</v>
      </c>
      <c r="C366" s="76" t="s">
        <v>9</v>
      </c>
      <c r="D366" s="77">
        <v>1</v>
      </c>
      <c r="E366" s="80">
        <v>20908.6332</v>
      </c>
      <c r="F366" s="80">
        <f t="shared" si="25"/>
        <v>20908.6332</v>
      </c>
      <c r="H366" s="77">
        <f>VLOOKUP(A366,'A&amp;R CONSTRUCCIONES'!A:F,4,FALSE)</f>
        <v>1</v>
      </c>
      <c r="I366" s="80">
        <f>VLOOKUP(A366,'A&amp;R CONSTRUCCIONES'!A:F,5,FALSE)</f>
        <v>20908.6332</v>
      </c>
      <c r="J366" s="80">
        <f t="shared" si="26"/>
        <v>20908.6332</v>
      </c>
      <c r="K366" s="264">
        <f t="shared" si="27"/>
        <v>0</v>
      </c>
      <c r="L366" s="77">
        <v>1</v>
      </c>
      <c r="M366" s="80">
        <v>20908.6332</v>
      </c>
      <c r="N366" s="80">
        <f t="shared" si="28"/>
        <v>20908.6332</v>
      </c>
      <c r="O366" s="276">
        <f t="shared" si="29"/>
        <v>5.2667222112039247E-3</v>
      </c>
    </row>
    <row r="367" spans="1:15" s="74" customFormat="1" ht="17.25" customHeight="1">
      <c r="A367" s="83" t="s">
        <v>399</v>
      </c>
      <c r="B367" s="75" t="s">
        <v>580</v>
      </c>
      <c r="C367" s="76" t="s">
        <v>9</v>
      </c>
      <c r="D367" s="77">
        <v>1</v>
      </c>
      <c r="E367" s="80">
        <v>14448.649600000001</v>
      </c>
      <c r="F367" s="80">
        <f t="shared" si="25"/>
        <v>14448.649600000001</v>
      </c>
      <c r="H367" s="77">
        <f>VLOOKUP(A367,'A&amp;R CONSTRUCCIONES'!A:F,4,FALSE)</f>
        <v>1</v>
      </c>
      <c r="I367" s="80">
        <f>VLOOKUP(A367,'A&amp;R CONSTRUCCIONES'!A:F,5,FALSE)</f>
        <v>14448.649600000001</v>
      </c>
      <c r="J367" s="80">
        <f t="shared" si="26"/>
        <v>14448.649600000001</v>
      </c>
      <c r="K367" s="264">
        <f t="shared" si="27"/>
        <v>0</v>
      </c>
      <c r="L367" s="77">
        <v>1</v>
      </c>
      <c r="M367" s="80">
        <v>14448.649600000001</v>
      </c>
      <c r="N367" s="80">
        <f t="shared" si="28"/>
        <v>14448.649600000001</v>
      </c>
      <c r="O367" s="276">
        <f t="shared" si="29"/>
        <v>3.6395025462603032E-3</v>
      </c>
    </row>
    <row r="368" spans="1:15" s="67" customFormat="1" ht="17.25" customHeight="1">
      <c r="A368" s="62" t="s">
        <v>400</v>
      </c>
      <c r="B368" s="63" t="s">
        <v>401</v>
      </c>
      <c r="C368" s="64"/>
      <c r="D368" s="65"/>
      <c r="E368" s="66"/>
      <c r="F368" s="66"/>
      <c r="H368" s="65"/>
      <c r="I368" s="66"/>
      <c r="J368" s="66"/>
      <c r="K368" s="264">
        <f t="shared" si="27"/>
        <v>0</v>
      </c>
      <c r="L368" s="65"/>
      <c r="M368" s="66"/>
      <c r="N368" s="66"/>
      <c r="O368" s="276">
        <f t="shared" si="29"/>
        <v>0</v>
      </c>
    </row>
    <row r="369" spans="1:15" s="74" customFormat="1" ht="17.25" customHeight="1">
      <c r="A369" s="82" t="s">
        <v>402</v>
      </c>
      <c r="B369" s="69" t="s">
        <v>581</v>
      </c>
      <c r="C369" s="70" t="s">
        <v>398</v>
      </c>
      <c r="D369" s="71">
        <v>1</v>
      </c>
      <c r="E369" s="72">
        <v>14700</v>
      </c>
      <c r="F369" s="72">
        <f t="shared" si="25"/>
        <v>14700</v>
      </c>
      <c r="H369" s="71">
        <f>VLOOKUP(A369,'A&amp;R CONSTRUCCIONES'!A:F,4,FALSE)</f>
        <v>1</v>
      </c>
      <c r="I369" s="72">
        <f>VLOOKUP(A369,'A&amp;R CONSTRUCCIONES'!A:F,5,FALSE)</f>
        <v>14700</v>
      </c>
      <c r="J369" s="72">
        <f t="shared" si="26"/>
        <v>14700</v>
      </c>
      <c r="K369" s="264">
        <f t="shared" si="27"/>
        <v>0</v>
      </c>
      <c r="L369" s="71">
        <v>1</v>
      </c>
      <c r="M369" s="72">
        <v>14700</v>
      </c>
      <c r="N369" s="72">
        <f t="shared" si="28"/>
        <v>14700</v>
      </c>
      <c r="O369" s="276">
        <f t="shared" si="29"/>
        <v>3.7028157586454623E-3</v>
      </c>
    </row>
    <row r="370" spans="1:15" s="54" customFormat="1" ht="14.25" customHeight="1">
      <c r="A370" s="9" t="s">
        <v>961</v>
      </c>
      <c r="B370" s="38" t="s">
        <v>962</v>
      </c>
      <c r="C370" s="50" t="s">
        <v>398</v>
      </c>
      <c r="D370" s="41">
        <v>1</v>
      </c>
      <c r="E370" s="6">
        <v>13142.686899999999</v>
      </c>
      <c r="F370" s="6">
        <f t="shared" si="25"/>
        <v>13142.686899999999</v>
      </c>
      <c r="H370" s="41">
        <f>VLOOKUP(A370,'A&amp;R CONSTRUCCIONES'!A:F,4,FALSE)</f>
        <v>1</v>
      </c>
      <c r="I370" s="6">
        <f>VLOOKUP(A370,'A&amp;R CONSTRUCCIONES'!A:F,5,FALSE)</f>
        <v>13142.686899999999</v>
      </c>
      <c r="J370" s="6">
        <f t="shared" si="26"/>
        <v>13142.686899999999</v>
      </c>
      <c r="K370" s="264">
        <f t="shared" si="27"/>
        <v>0</v>
      </c>
      <c r="L370" s="41">
        <v>1</v>
      </c>
      <c r="M370" s="6">
        <v>13142.686899999999</v>
      </c>
      <c r="N370" s="6">
        <f t="shared" si="28"/>
        <v>13142.686899999999</v>
      </c>
      <c r="O370" s="276">
        <f t="shared" si="29"/>
        <v>3.3105406914464811E-3</v>
      </c>
    </row>
    <row r="371" spans="1:15" s="54" customFormat="1" ht="14.25" customHeight="1">
      <c r="A371" s="9" t="s">
        <v>963</v>
      </c>
      <c r="B371" s="38" t="s">
        <v>964</v>
      </c>
      <c r="C371" s="50" t="s">
        <v>398</v>
      </c>
      <c r="D371" s="41">
        <v>1</v>
      </c>
      <c r="E371" s="6">
        <v>18724.379799999999</v>
      </c>
      <c r="F371" s="6">
        <f t="shared" si="25"/>
        <v>18724.379799999999</v>
      </c>
      <c r="H371" s="41">
        <f>VLOOKUP(A371,'A&amp;R CONSTRUCCIONES'!A:F,4,FALSE)</f>
        <v>1</v>
      </c>
      <c r="I371" s="6">
        <f>VLOOKUP(A371,'A&amp;R CONSTRUCCIONES'!A:F,5,FALSE)</f>
        <v>18724.379799999999</v>
      </c>
      <c r="J371" s="6">
        <f t="shared" si="26"/>
        <v>18724.379799999999</v>
      </c>
      <c r="K371" s="264">
        <f t="shared" si="27"/>
        <v>0</v>
      </c>
      <c r="L371" s="41">
        <v>1</v>
      </c>
      <c r="M371" s="6">
        <v>18724.379799999999</v>
      </c>
      <c r="N371" s="6">
        <f t="shared" si="28"/>
        <v>18724.379799999999</v>
      </c>
      <c r="O371" s="276">
        <f t="shared" si="29"/>
        <v>4.7165257547144741E-3</v>
      </c>
    </row>
    <row r="372" spans="1:15" s="74" customFormat="1" ht="17.25" customHeight="1">
      <c r="A372" s="82" t="s">
        <v>403</v>
      </c>
      <c r="B372" s="69" t="s">
        <v>582</v>
      </c>
      <c r="C372" s="70" t="s">
        <v>398</v>
      </c>
      <c r="D372" s="71">
        <v>1</v>
      </c>
      <c r="E372" s="72">
        <v>3084.0992000000001</v>
      </c>
      <c r="F372" s="72">
        <f t="shared" si="25"/>
        <v>3084.0992000000001</v>
      </c>
      <c r="H372" s="71">
        <f>VLOOKUP(A372,'A&amp;R CONSTRUCCIONES'!A:F,4,FALSE)</f>
        <v>1</v>
      </c>
      <c r="I372" s="72">
        <f>VLOOKUP(A372,'A&amp;R CONSTRUCCIONES'!A:F,5,FALSE)</f>
        <v>3084.0992000000001</v>
      </c>
      <c r="J372" s="72">
        <f t="shared" si="26"/>
        <v>3084.0992000000001</v>
      </c>
      <c r="K372" s="264">
        <f t="shared" si="27"/>
        <v>0</v>
      </c>
      <c r="L372" s="71">
        <v>1</v>
      </c>
      <c r="M372" s="72">
        <v>3084.0992000000001</v>
      </c>
      <c r="N372" s="72">
        <f t="shared" si="28"/>
        <v>3084.0992000000001</v>
      </c>
      <c r="O372" s="276">
        <f t="shared" si="29"/>
        <v>7.7686062033917444E-4</v>
      </c>
    </row>
    <row r="373" spans="1:15" s="74" customFormat="1" ht="17.25" customHeight="1">
      <c r="A373" s="82" t="s">
        <v>404</v>
      </c>
      <c r="B373" s="69" t="s">
        <v>583</v>
      </c>
      <c r="C373" s="70" t="s">
        <v>398</v>
      </c>
      <c r="D373" s="71">
        <v>1</v>
      </c>
      <c r="E373" s="72">
        <v>2662.9148</v>
      </c>
      <c r="F373" s="72">
        <f t="shared" si="25"/>
        <v>2662.9148</v>
      </c>
      <c r="H373" s="71">
        <f>VLOOKUP(A373,'A&amp;R CONSTRUCCIONES'!A:F,4,FALSE)</f>
        <v>1</v>
      </c>
      <c r="I373" s="72">
        <f>VLOOKUP(A373,'A&amp;R CONSTRUCCIONES'!A:F,5,FALSE)</f>
        <v>2662.9148</v>
      </c>
      <c r="J373" s="72">
        <f t="shared" si="26"/>
        <v>2662.9148</v>
      </c>
      <c r="K373" s="264">
        <f t="shared" si="27"/>
        <v>0</v>
      </c>
      <c r="L373" s="71">
        <v>1</v>
      </c>
      <c r="M373" s="72">
        <v>2662.9148</v>
      </c>
      <c r="N373" s="72">
        <f t="shared" si="28"/>
        <v>2662.9148</v>
      </c>
      <c r="O373" s="276">
        <f t="shared" si="29"/>
        <v>6.7076754322246458E-4</v>
      </c>
    </row>
    <row r="374" spans="1:15" s="74" customFormat="1" ht="17.25" customHeight="1">
      <c r="A374" s="82" t="s">
        <v>405</v>
      </c>
      <c r="B374" s="69" t="s">
        <v>584</v>
      </c>
      <c r="C374" s="70" t="s">
        <v>398</v>
      </c>
      <c r="D374" s="71">
        <v>1</v>
      </c>
      <c r="E374" s="72">
        <v>2853.4071999999996</v>
      </c>
      <c r="F374" s="72">
        <f t="shared" si="25"/>
        <v>2853.4071999999996</v>
      </c>
      <c r="H374" s="71">
        <f>VLOOKUP(A374,'A&amp;R CONSTRUCCIONES'!A:F,4,FALSE)</f>
        <v>1</v>
      </c>
      <c r="I374" s="72">
        <f>VLOOKUP(A374,'A&amp;R CONSTRUCCIONES'!A:F,5,FALSE)</f>
        <v>2853.4071999999996</v>
      </c>
      <c r="J374" s="72">
        <f t="shared" si="26"/>
        <v>2853.4071999999996</v>
      </c>
      <c r="K374" s="264">
        <f t="shared" si="27"/>
        <v>0</v>
      </c>
      <c r="L374" s="71">
        <v>1</v>
      </c>
      <c r="M374" s="72">
        <v>2853.4071999999996</v>
      </c>
      <c r="N374" s="72">
        <f t="shared" si="28"/>
        <v>2853.4071999999996</v>
      </c>
      <c r="O374" s="276">
        <f t="shared" si="29"/>
        <v>7.187510983668315E-4</v>
      </c>
    </row>
    <row r="375" spans="1:15" s="67" customFormat="1" ht="17.25" customHeight="1">
      <c r="A375" s="62" t="s">
        <v>406</v>
      </c>
      <c r="B375" s="63" t="s">
        <v>636</v>
      </c>
      <c r="C375" s="64"/>
      <c r="D375" s="65"/>
      <c r="E375" s="66"/>
      <c r="F375" s="66"/>
      <c r="H375" s="65"/>
      <c r="I375" s="66"/>
      <c r="J375" s="66"/>
      <c r="K375" s="264">
        <f t="shared" si="27"/>
        <v>0</v>
      </c>
      <c r="L375" s="65"/>
      <c r="M375" s="66"/>
      <c r="N375" s="66"/>
      <c r="O375" s="276">
        <f t="shared" si="29"/>
        <v>0</v>
      </c>
    </row>
    <row r="376" spans="1:15" s="67" customFormat="1" ht="17.25" customHeight="1">
      <c r="A376" s="84" t="s">
        <v>407</v>
      </c>
      <c r="B376" s="85" t="s">
        <v>55</v>
      </c>
      <c r="C376" s="86"/>
      <c r="D376" s="87"/>
      <c r="E376" s="88"/>
      <c r="F376" s="88"/>
      <c r="H376" s="87"/>
      <c r="I376" s="88"/>
      <c r="J376" s="88"/>
      <c r="K376" s="264">
        <f t="shared" si="27"/>
        <v>0</v>
      </c>
      <c r="L376" s="87"/>
      <c r="M376" s="88"/>
      <c r="N376" s="88"/>
      <c r="O376" s="276">
        <f t="shared" si="29"/>
        <v>0</v>
      </c>
    </row>
    <row r="377" spans="1:15" s="67" customFormat="1" ht="17.25" customHeight="1">
      <c r="A377" s="62" t="s">
        <v>408</v>
      </c>
      <c r="B377" s="63" t="s">
        <v>585</v>
      </c>
      <c r="C377" s="64"/>
      <c r="D377" s="65"/>
      <c r="E377" s="66"/>
      <c r="F377" s="66"/>
      <c r="H377" s="65"/>
      <c r="I377" s="66"/>
      <c r="J377" s="66"/>
      <c r="K377" s="264">
        <f t="shared" si="27"/>
        <v>0</v>
      </c>
      <c r="L377" s="65"/>
      <c r="M377" s="66"/>
      <c r="N377" s="66"/>
      <c r="O377" s="276">
        <f t="shared" si="29"/>
        <v>0</v>
      </c>
    </row>
    <row r="378" spans="1:15" s="74" customFormat="1" ht="17.25" customHeight="1">
      <c r="A378" s="83" t="s">
        <v>409</v>
      </c>
      <c r="B378" s="75" t="s">
        <v>637</v>
      </c>
      <c r="C378" s="76" t="s">
        <v>19</v>
      </c>
      <c r="D378" s="77">
        <v>3</v>
      </c>
      <c r="E378" s="78">
        <v>1441.2122999999999</v>
      </c>
      <c r="F378" s="78">
        <f t="shared" si="25"/>
        <v>4323.6368999999995</v>
      </c>
      <c r="H378" s="77">
        <v>3</v>
      </c>
      <c r="I378" s="78">
        <f>VLOOKUP(A378,'A&amp;R CONSTRUCCIONES'!A:F,5,FALSE)</f>
        <v>1441.2122999999999</v>
      </c>
      <c r="J378" s="78">
        <f t="shared" si="26"/>
        <v>4323.6368999999995</v>
      </c>
      <c r="K378" s="264">
        <f t="shared" si="27"/>
        <v>0</v>
      </c>
      <c r="L378" s="77">
        <v>3</v>
      </c>
      <c r="M378" s="78">
        <v>1441.2122999999999</v>
      </c>
      <c r="N378" s="78">
        <f t="shared" si="28"/>
        <v>4323.6368999999995</v>
      </c>
      <c r="O378" s="276">
        <f t="shared" si="29"/>
        <v>1.0890905338762594E-3</v>
      </c>
    </row>
    <row r="379" spans="1:15" s="74" customFormat="1" ht="17.25" customHeight="1">
      <c r="A379" s="83" t="s">
        <v>410</v>
      </c>
      <c r="B379" s="75" t="s">
        <v>638</v>
      </c>
      <c r="C379" s="76" t="s">
        <v>19</v>
      </c>
      <c r="D379" s="77">
        <v>5</v>
      </c>
      <c r="E379" s="78">
        <v>1441.2122999999999</v>
      </c>
      <c r="F379" s="78">
        <f t="shared" si="25"/>
        <v>7206.0614999999998</v>
      </c>
      <c r="H379" s="77">
        <v>5</v>
      </c>
      <c r="I379" s="78">
        <f>VLOOKUP(A379,'A&amp;R CONSTRUCCIONES'!A:F,5,FALSE)</f>
        <v>1441.2122999999999</v>
      </c>
      <c r="J379" s="78">
        <f t="shared" si="26"/>
        <v>7206.0614999999998</v>
      </c>
      <c r="K379" s="264">
        <f t="shared" si="27"/>
        <v>0</v>
      </c>
      <c r="L379" s="77">
        <v>5</v>
      </c>
      <c r="M379" s="78">
        <v>1441.2122999999999</v>
      </c>
      <c r="N379" s="78">
        <f t="shared" si="28"/>
        <v>7206.0614999999998</v>
      </c>
      <c r="O379" s="276">
        <f t="shared" si="29"/>
        <v>1.8151508897937658E-3</v>
      </c>
    </row>
    <row r="380" spans="1:15" s="74" customFormat="1" ht="17.25" customHeight="1">
      <c r="A380" s="83" t="s">
        <v>318</v>
      </c>
      <c r="B380" s="69" t="s">
        <v>679</v>
      </c>
      <c r="C380" s="76" t="s">
        <v>91</v>
      </c>
      <c r="D380" s="77">
        <v>48</v>
      </c>
      <c r="E380" s="72">
        <v>15.5036</v>
      </c>
      <c r="F380" s="72">
        <f t="shared" si="25"/>
        <v>744.17280000000005</v>
      </c>
      <c r="H380" s="77">
        <v>48</v>
      </c>
      <c r="I380" s="72">
        <f>VLOOKUP(A380,'A&amp;R CONSTRUCCIONES'!A:F,5,FALSE)</f>
        <v>15.5036</v>
      </c>
      <c r="J380" s="72">
        <f t="shared" si="26"/>
        <v>744.17280000000005</v>
      </c>
      <c r="K380" s="264">
        <f t="shared" si="27"/>
        <v>0</v>
      </c>
      <c r="L380" s="77">
        <v>48</v>
      </c>
      <c r="M380" s="72">
        <v>15.5036</v>
      </c>
      <c r="N380" s="72">
        <f t="shared" si="28"/>
        <v>744.17280000000005</v>
      </c>
      <c r="O380" s="276">
        <f t="shared" si="29"/>
        <v>1.8745134496566789E-4</v>
      </c>
    </row>
    <row r="381" spans="1:15" s="74" customFormat="1" ht="17.25" customHeight="1">
      <c r="A381" s="83" t="s">
        <v>323</v>
      </c>
      <c r="B381" s="69" t="s">
        <v>684</v>
      </c>
      <c r="C381" s="76" t="s">
        <v>91</v>
      </c>
      <c r="D381" s="77">
        <v>20</v>
      </c>
      <c r="E381" s="72">
        <v>21.265999999999998</v>
      </c>
      <c r="F381" s="72">
        <f t="shared" si="25"/>
        <v>425.31999999999994</v>
      </c>
      <c r="H381" s="77">
        <v>20</v>
      </c>
      <c r="I381" s="72">
        <f>VLOOKUP(A381,'A&amp;R CONSTRUCCIONES'!A:F,5,FALSE)</f>
        <v>21.265999999999998</v>
      </c>
      <c r="J381" s="72">
        <f t="shared" si="26"/>
        <v>425.31999999999994</v>
      </c>
      <c r="K381" s="264">
        <f t="shared" si="27"/>
        <v>0</v>
      </c>
      <c r="L381" s="77">
        <v>20</v>
      </c>
      <c r="M381" s="72">
        <v>21.265999999999998</v>
      </c>
      <c r="N381" s="72">
        <f t="shared" si="28"/>
        <v>425.31999999999994</v>
      </c>
      <c r="O381" s="276">
        <f t="shared" si="29"/>
        <v>1.0713480261680869E-4</v>
      </c>
    </row>
    <row r="382" spans="1:15" s="74" customFormat="1" ht="17.25" customHeight="1">
      <c r="A382" s="83" t="s">
        <v>325</v>
      </c>
      <c r="B382" s="69" t="s">
        <v>686</v>
      </c>
      <c r="C382" s="76" t="s">
        <v>91</v>
      </c>
      <c r="D382" s="77">
        <f>28+64</f>
        <v>92</v>
      </c>
      <c r="E382" s="72">
        <v>19.943000000000001</v>
      </c>
      <c r="F382" s="72">
        <f t="shared" si="25"/>
        <v>1834.7560000000001</v>
      </c>
      <c r="H382" s="77">
        <v>92</v>
      </c>
      <c r="I382" s="72">
        <f>VLOOKUP(A382,'A&amp;R CONSTRUCCIONES'!A:F,5,FALSE)</f>
        <v>19.943000000000001</v>
      </c>
      <c r="J382" s="72">
        <f t="shared" si="26"/>
        <v>1834.7560000000001</v>
      </c>
      <c r="K382" s="264">
        <f t="shared" si="27"/>
        <v>0</v>
      </c>
      <c r="L382" s="77">
        <v>92</v>
      </c>
      <c r="M382" s="72">
        <v>19.943000000000001</v>
      </c>
      <c r="N382" s="72">
        <f t="shared" si="28"/>
        <v>1834.7560000000001</v>
      </c>
      <c r="O382" s="276">
        <f t="shared" si="29"/>
        <v>4.6216077755573565E-4</v>
      </c>
    </row>
    <row r="383" spans="1:15" s="74" customFormat="1" ht="17.25" customHeight="1">
      <c r="A383" s="83" t="s">
        <v>326</v>
      </c>
      <c r="B383" s="75" t="s">
        <v>687</v>
      </c>
      <c r="C383" s="76" t="s">
        <v>91</v>
      </c>
      <c r="D383" s="77">
        <v>60</v>
      </c>
      <c r="E383" s="80">
        <v>66.698800000000006</v>
      </c>
      <c r="F383" s="80">
        <f t="shared" si="25"/>
        <v>4001.9280000000003</v>
      </c>
      <c r="H383" s="77">
        <v>60</v>
      </c>
      <c r="I383" s="80">
        <f>VLOOKUP(A383,'A&amp;R CONSTRUCCIONES'!A:F,5,FALSE)</f>
        <v>66.698800000000006</v>
      </c>
      <c r="J383" s="80">
        <f t="shared" si="26"/>
        <v>4001.9280000000003</v>
      </c>
      <c r="K383" s="264">
        <f t="shared" si="27"/>
        <v>0</v>
      </c>
      <c r="L383" s="77">
        <v>60</v>
      </c>
      <c r="M383" s="80">
        <v>66.698800000000006</v>
      </c>
      <c r="N383" s="80">
        <f t="shared" si="28"/>
        <v>4001.9280000000003</v>
      </c>
      <c r="O383" s="276">
        <f t="shared" si="29"/>
        <v>1.0080545621336406E-3</v>
      </c>
    </row>
    <row r="384" spans="1:15" s="74" customFormat="1" ht="16.5" customHeight="1">
      <c r="A384" s="83" t="s">
        <v>341</v>
      </c>
      <c r="B384" s="75" t="s">
        <v>625</v>
      </c>
      <c r="C384" s="76" t="s">
        <v>91</v>
      </c>
      <c r="D384" s="77">
        <v>48</v>
      </c>
      <c r="E384" s="80">
        <v>53.125799999999998</v>
      </c>
      <c r="F384" s="80">
        <f t="shared" si="25"/>
        <v>2550.0383999999999</v>
      </c>
      <c r="H384" s="77">
        <v>48</v>
      </c>
      <c r="I384" s="80">
        <f>VLOOKUP(A384,'A&amp;R CONSTRUCCIONES'!A:F,5,FALSE)</f>
        <v>53.125799999999998</v>
      </c>
      <c r="J384" s="80">
        <f t="shared" si="26"/>
        <v>2550.0383999999999</v>
      </c>
      <c r="K384" s="264">
        <f t="shared" si="27"/>
        <v>0</v>
      </c>
      <c r="L384" s="77">
        <v>48</v>
      </c>
      <c r="M384" s="80">
        <v>53.125799999999998</v>
      </c>
      <c r="N384" s="80">
        <f t="shared" si="28"/>
        <v>2550.0383999999999</v>
      </c>
      <c r="O384" s="276">
        <f t="shared" si="29"/>
        <v>6.4233485528374557E-4</v>
      </c>
    </row>
    <row r="385" spans="1:15" s="74" customFormat="1" ht="17.25" customHeight="1">
      <c r="A385" s="83" t="s">
        <v>343</v>
      </c>
      <c r="B385" s="75" t="s">
        <v>633</v>
      </c>
      <c r="C385" s="76" t="s">
        <v>91</v>
      </c>
      <c r="D385" s="77">
        <v>20</v>
      </c>
      <c r="E385" s="80">
        <v>112.5432</v>
      </c>
      <c r="F385" s="80">
        <f t="shared" si="25"/>
        <v>2250.864</v>
      </c>
      <c r="H385" s="77">
        <v>20</v>
      </c>
      <c r="I385" s="80">
        <f>VLOOKUP(A385,'A&amp;R CONSTRUCCIONES'!A:F,5,FALSE)</f>
        <v>112.5432</v>
      </c>
      <c r="J385" s="80">
        <f t="shared" si="26"/>
        <v>2250.864</v>
      </c>
      <c r="K385" s="264">
        <f t="shared" si="27"/>
        <v>0</v>
      </c>
      <c r="L385" s="77">
        <v>20</v>
      </c>
      <c r="M385" s="80">
        <v>112.5432</v>
      </c>
      <c r="N385" s="80">
        <f t="shared" si="28"/>
        <v>2250.864</v>
      </c>
      <c r="O385" s="276">
        <f t="shared" si="29"/>
        <v>5.6697514896379318E-4</v>
      </c>
    </row>
    <row r="386" spans="1:15" s="67" customFormat="1" ht="17.25" customHeight="1">
      <c r="A386" s="62" t="s">
        <v>411</v>
      </c>
      <c r="B386" s="63" t="s">
        <v>586</v>
      </c>
      <c r="C386" s="64"/>
      <c r="D386" s="65"/>
      <c r="E386" s="66"/>
      <c r="F386" s="66"/>
      <c r="H386" s="65"/>
      <c r="I386" s="66"/>
      <c r="J386" s="66"/>
      <c r="K386" s="264">
        <f t="shared" si="27"/>
        <v>0</v>
      </c>
      <c r="L386" s="65"/>
      <c r="M386" s="66"/>
      <c r="N386" s="66"/>
      <c r="O386" s="276">
        <f t="shared" si="29"/>
        <v>0</v>
      </c>
    </row>
    <row r="387" spans="1:15" s="74" customFormat="1" ht="17.25" customHeight="1">
      <c r="A387" s="83" t="s">
        <v>412</v>
      </c>
      <c r="B387" s="75" t="s">
        <v>587</v>
      </c>
      <c r="C387" s="97" t="s">
        <v>9</v>
      </c>
      <c r="D387" s="77">
        <v>3</v>
      </c>
      <c r="E387" s="78">
        <v>1598.85</v>
      </c>
      <c r="F387" s="78">
        <f t="shared" si="25"/>
        <v>4796.5499999999993</v>
      </c>
      <c r="H387" s="77">
        <f>VLOOKUP(A387,'A&amp;R CONSTRUCCIONES'!A:F,4,FALSE)</f>
        <v>3</v>
      </c>
      <c r="I387" s="78">
        <f>VLOOKUP(A387,'A&amp;R CONSTRUCCIONES'!A:F,5,FALSE)</f>
        <v>1598.85</v>
      </c>
      <c r="J387" s="78">
        <f t="shared" si="26"/>
        <v>4796.5499999999993</v>
      </c>
      <c r="K387" s="264">
        <f t="shared" si="27"/>
        <v>0</v>
      </c>
      <c r="L387" s="77">
        <v>3</v>
      </c>
      <c r="M387" s="78">
        <v>1598.85</v>
      </c>
      <c r="N387" s="78">
        <f t="shared" si="28"/>
        <v>4796.5499999999993</v>
      </c>
      <c r="O387" s="276">
        <f t="shared" si="29"/>
        <v>1.2082136685123053E-3</v>
      </c>
    </row>
    <row r="388" spans="1:15" s="74" customFormat="1" ht="17.25" customHeight="1">
      <c r="A388" s="83" t="s">
        <v>413</v>
      </c>
      <c r="B388" s="75" t="s">
        <v>588</v>
      </c>
      <c r="C388" s="97" t="s">
        <v>23</v>
      </c>
      <c r="D388" s="77">
        <v>340</v>
      </c>
      <c r="E388" s="78">
        <v>200.64303331875001</v>
      </c>
      <c r="F388" s="78">
        <f t="shared" si="25"/>
        <v>68218.631328375006</v>
      </c>
      <c r="H388" s="77">
        <f>VLOOKUP(A388,'A&amp;R CONSTRUCCIONES'!A:F,4,FALSE)</f>
        <v>340</v>
      </c>
      <c r="I388" s="78">
        <f>VLOOKUP(A388,'A&amp;R CONSTRUCCIONES'!A:F,5,FALSE)</f>
        <v>200.64303331875001</v>
      </c>
      <c r="J388" s="78">
        <f t="shared" si="26"/>
        <v>68218.631328375006</v>
      </c>
      <c r="K388" s="264">
        <f t="shared" si="27"/>
        <v>0</v>
      </c>
      <c r="L388" s="77">
        <v>340</v>
      </c>
      <c r="M388" s="78">
        <v>200.64303331875001</v>
      </c>
      <c r="N388" s="78">
        <f t="shared" si="28"/>
        <v>68218.631328375006</v>
      </c>
      <c r="O388" s="276">
        <f t="shared" si="29"/>
        <v>1.718374306911102E-2</v>
      </c>
    </row>
    <row r="389" spans="1:15" s="74" customFormat="1" ht="17.25" customHeight="1">
      <c r="A389" s="83" t="s">
        <v>414</v>
      </c>
      <c r="B389" s="75" t="s">
        <v>589</v>
      </c>
      <c r="C389" s="97" t="s">
        <v>9</v>
      </c>
      <c r="D389" s="77">
        <v>6</v>
      </c>
      <c r="E389" s="78">
        <v>724.97006530987494</v>
      </c>
      <c r="F389" s="78">
        <f t="shared" si="25"/>
        <v>4349.8203918592499</v>
      </c>
      <c r="H389" s="77">
        <f>VLOOKUP(A389,'A&amp;R CONSTRUCCIONES'!A:F,4,FALSE)</f>
        <v>6</v>
      </c>
      <c r="I389" s="78">
        <f>VLOOKUP(A389,'A&amp;R CONSTRUCCIONES'!A:F,5,FALSE)</f>
        <v>724.97006530987494</v>
      </c>
      <c r="J389" s="78">
        <f t="shared" si="26"/>
        <v>4349.8203918592499</v>
      </c>
      <c r="K389" s="264">
        <f t="shared" si="27"/>
        <v>0</v>
      </c>
      <c r="L389" s="77">
        <v>6</v>
      </c>
      <c r="M389" s="78">
        <v>724.97006530987494</v>
      </c>
      <c r="N389" s="78">
        <f t="shared" si="28"/>
        <v>4349.8203918592499</v>
      </c>
      <c r="O389" s="276">
        <f t="shared" si="29"/>
        <v>1.095685951990055E-3</v>
      </c>
    </row>
    <row r="390" spans="1:15" s="74" customFormat="1" ht="17.25" customHeight="1">
      <c r="A390" s="83" t="s">
        <v>415</v>
      </c>
      <c r="B390" s="75" t="s">
        <v>728</v>
      </c>
      <c r="C390" s="97" t="s">
        <v>9</v>
      </c>
      <c r="D390" s="77">
        <v>1</v>
      </c>
      <c r="E390" s="78"/>
      <c r="F390" s="78">
        <f t="shared" si="25"/>
        <v>0</v>
      </c>
      <c r="H390" s="77">
        <f>VLOOKUP(A390,'A&amp;R CONSTRUCCIONES'!A:F,4,FALSE)</f>
        <v>1</v>
      </c>
      <c r="I390" s="78">
        <f>VLOOKUP(A390,'A&amp;R CONSTRUCCIONES'!A:F,5,FALSE)</f>
        <v>0</v>
      </c>
      <c r="J390" s="78">
        <f t="shared" si="26"/>
        <v>0</v>
      </c>
      <c r="K390" s="264">
        <f t="shared" si="27"/>
        <v>0</v>
      </c>
      <c r="L390" s="77">
        <v>1</v>
      </c>
      <c r="M390" s="78">
        <v>0</v>
      </c>
      <c r="N390" s="78">
        <f t="shared" si="28"/>
        <v>0</v>
      </c>
      <c r="O390" s="276">
        <f t="shared" si="29"/>
        <v>0</v>
      </c>
    </row>
    <row r="391" spans="1:15" s="74" customFormat="1" ht="17.25" customHeight="1">
      <c r="A391" s="83" t="s">
        <v>416</v>
      </c>
      <c r="B391" s="75" t="s">
        <v>729</v>
      </c>
      <c r="C391" s="97" t="s">
        <v>9</v>
      </c>
      <c r="D391" s="77">
        <v>1</v>
      </c>
      <c r="E391" s="78"/>
      <c r="F391" s="78">
        <f t="shared" si="25"/>
        <v>0</v>
      </c>
      <c r="H391" s="77">
        <f>VLOOKUP(A391,'A&amp;R CONSTRUCCIONES'!A:F,4,FALSE)</f>
        <v>1</v>
      </c>
      <c r="I391" s="78">
        <f>VLOOKUP(A391,'A&amp;R CONSTRUCCIONES'!A:F,5,FALSE)</f>
        <v>0</v>
      </c>
      <c r="J391" s="78">
        <f t="shared" si="26"/>
        <v>0</v>
      </c>
      <c r="K391" s="264">
        <f t="shared" si="27"/>
        <v>0</v>
      </c>
      <c r="L391" s="77">
        <v>1</v>
      </c>
      <c r="M391" s="78">
        <v>0</v>
      </c>
      <c r="N391" s="78">
        <f t="shared" si="28"/>
        <v>0</v>
      </c>
      <c r="O391" s="276">
        <f t="shared" si="29"/>
        <v>0</v>
      </c>
    </row>
    <row r="392" spans="1:15" s="74" customFormat="1" ht="17.25" customHeight="1">
      <c r="A392" s="83" t="s">
        <v>417</v>
      </c>
      <c r="B392" s="75" t="s">
        <v>590</v>
      </c>
      <c r="C392" s="97" t="s">
        <v>9</v>
      </c>
      <c r="D392" s="77">
        <v>2</v>
      </c>
      <c r="E392" s="78">
        <v>1100.430135582</v>
      </c>
      <c r="F392" s="78">
        <f t="shared" si="25"/>
        <v>2200.8602711640001</v>
      </c>
      <c r="H392" s="77">
        <f>VLOOKUP(A392,'A&amp;R CONSTRUCCIONES'!A:F,4,FALSE)</f>
        <v>2</v>
      </c>
      <c r="I392" s="78">
        <f>VLOOKUP(A392,'A&amp;R CONSTRUCCIONES'!A:F,5,FALSE)</f>
        <v>1100.430135582</v>
      </c>
      <c r="J392" s="78">
        <f t="shared" si="26"/>
        <v>2200.8602711640001</v>
      </c>
      <c r="K392" s="264">
        <f t="shared" si="27"/>
        <v>0</v>
      </c>
      <c r="L392" s="77">
        <v>2</v>
      </c>
      <c r="M392" s="78">
        <v>1100.430135582</v>
      </c>
      <c r="N392" s="78">
        <f t="shared" si="28"/>
        <v>2200.8602711640001</v>
      </c>
      <c r="O392" s="276">
        <f t="shared" si="29"/>
        <v>5.543795982750194E-4</v>
      </c>
    </row>
    <row r="393" spans="1:15" s="74" customFormat="1" ht="17.25" customHeight="1">
      <c r="A393" s="83" t="s">
        <v>418</v>
      </c>
      <c r="B393" s="75" t="s">
        <v>591</v>
      </c>
      <c r="C393" s="97" t="s">
        <v>9</v>
      </c>
      <c r="D393" s="77">
        <v>9</v>
      </c>
      <c r="E393" s="78">
        <v>1169.2565052576333</v>
      </c>
      <c r="F393" s="78">
        <f t="shared" si="25"/>
        <v>10523.3085473187</v>
      </c>
      <c r="H393" s="77">
        <f>VLOOKUP(A393,'A&amp;R CONSTRUCCIONES'!A:F,4,FALSE)</f>
        <v>9</v>
      </c>
      <c r="I393" s="78">
        <f>VLOOKUP(A393,'A&amp;R CONSTRUCCIONES'!A:F,5,FALSE)</f>
        <v>1169.2565052576333</v>
      </c>
      <c r="J393" s="78">
        <f t="shared" si="26"/>
        <v>10523.3085473187</v>
      </c>
      <c r="K393" s="264">
        <f t="shared" si="27"/>
        <v>0</v>
      </c>
      <c r="L393" s="77">
        <v>9</v>
      </c>
      <c r="M393" s="78">
        <v>1169.2565052576333</v>
      </c>
      <c r="N393" s="78">
        <f t="shared" si="28"/>
        <v>10523.3085473187</v>
      </c>
      <c r="O393" s="276">
        <f t="shared" si="29"/>
        <v>2.6507396409591951E-3</v>
      </c>
    </row>
    <row r="394" spans="1:15" s="74" customFormat="1" ht="17.25" customHeight="1">
      <c r="A394" s="83" t="s">
        <v>419</v>
      </c>
      <c r="B394" s="75" t="s">
        <v>592</v>
      </c>
      <c r="C394" s="97" t="s">
        <v>9</v>
      </c>
      <c r="D394" s="77">
        <v>5</v>
      </c>
      <c r="E394" s="78">
        <v>1214.69152618155</v>
      </c>
      <c r="F394" s="78">
        <f t="shared" si="25"/>
        <v>6073.4576309077502</v>
      </c>
      <c r="H394" s="77">
        <f>VLOOKUP(A394,'A&amp;R CONSTRUCCIONES'!A:F,4,FALSE)</f>
        <v>5</v>
      </c>
      <c r="I394" s="78">
        <f>VLOOKUP(A394,'A&amp;R CONSTRUCCIONES'!A:F,5,FALSE)</f>
        <v>1214.69152618155</v>
      </c>
      <c r="J394" s="78">
        <f t="shared" si="26"/>
        <v>6073.4576309077502</v>
      </c>
      <c r="K394" s="264">
        <f t="shared" si="27"/>
        <v>0</v>
      </c>
      <c r="L394" s="77">
        <v>5</v>
      </c>
      <c r="M394" s="78">
        <v>1214.69152618155</v>
      </c>
      <c r="N394" s="78">
        <f t="shared" si="28"/>
        <v>6073.4576309077502</v>
      </c>
      <c r="O394" s="276">
        <f t="shared" si="29"/>
        <v>1.5298567772238608E-3</v>
      </c>
    </row>
    <row r="395" spans="1:15" s="74" customFormat="1" ht="17.25" customHeight="1">
      <c r="A395" s="83" t="s">
        <v>420</v>
      </c>
      <c r="B395" s="75" t="s">
        <v>593</v>
      </c>
      <c r="C395" s="97" t="s">
        <v>9</v>
      </c>
      <c r="D395" s="77">
        <v>8</v>
      </c>
      <c r="E395" s="78">
        <v>793.01806650000003</v>
      </c>
      <c r="F395" s="78">
        <f t="shared" si="25"/>
        <v>6344.1445320000003</v>
      </c>
      <c r="H395" s="77">
        <f>VLOOKUP(A395,'A&amp;R CONSTRUCCIONES'!A:F,4,FALSE)</f>
        <v>8</v>
      </c>
      <c r="I395" s="78">
        <f>VLOOKUP(A395,'A&amp;R CONSTRUCCIONES'!A:F,5,FALSE)</f>
        <v>793.01806650000003</v>
      </c>
      <c r="J395" s="78">
        <f t="shared" si="26"/>
        <v>6344.1445320000003</v>
      </c>
      <c r="K395" s="264">
        <f t="shared" si="27"/>
        <v>0</v>
      </c>
      <c r="L395" s="77">
        <v>8</v>
      </c>
      <c r="M395" s="78">
        <v>793.01806650000003</v>
      </c>
      <c r="N395" s="78">
        <f t="shared" si="28"/>
        <v>6344.1445320000003</v>
      </c>
      <c r="O395" s="276">
        <f t="shared" si="29"/>
        <v>1.5980407039601389E-3</v>
      </c>
    </row>
    <row r="396" spans="1:15" s="74" customFormat="1" ht="17.25" customHeight="1">
      <c r="A396" s="83" t="s">
        <v>421</v>
      </c>
      <c r="B396" s="75" t="s">
        <v>594</v>
      </c>
      <c r="C396" s="97" t="s">
        <v>9</v>
      </c>
      <c r="D396" s="77">
        <v>5</v>
      </c>
      <c r="E396" s="78">
        <v>793.01806650000003</v>
      </c>
      <c r="F396" s="78">
        <f t="shared" si="25"/>
        <v>3965.0903324999999</v>
      </c>
      <c r="H396" s="77">
        <f>VLOOKUP(A396,'A&amp;R CONSTRUCCIONES'!A:F,4,FALSE)</f>
        <v>5</v>
      </c>
      <c r="I396" s="78">
        <f>VLOOKUP(A396,'A&amp;R CONSTRUCCIONES'!A:F,5,FALSE)</f>
        <v>793.01806650000003</v>
      </c>
      <c r="J396" s="78">
        <f t="shared" si="26"/>
        <v>3965.0903324999999</v>
      </c>
      <c r="K396" s="264">
        <f t="shared" si="27"/>
        <v>0</v>
      </c>
      <c r="L396" s="77">
        <v>5</v>
      </c>
      <c r="M396" s="78">
        <v>793.01806650000003</v>
      </c>
      <c r="N396" s="78">
        <f t="shared" si="28"/>
        <v>3965.0903324999999</v>
      </c>
      <c r="O396" s="276">
        <f t="shared" si="29"/>
        <v>9.9877543997508667E-4</v>
      </c>
    </row>
    <row r="397" spans="1:15" s="74" customFormat="1" ht="17.25" customHeight="1">
      <c r="A397" s="83" t="s">
        <v>762</v>
      </c>
      <c r="B397" s="75" t="s">
        <v>595</v>
      </c>
      <c r="C397" s="97" t="s">
        <v>9</v>
      </c>
      <c r="D397" s="77">
        <v>1</v>
      </c>
      <c r="E397" s="78">
        <v>793.01806650000003</v>
      </c>
      <c r="F397" s="78">
        <f t="shared" si="25"/>
        <v>793.01806650000003</v>
      </c>
      <c r="H397" s="77">
        <f>VLOOKUP(A397,'A&amp;R CONSTRUCCIONES'!A:F,4,FALSE)</f>
        <v>1</v>
      </c>
      <c r="I397" s="78">
        <f>VLOOKUP(A397,'A&amp;R CONSTRUCCIONES'!A:F,5,FALSE)</f>
        <v>793.01806650000003</v>
      </c>
      <c r="J397" s="78">
        <f t="shared" si="26"/>
        <v>793.01806650000003</v>
      </c>
      <c r="K397" s="264">
        <f t="shared" si="27"/>
        <v>0</v>
      </c>
      <c r="L397" s="77">
        <v>1</v>
      </c>
      <c r="M397" s="78">
        <v>793.01806650000003</v>
      </c>
      <c r="N397" s="78">
        <f t="shared" si="28"/>
        <v>793.01806650000003</v>
      </c>
      <c r="O397" s="276">
        <f t="shared" si="29"/>
        <v>1.9975508799501736E-4</v>
      </c>
    </row>
    <row r="398" spans="1:15" s="74" customFormat="1" ht="17.25" customHeight="1">
      <c r="A398" s="83" t="s">
        <v>422</v>
      </c>
      <c r="B398" s="75" t="s">
        <v>596</v>
      </c>
      <c r="C398" s="97" t="s">
        <v>91</v>
      </c>
      <c r="D398" s="77">
        <v>2</v>
      </c>
      <c r="E398" s="78">
        <v>195.87805239221612</v>
      </c>
      <c r="F398" s="78">
        <f t="shared" si="25"/>
        <v>391.75610478443224</v>
      </c>
      <c r="H398" s="77">
        <f>VLOOKUP(A398,'A&amp;R CONSTRUCCIONES'!A:F,4,FALSE)</f>
        <v>2</v>
      </c>
      <c r="I398" s="78">
        <f>VLOOKUP(A398,'A&amp;R CONSTRUCCIONES'!A:F,5,FALSE)</f>
        <v>195.87805239221612</v>
      </c>
      <c r="J398" s="78">
        <f t="shared" si="26"/>
        <v>391.75610478443224</v>
      </c>
      <c r="K398" s="264">
        <f t="shared" si="27"/>
        <v>0</v>
      </c>
      <c r="L398" s="77">
        <v>2</v>
      </c>
      <c r="M398" s="78">
        <v>195.87805239221612</v>
      </c>
      <c r="N398" s="78">
        <f t="shared" si="28"/>
        <v>391.75610478443224</v>
      </c>
      <c r="O398" s="276">
        <f t="shared" si="29"/>
        <v>9.8680318254514197E-5</v>
      </c>
    </row>
    <row r="399" spans="1:15" s="74" customFormat="1" ht="17.25" customHeight="1">
      <c r="A399" s="83" t="s">
        <v>423</v>
      </c>
      <c r="B399" s="75" t="s">
        <v>597</v>
      </c>
      <c r="C399" s="97" t="s">
        <v>91</v>
      </c>
      <c r="D399" s="77">
        <v>17</v>
      </c>
      <c r="E399" s="78">
        <v>199.67938511400001</v>
      </c>
      <c r="F399" s="78">
        <f t="shared" si="25"/>
        <v>3394.5495469380003</v>
      </c>
      <c r="H399" s="77">
        <f>VLOOKUP(A399,'A&amp;R CONSTRUCCIONES'!A:F,4,FALSE)</f>
        <v>17</v>
      </c>
      <c r="I399" s="78">
        <f>VLOOKUP(A399,'A&amp;R CONSTRUCCIONES'!A:F,5,FALSE)</f>
        <v>199.67938511400001</v>
      </c>
      <c r="J399" s="78">
        <f t="shared" si="26"/>
        <v>3394.5495469380003</v>
      </c>
      <c r="K399" s="264">
        <f t="shared" si="27"/>
        <v>0</v>
      </c>
      <c r="L399" s="77">
        <v>17</v>
      </c>
      <c r="M399" s="78">
        <v>199.67938511400001</v>
      </c>
      <c r="N399" s="78">
        <f t="shared" si="28"/>
        <v>3394.5495469380003</v>
      </c>
      <c r="O399" s="276">
        <f t="shared" si="29"/>
        <v>8.5506065006155389E-4</v>
      </c>
    </row>
    <row r="400" spans="1:15" s="74" customFormat="1" ht="17.25" customHeight="1">
      <c r="A400" s="83" t="s">
        <v>424</v>
      </c>
      <c r="B400" s="75" t="s">
        <v>598</v>
      </c>
      <c r="C400" s="97" t="s">
        <v>91</v>
      </c>
      <c r="D400" s="77">
        <v>10</v>
      </c>
      <c r="E400" s="78">
        <v>216.67890865499999</v>
      </c>
      <c r="F400" s="78">
        <f t="shared" ref="F400:F452" si="30">D400*E400</f>
        <v>2166.7890865499999</v>
      </c>
      <c r="H400" s="77">
        <f>VLOOKUP(A400,'A&amp;R CONSTRUCCIONES'!A:F,4,FALSE)</f>
        <v>10</v>
      </c>
      <c r="I400" s="78">
        <f>VLOOKUP(A400,'A&amp;R CONSTRUCCIONES'!A:F,5,FALSE)</f>
        <v>216.67890865499999</v>
      </c>
      <c r="J400" s="78">
        <f t="shared" ref="J400:J452" si="31">H400*I400</f>
        <v>2166.7890865499999</v>
      </c>
      <c r="K400" s="264">
        <f t="shared" ref="K400:K464" si="32">H400-D400</f>
        <v>0</v>
      </c>
      <c r="L400" s="77">
        <v>10</v>
      </c>
      <c r="M400" s="78">
        <v>216.67890865499999</v>
      </c>
      <c r="N400" s="78">
        <f t="shared" ref="N400:N464" si="33">L400*M400</f>
        <v>2166.7890865499999</v>
      </c>
      <c r="O400" s="276">
        <f t="shared" ref="O400:O463" si="34">N400/N$520</f>
        <v>5.4579733165566983E-4</v>
      </c>
    </row>
    <row r="401" spans="1:15" s="74" customFormat="1" ht="17.25" customHeight="1">
      <c r="A401" s="83" t="s">
        <v>425</v>
      </c>
      <c r="B401" s="75" t="s">
        <v>599</v>
      </c>
      <c r="C401" s="97" t="s">
        <v>190</v>
      </c>
      <c r="D401" s="77">
        <v>850</v>
      </c>
      <c r="E401" s="78">
        <v>43.946100000000001</v>
      </c>
      <c r="F401" s="78">
        <f t="shared" si="30"/>
        <v>37354.184999999998</v>
      </c>
      <c r="H401" s="77">
        <f>VLOOKUP(A401,'A&amp;R CONSTRUCCIONES'!A:F,4,FALSE)</f>
        <v>850</v>
      </c>
      <c r="I401" s="78">
        <f>VLOOKUP(A401,'A&amp;R CONSTRUCCIONES'!A:F,5,FALSE)</f>
        <v>43.946100000000001</v>
      </c>
      <c r="J401" s="78">
        <f t="shared" si="31"/>
        <v>37354.184999999998</v>
      </c>
      <c r="K401" s="264">
        <f t="shared" si="32"/>
        <v>0</v>
      </c>
      <c r="L401" s="77">
        <v>850</v>
      </c>
      <c r="M401" s="78">
        <v>43.946100000000001</v>
      </c>
      <c r="N401" s="78">
        <f t="shared" si="33"/>
        <v>37354.184999999998</v>
      </c>
      <c r="O401" s="276">
        <f t="shared" si="34"/>
        <v>9.4092289026774106E-3</v>
      </c>
    </row>
    <row r="402" spans="1:15" s="74" customFormat="1" ht="17.25" customHeight="1">
      <c r="A402" s="83" t="s">
        <v>426</v>
      </c>
      <c r="B402" s="75" t="s">
        <v>731</v>
      </c>
      <c r="C402" s="76" t="s">
        <v>9</v>
      </c>
      <c r="D402" s="77">
        <v>3</v>
      </c>
      <c r="E402" s="80">
        <v>1223.3437999999999</v>
      </c>
      <c r="F402" s="80">
        <f t="shared" si="30"/>
        <v>3670.0313999999998</v>
      </c>
      <c r="H402" s="77">
        <f>VLOOKUP(A402,'A&amp;R CONSTRUCCIONES'!A:F,4,FALSE)</f>
        <v>3</v>
      </c>
      <c r="I402" s="80">
        <f>VLOOKUP(A402,'A&amp;R CONSTRUCCIONES'!A:F,5,FALSE)</f>
        <v>1223.3437999999999</v>
      </c>
      <c r="J402" s="80">
        <f t="shared" si="31"/>
        <v>3670.0313999999998</v>
      </c>
      <c r="K402" s="264">
        <f t="shared" si="32"/>
        <v>0</v>
      </c>
      <c r="L402" s="77">
        <v>3</v>
      </c>
      <c r="M402" s="80">
        <v>1223.3437999999999</v>
      </c>
      <c r="N402" s="80">
        <f t="shared" si="33"/>
        <v>3670.0313999999998</v>
      </c>
      <c r="O402" s="276">
        <f t="shared" si="34"/>
        <v>9.2445238793494337E-4</v>
      </c>
    </row>
    <row r="403" spans="1:15" s="74" customFormat="1" ht="17.25" customHeight="1">
      <c r="A403" s="83" t="s">
        <v>427</v>
      </c>
      <c r="B403" s="75" t="s">
        <v>732</v>
      </c>
      <c r="C403" s="76" t="s">
        <v>208</v>
      </c>
      <c r="D403" s="77">
        <v>3</v>
      </c>
      <c r="E403" s="80">
        <v>1223.3437999999999</v>
      </c>
      <c r="F403" s="80">
        <f t="shared" si="30"/>
        <v>3670.0313999999998</v>
      </c>
      <c r="H403" s="77">
        <f>VLOOKUP(A403,'A&amp;R CONSTRUCCIONES'!A:F,4,FALSE)</f>
        <v>3</v>
      </c>
      <c r="I403" s="80">
        <f>VLOOKUP(A403,'A&amp;R CONSTRUCCIONES'!A:F,5,FALSE)</f>
        <v>1223.3437999999999</v>
      </c>
      <c r="J403" s="80">
        <f t="shared" si="31"/>
        <v>3670.0313999999998</v>
      </c>
      <c r="K403" s="264">
        <f t="shared" si="32"/>
        <v>0</v>
      </c>
      <c r="L403" s="77">
        <v>3</v>
      </c>
      <c r="M403" s="80">
        <v>1223.3437999999999</v>
      </c>
      <c r="N403" s="80">
        <f t="shared" si="33"/>
        <v>3670.0313999999998</v>
      </c>
      <c r="O403" s="276">
        <f t="shared" si="34"/>
        <v>9.2445238793494337E-4</v>
      </c>
    </row>
    <row r="404" spans="1:15" s="74" customFormat="1" ht="17.25" customHeight="1">
      <c r="A404" s="83" t="s">
        <v>428</v>
      </c>
      <c r="B404" s="75" t="s">
        <v>600</v>
      </c>
      <c r="C404" s="97" t="s">
        <v>9</v>
      </c>
      <c r="D404" s="77">
        <v>2</v>
      </c>
      <c r="E404" s="78">
        <v>478.99638297266762</v>
      </c>
      <c r="F404" s="78">
        <f t="shared" si="30"/>
        <v>957.99276594533524</v>
      </c>
      <c r="H404" s="77">
        <f>VLOOKUP(A404,'A&amp;R CONSTRUCCIONES'!A:F,4,FALSE)</f>
        <v>2</v>
      </c>
      <c r="I404" s="78">
        <f>VLOOKUP(A404,'A&amp;R CONSTRUCCIONES'!A:F,5,FALSE)</f>
        <v>478.99638297266762</v>
      </c>
      <c r="J404" s="78">
        <f t="shared" si="31"/>
        <v>957.99276594533524</v>
      </c>
      <c r="K404" s="264">
        <f t="shared" si="32"/>
        <v>0</v>
      </c>
      <c r="L404" s="77">
        <v>2</v>
      </c>
      <c r="M404" s="78">
        <v>478.99638297266762</v>
      </c>
      <c r="N404" s="78">
        <f t="shared" si="33"/>
        <v>957.99276594533524</v>
      </c>
      <c r="O404" s="276">
        <f t="shared" si="34"/>
        <v>2.413109326810028E-4</v>
      </c>
    </row>
    <row r="405" spans="1:15" s="74" customFormat="1" ht="17.25" customHeight="1">
      <c r="A405" s="62" t="s">
        <v>429</v>
      </c>
      <c r="B405" s="63" t="s">
        <v>601</v>
      </c>
      <c r="C405" s="64"/>
      <c r="D405" s="65"/>
      <c r="E405" s="66"/>
      <c r="F405" s="66"/>
      <c r="H405" s="65"/>
      <c r="I405" s="66"/>
      <c r="J405" s="66"/>
      <c r="K405" s="264">
        <f t="shared" si="32"/>
        <v>0</v>
      </c>
      <c r="L405" s="65"/>
      <c r="M405" s="66"/>
      <c r="N405" s="66"/>
      <c r="O405" s="276">
        <f t="shared" si="34"/>
        <v>0</v>
      </c>
    </row>
    <row r="406" spans="1:15" s="74" customFormat="1" ht="17.25" customHeight="1">
      <c r="A406" s="83" t="s">
        <v>430</v>
      </c>
      <c r="B406" s="75" t="s">
        <v>733</v>
      </c>
      <c r="C406" s="97" t="s">
        <v>9</v>
      </c>
      <c r="D406" s="77">
        <v>2</v>
      </c>
      <c r="E406" s="78">
        <v>664.81470000000002</v>
      </c>
      <c r="F406" s="78">
        <f t="shared" si="30"/>
        <v>1329.6294</v>
      </c>
      <c r="H406" s="77">
        <f>VLOOKUP(A406,'A&amp;R CONSTRUCCIONES'!A:F,4,FALSE)</f>
        <v>2</v>
      </c>
      <c r="I406" s="78">
        <f>VLOOKUP(A406,'A&amp;R CONSTRUCCIONES'!A:F,5,FALSE)</f>
        <v>664.81470000000002</v>
      </c>
      <c r="J406" s="78">
        <f t="shared" si="31"/>
        <v>1329.6294</v>
      </c>
      <c r="K406" s="264">
        <f t="shared" si="32"/>
        <v>0</v>
      </c>
      <c r="L406" s="77">
        <v>2</v>
      </c>
      <c r="M406" s="78">
        <v>664.81470000000002</v>
      </c>
      <c r="N406" s="78">
        <f t="shared" si="33"/>
        <v>1329.6294</v>
      </c>
      <c r="O406" s="276">
        <f t="shared" si="34"/>
        <v>3.3492331261757217E-4</v>
      </c>
    </row>
    <row r="407" spans="1:15" s="74" customFormat="1" ht="17.25" customHeight="1">
      <c r="A407" s="83" t="s">
        <v>431</v>
      </c>
      <c r="B407" s="75" t="s">
        <v>602</v>
      </c>
      <c r="C407" s="97" t="s">
        <v>9</v>
      </c>
      <c r="D407" s="77">
        <v>3</v>
      </c>
      <c r="E407" s="78">
        <v>464.52780000000001</v>
      </c>
      <c r="F407" s="78">
        <f t="shared" si="30"/>
        <v>1393.5834</v>
      </c>
      <c r="H407" s="77">
        <f>VLOOKUP(A407,'A&amp;R CONSTRUCCIONES'!A:F,4,FALSE)</f>
        <v>3</v>
      </c>
      <c r="I407" s="78">
        <f>VLOOKUP(A407,'A&amp;R CONSTRUCCIONES'!A:F,5,FALSE)</f>
        <v>464.52780000000001</v>
      </c>
      <c r="J407" s="78">
        <f t="shared" si="31"/>
        <v>1393.5834</v>
      </c>
      <c r="K407" s="264">
        <f t="shared" si="32"/>
        <v>0</v>
      </c>
      <c r="L407" s="77">
        <v>3</v>
      </c>
      <c r="M407" s="78">
        <v>464.52780000000001</v>
      </c>
      <c r="N407" s="78">
        <f t="shared" si="33"/>
        <v>1393.5834</v>
      </c>
      <c r="O407" s="276">
        <f t="shared" si="34"/>
        <v>3.5103282819773623E-4</v>
      </c>
    </row>
    <row r="408" spans="1:15" s="74" customFormat="1" ht="17.25" customHeight="1">
      <c r="A408" s="83" t="s">
        <v>432</v>
      </c>
      <c r="B408" s="75" t="s">
        <v>603</v>
      </c>
      <c r="C408" s="76" t="s">
        <v>9</v>
      </c>
      <c r="D408" s="77">
        <v>3</v>
      </c>
      <c r="E408" s="80">
        <v>250.44880000000001</v>
      </c>
      <c r="F408" s="80">
        <f t="shared" si="30"/>
        <v>751.34640000000002</v>
      </c>
      <c r="H408" s="77">
        <f>VLOOKUP(A408,'A&amp;R CONSTRUCCIONES'!A:F,4,FALSE)</f>
        <v>3</v>
      </c>
      <c r="I408" s="80">
        <f>VLOOKUP(A408,'A&amp;R CONSTRUCCIONES'!A:F,5,FALSE)</f>
        <v>250.44880000000001</v>
      </c>
      <c r="J408" s="80">
        <f t="shared" si="31"/>
        <v>751.34640000000002</v>
      </c>
      <c r="K408" s="264">
        <f t="shared" si="32"/>
        <v>0</v>
      </c>
      <c r="L408" s="77">
        <v>3</v>
      </c>
      <c r="M408" s="80">
        <v>250.44880000000001</v>
      </c>
      <c r="N408" s="80">
        <f t="shared" si="33"/>
        <v>751.34640000000002</v>
      </c>
      <c r="O408" s="276">
        <f t="shared" si="34"/>
        <v>1.8925831905588686E-4</v>
      </c>
    </row>
    <row r="409" spans="1:15" s="74" customFormat="1" ht="17.25" customHeight="1">
      <c r="A409" s="83" t="s">
        <v>433</v>
      </c>
      <c r="B409" s="75" t="s">
        <v>694</v>
      </c>
      <c r="C409" s="97" t="s">
        <v>91</v>
      </c>
      <c r="D409" s="77">
        <v>9.8000000000000007</v>
      </c>
      <c r="E409" s="78">
        <v>243.76769999999999</v>
      </c>
      <c r="F409" s="78">
        <f t="shared" si="30"/>
        <v>2388.92346</v>
      </c>
      <c r="H409" s="77">
        <f>VLOOKUP(A409,'A&amp;R CONSTRUCCIONES'!A:F,4,FALSE)</f>
        <v>9.8000000000000007</v>
      </c>
      <c r="I409" s="78">
        <f>VLOOKUP(A409,'A&amp;R CONSTRUCCIONES'!A:F,5,FALSE)</f>
        <v>243.76769999999999</v>
      </c>
      <c r="J409" s="78">
        <f t="shared" si="31"/>
        <v>2388.92346</v>
      </c>
      <c r="K409" s="264">
        <f t="shared" si="32"/>
        <v>0</v>
      </c>
      <c r="L409" s="77">
        <v>9.8000000000000007</v>
      </c>
      <c r="M409" s="78">
        <v>243.76769999999999</v>
      </c>
      <c r="N409" s="78">
        <f t="shared" si="33"/>
        <v>2388.92346</v>
      </c>
      <c r="O409" s="276">
        <f t="shared" si="34"/>
        <v>6.0175125400583967E-4</v>
      </c>
    </row>
    <row r="410" spans="1:15" s="74" customFormat="1" ht="17.25" customHeight="1">
      <c r="A410" s="83" t="s">
        <v>434</v>
      </c>
      <c r="B410" s="75" t="s">
        <v>695</v>
      </c>
      <c r="C410" s="97" t="s">
        <v>91</v>
      </c>
      <c r="D410" s="77">
        <v>28</v>
      </c>
      <c r="E410" s="78">
        <v>155.12309999999999</v>
      </c>
      <c r="F410" s="78">
        <f t="shared" si="30"/>
        <v>4343.4467999999997</v>
      </c>
      <c r="H410" s="77">
        <f>VLOOKUP(A410,'A&amp;R CONSTRUCCIONES'!A:F,4,FALSE)</f>
        <v>28</v>
      </c>
      <c r="I410" s="78">
        <f>VLOOKUP(A410,'A&amp;R CONSTRUCCIONES'!A:F,5,FALSE)</f>
        <v>155.12309999999999</v>
      </c>
      <c r="J410" s="78">
        <f t="shared" si="31"/>
        <v>4343.4467999999997</v>
      </c>
      <c r="K410" s="264">
        <f t="shared" si="32"/>
        <v>0</v>
      </c>
      <c r="L410" s="77">
        <v>28</v>
      </c>
      <c r="M410" s="78">
        <v>155.12309999999999</v>
      </c>
      <c r="N410" s="78">
        <f t="shared" si="33"/>
        <v>4343.4467999999997</v>
      </c>
      <c r="O410" s="276">
        <f t="shared" si="34"/>
        <v>1.0940804937332111E-3</v>
      </c>
    </row>
    <row r="411" spans="1:15" s="74" customFormat="1" ht="17.25" customHeight="1">
      <c r="A411" s="83" t="s">
        <v>435</v>
      </c>
      <c r="B411" s="75" t="s">
        <v>604</v>
      </c>
      <c r="C411" s="97" t="s">
        <v>9</v>
      </c>
      <c r="D411" s="77">
        <v>3</v>
      </c>
      <c r="E411" s="78">
        <v>514.8297</v>
      </c>
      <c r="F411" s="78">
        <f t="shared" si="30"/>
        <v>1544.4891</v>
      </c>
      <c r="H411" s="77">
        <f>VLOOKUP(A411,'A&amp;R CONSTRUCCIONES'!A:F,4,FALSE)</f>
        <v>3</v>
      </c>
      <c r="I411" s="78">
        <f>VLOOKUP(A411,'A&amp;R CONSTRUCCIONES'!A:F,5,FALSE)</f>
        <v>514.8297</v>
      </c>
      <c r="J411" s="78">
        <f t="shared" si="31"/>
        <v>1544.4891</v>
      </c>
      <c r="K411" s="264">
        <f t="shared" si="32"/>
        <v>0</v>
      </c>
      <c r="L411" s="77">
        <v>3</v>
      </c>
      <c r="M411" s="78">
        <v>514.8297</v>
      </c>
      <c r="N411" s="78">
        <f t="shared" si="33"/>
        <v>1544.4891</v>
      </c>
      <c r="O411" s="276">
        <f t="shared" si="34"/>
        <v>3.8904480126096238E-4</v>
      </c>
    </row>
    <row r="412" spans="1:15" s="74" customFormat="1" ht="17.25" customHeight="1">
      <c r="A412" s="83" t="s">
        <v>436</v>
      </c>
      <c r="B412" s="75" t="s">
        <v>605</v>
      </c>
      <c r="C412" s="97" t="s">
        <v>9</v>
      </c>
      <c r="D412" s="77">
        <v>3</v>
      </c>
      <c r="E412" s="78">
        <v>1220.6106</v>
      </c>
      <c r="F412" s="78">
        <f t="shared" si="30"/>
        <v>3661.8317999999999</v>
      </c>
      <c r="H412" s="77">
        <f>VLOOKUP(A412,'A&amp;R CONSTRUCCIONES'!A:F,4,FALSE)</f>
        <v>3</v>
      </c>
      <c r="I412" s="78">
        <f>VLOOKUP(A412,'A&amp;R CONSTRUCCIONES'!A:F,5,FALSE)</f>
        <v>1220.6106</v>
      </c>
      <c r="J412" s="78">
        <f t="shared" si="31"/>
        <v>3661.8317999999999</v>
      </c>
      <c r="K412" s="264">
        <f t="shared" si="32"/>
        <v>0</v>
      </c>
      <c r="L412" s="77">
        <v>3</v>
      </c>
      <c r="M412" s="78">
        <v>1220.6106</v>
      </c>
      <c r="N412" s="78">
        <f t="shared" si="33"/>
        <v>3661.8317999999999</v>
      </c>
      <c r="O412" s="276">
        <f t="shared" si="34"/>
        <v>9.223869724183046E-4</v>
      </c>
    </row>
    <row r="413" spans="1:15" s="74" customFormat="1" ht="17.25" customHeight="1">
      <c r="A413" s="83" t="s">
        <v>437</v>
      </c>
      <c r="B413" s="75" t="s">
        <v>606</v>
      </c>
      <c r="C413" s="97" t="s">
        <v>9</v>
      </c>
      <c r="D413" s="77">
        <v>3</v>
      </c>
      <c r="E413" s="78">
        <v>908.77050000000008</v>
      </c>
      <c r="F413" s="78">
        <f t="shared" si="30"/>
        <v>2726.3115000000003</v>
      </c>
      <c r="H413" s="77">
        <f>VLOOKUP(A413,'A&amp;R CONSTRUCCIONES'!A:F,4,FALSE)</f>
        <v>3</v>
      </c>
      <c r="I413" s="78">
        <f>VLOOKUP(A413,'A&amp;R CONSTRUCCIONES'!A:F,5,FALSE)</f>
        <v>908.77050000000008</v>
      </c>
      <c r="J413" s="78">
        <f t="shared" si="31"/>
        <v>2726.3115000000003</v>
      </c>
      <c r="K413" s="264">
        <f t="shared" si="32"/>
        <v>0</v>
      </c>
      <c r="L413" s="77">
        <v>3</v>
      </c>
      <c r="M413" s="78">
        <v>908.77050000000008</v>
      </c>
      <c r="N413" s="78">
        <f t="shared" si="33"/>
        <v>2726.3115000000003</v>
      </c>
      <c r="O413" s="276">
        <f t="shared" si="34"/>
        <v>6.8673667926369723E-4</v>
      </c>
    </row>
    <row r="414" spans="1:15" s="74" customFormat="1" ht="17.25" customHeight="1">
      <c r="A414" s="62" t="s">
        <v>438</v>
      </c>
      <c r="B414" s="63" t="s">
        <v>439</v>
      </c>
      <c r="C414" s="64"/>
      <c r="D414" s="65"/>
      <c r="E414" s="66"/>
      <c r="F414" s="66"/>
      <c r="H414" s="65"/>
      <c r="I414" s="66"/>
      <c r="J414" s="66"/>
      <c r="K414" s="264">
        <f t="shared" si="32"/>
        <v>0</v>
      </c>
      <c r="L414" s="65"/>
      <c r="M414" s="66"/>
      <c r="N414" s="66"/>
      <c r="O414" s="276">
        <f t="shared" si="34"/>
        <v>0</v>
      </c>
    </row>
    <row r="415" spans="1:15" s="74" customFormat="1" ht="17.25" customHeight="1">
      <c r="A415" s="83" t="s">
        <v>440</v>
      </c>
      <c r="B415" s="75" t="s">
        <v>737</v>
      </c>
      <c r="C415" s="76" t="s">
        <v>9</v>
      </c>
      <c r="D415" s="77">
        <v>3</v>
      </c>
      <c r="E415" s="80">
        <v>4335.7943999999998</v>
      </c>
      <c r="F415" s="80">
        <f t="shared" si="30"/>
        <v>13007.3832</v>
      </c>
      <c r="H415" s="77">
        <f>VLOOKUP(A415,'A&amp;R CONSTRUCCIONES'!A:F,4,FALSE)</f>
        <v>3</v>
      </c>
      <c r="I415" s="80">
        <f>VLOOKUP(A415,'A&amp;R CONSTRUCCIONES'!A:F,5,FALSE)</f>
        <v>4335.7943999999998</v>
      </c>
      <c r="J415" s="80">
        <f t="shared" si="31"/>
        <v>13007.3832</v>
      </c>
      <c r="K415" s="264">
        <f t="shared" si="32"/>
        <v>0</v>
      </c>
      <c r="L415" s="77">
        <v>3</v>
      </c>
      <c r="M415" s="80">
        <v>4335.7943999999998</v>
      </c>
      <c r="N415" s="80">
        <f t="shared" si="33"/>
        <v>13007.3832</v>
      </c>
      <c r="O415" s="276">
        <f t="shared" si="34"/>
        <v>3.2764587409319893E-3</v>
      </c>
    </row>
    <row r="416" spans="1:15" s="74" customFormat="1" ht="17.25" customHeight="1">
      <c r="A416" s="62" t="s">
        <v>441</v>
      </c>
      <c r="B416" s="63" t="s">
        <v>442</v>
      </c>
      <c r="C416" s="64"/>
      <c r="D416" s="65"/>
      <c r="E416" s="66"/>
      <c r="F416" s="66"/>
      <c r="H416" s="65"/>
      <c r="I416" s="66"/>
      <c r="J416" s="66"/>
      <c r="K416" s="264">
        <f t="shared" si="32"/>
        <v>0</v>
      </c>
      <c r="L416" s="65"/>
      <c r="M416" s="66"/>
      <c r="N416" s="66"/>
      <c r="O416" s="276">
        <f t="shared" si="34"/>
        <v>0</v>
      </c>
    </row>
    <row r="417" spans="1:15" s="74" customFormat="1" ht="17.25" customHeight="1">
      <c r="A417" s="98" t="s">
        <v>443</v>
      </c>
      <c r="B417" s="75" t="s">
        <v>740</v>
      </c>
      <c r="C417" s="99" t="s">
        <v>9</v>
      </c>
      <c r="D417" s="91">
        <v>1</v>
      </c>
      <c r="E417" s="80">
        <v>4906.9055475000005</v>
      </c>
      <c r="F417" s="80">
        <f t="shared" si="30"/>
        <v>4906.9055475000005</v>
      </c>
      <c r="H417" s="91">
        <f>VLOOKUP(A417,'A&amp;R CONSTRUCCIONES'!A:F,4,FALSE)</f>
        <v>1</v>
      </c>
      <c r="I417" s="80">
        <f>VLOOKUP(A417,'A&amp;R CONSTRUCCIONES'!A:F,5,FALSE)</f>
        <v>4906.9055475000005</v>
      </c>
      <c r="J417" s="80">
        <f t="shared" si="31"/>
        <v>4906.9055475000005</v>
      </c>
      <c r="K417" s="264">
        <f t="shared" si="32"/>
        <v>0</v>
      </c>
      <c r="L417" s="91">
        <v>1</v>
      </c>
      <c r="M417" s="80">
        <v>4906.9055475000005</v>
      </c>
      <c r="N417" s="80">
        <f t="shared" si="33"/>
        <v>4906.9055475000005</v>
      </c>
      <c r="O417" s="276">
        <f t="shared" si="34"/>
        <v>1.2360113732971321E-3</v>
      </c>
    </row>
    <row r="418" spans="1:15" s="74" customFormat="1" ht="17.25" customHeight="1">
      <c r="A418" s="98" t="s">
        <v>444</v>
      </c>
      <c r="B418" s="75" t="s">
        <v>741</v>
      </c>
      <c r="C418" s="99" t="s">
        <v>9</v>
      </c>
      <c r="D418" s="91">
        <v>2</v>
      </c>
      <c r="E418" s="80">
        <v>1576.5799499999998</v>
      </c>
      <c r="F418" s="80">
        <f t="shared" si="30"/>
        <v>3153.1598999999997</v>
      </c>
      <c r="H418" s="91">
        <f>VLOOKUP(A418,'A&amp;R CONSTRUCCIONES'!A:F,4,FALSE)</f>
        <v>2</v>
      </c>
      <c r="I418" s="80">
        <f>VLOOKUP(A418,'A&amp;R CONSTRUCCIONES'!A:F,5,FALSE)</f>
        <v>1576.5799499999998</v>
      </c>
      <c r="J418" s="80">
        <f t="shared" si="31"/>
        <v>3153.1598999999997</v>
      </c>
      <c r="K418" s="264">
        <f t="shared" si="32"/>
        <v>0</v>
      </c>
      <c r="L418" s="91">
        <v>2</v>
      </c>
      <c r="M418" s="80">
        <v>1576.5799499999998</v>
      </c>
      <c r="N418" s="80">
        <f t="shared" si="33"/>
        <v>3153.1598999999997</v>
      </c>
      <c r="O418" s="276">
        <f t="shared" si="34"/>
        <v>7.9425647396251346E-4</v>
      </c>
    </row>
    <row r="419" spans="1:15" s="74" customFormat="1" ht="17.25" customHeight="1">
      <c r="A419" s="98" t="s">
        <v>445</v>
      </c>
      <c r="B419" s="75" t="s">
        <v>742</v>
      </c>
      <c r="C419" s="99" t="s">
        <v>9</v>
      </c>
      <c r="D419" s="91">
        <v>1</v>
      </c>
      <c r="E419" s="80">
        <v>2304.5375924999998</v>
      </c>
      <c r="F419" s="80">
        <f t="shared" si="30"/>
        <v>2304.5375924999998</v>
      </c>
      <c r="H419" s="91">
        <f>VLOOKUP(A419,'A&amp;R CONSTRUCCIONES'!A:F,4,FALSE)</f>
        <v>1</v>
      </c>
      <c r="I419" s="80">
        <f>VLOOKUP(A419,'A&amp;R CONSTRUCCIONES'!A:F,5,FALSE)</f>
        <v>2304.5375924999998</v>
      </c>
      <c r="J419" s="80">
        <f t="shared" si="31"/>
        <v>2304.5375924999998</v>
      </c>
      <c r="K419" s="264">
        <f t="shared" si="32"/>
        <v>0</v>
      </c>
      <c r="L419" s="91">
        <v>1</v>
      </c>
      <c r="M419" s="80">
        <v>2304.5375924999998</v>
      </c>
      <c r="N419" s="80">
        <f t="shared" si="33"/>
        <v>2304.5375924999998</v>
      </c>
      <c r="O419" s="276">
        <f t="shared" si="34"/>
        <v>5.8049510978910705E-4</v>
      </c>
    </row>
    <row r="420" spans="1:15" s="74" customFormat="1" ht="17.25" customHeight="1">
      <c r="A420" s="62" t="s">
        <v>446</v>
      </c>
      <c r="B420" s="63" t="s">
        <v>607</v>
      </c>
      <c r="C420" s="64"/>
      <c r="D420" s="65"/>
      <c r="E420" s="66"/>
      <c r="F420" s="66"/>
      <c r="H420" s="65"/>
      <c r="I420" s="66"/>
      <c r="J420" s="66"/>
      <c r="K420" s="264">
        <f t="shared" si="32"/>
        <v>0</v>
      </c>
      <c r="L420" s="65"/>
      <c r="M420" s="66"/>
      <c r="N420" s="66"/>
      <c r="O420" s="276">
        <f t="shared" si="34"/>
        <v>0</v>
      </c>
    </row>
    <row r="421" spans="1:15" s="74" customFormat="1" ht="17.25" customHeight="1">
      <c r="A421" s="98" t="s">
        <v>447</v>
      </c>
      <c r="B421" s="75" t="s">
        <v>743</v>
      </c>
      <c r="C421" s="99" t="s">
        <v>9</v>
      </c>
      <c r="D421" s="91">
        <v>1</v>
      </c>
      <c r="E421" s="78">
        <v>8464.5</v>
      </c>
      <c r="F421" s="78">
        <f t="shared" si="30"/>
        <v>8464.5</v>
      </c>
      <c r="H421" s="91">
        <f>VLOOKUP(A421,'A&amp;R CONSTRUCCIONES'!A:F,4,FALSE)</f>
        <v>1</v>
      </c>
      <c r="I421" s="78">
        <f>VLOOKUP(A421,'A&amp;R CONSTRUCCIONES'!A:F,5,FALSE)</f>
        <v>8464.5</v>
      </c>
      <c r="J421" s="78">
        <f t="shared" si="31"/>
        <v>8464.5</v>
      </c>
      <c r="K421" s="264">
        <f t="shared" si="32"/>
        <v>0</v>
      </c>
      <c r="L421" s="91">
        <v>1</v>
      </c>
      <c r="M421" s="78">
        <v>8464.5</v>
      </c>
      <c r="N421" s="78">
        <f t="shared" si="33"/>
        <v>8464.5</v>
      </c>
      <c r="O421" s="276">
        <f t="shared" si="34"/>
        <v>2.1321417679628922E-3</v>
      </c>
    </row>
    <row r="422" spans="1:15" s="74" customFormat="1" ht="17.25" customHeight="1">
      <c r="A422" s="98" t="s">
        <v>448</v>
      </c>
      <c r="B422" s="75" t="s">
        <v>744</v>
      </c>
      <c r="C422" s="99" t="s">
        <v>9</v>
      </c>
      <c r="D422" s="91">
        <v>2</v>
      </c>
      <c r="E422" s="78">
        <v>2473.3368</v>
      </c>
      <c r="F422" s="78">
        <f t="shared" si="30"/>
        <v>4946.6736000000001</v>
      </c>
      <c r="H422" s="91">
        <f>VLOOKUP(A422,'A&amp;R CONSTRUCCIONES'!A:F,4,FALSE)</f>
        <v>2</v>
      </c>
      <c r="I422" s="78">
        <f>VLOOKUP(A422,'A&amp;R CONSTRUCCIONES'!A:F,5,FALSE)</f>
        <v>2473.3368</v>
      </c>
      <c r="J422" s="78">
        <f t="shared" si="31"/>
        <v>4946.6736000000001</v>
      </c>
      <c r="K422" s="264">
        <f t="shared" si="32"/>
        <v>0</v>
      </c>
      <c r="L422" s="91">
        <v>2</v>
      </c>
      <c r="M422" s="78">
        <v>2473.3368</v>
      </c>
      <c r="N422" s="78">
        <f t="shared" si="33"/>
        <v>4946.6736000000001</v>
      </c>
      <c r="O422" s="276">
        <f t="shared" si="34"/>
        <v>1.2460286366636382E-3</v>
      </c>
    </row>
    <row r="423" spans="1:15" s="74" customFormat="1" ht="17.25" customHeight="1">
      <c r="A423" s="98" t="s">
        <v>449</v>
      </c>
      <c r="B423" s="75" t="s">
        <v>745</v>
      </c>
      <c r="C423" s="99" t="s">
        <v>9</v>
      </c>
      <c r="D423" s="91">
        <v>1</v>
      </c>
      <c r="E423" s="78">
        <v>2718.5003999999999</v>
      </c>
      <c r="F423" s="78">
        <f t="shared" si="30"/>
        <v>2718.5003999999999</v>
      </c>
      <c r="H423" s="91">
        <f>VLOOKUP(A423,'A&amp;R CONSTRUCCIONES'!A:F,4,FALSE)</f>
        <v>1</v>
      </c>
      <c r="I423" s="78">
        <f>VLOOKUP(A423,'A&amp;R CONSTRUCCIONES'!A:F,5,FALSE)</f>
        <v>2718.5003999999999</v>
      </c>
      <c r="J423" s="78">
        <f t="shared" si="31"/>
        <v>2718.5003999999999</v>
      </c>
      <c r="K423" s="264">
        <f t="shared" si="32"/>
        <v>0</v>
      </c>
      <c r="L423" s="91">
        <v>1</v>
      </c>
      <c r="M423" s="78">
        <v>2718.5003999999999</v>
      </c>
      <c r="N423" s="78">
        <f t="shared" si="33"/>
        <v>2718.5003999999999</v>
      </c>
      <c r="O423" s="276">
        <f t="shared" si="34"/>
        <v>6.8476912387782261E-4</v>
      </c>
    </row>
    <row r="424" spans="1:15" s="74" customFormat="1" ht="17.25" customHeight="1">
      <c r="A424" s="98" t="s">
        <v>450</v>
      </c>
      <c r="B424" s="75" t="s">
        <v>608</v>
      </c>
      <c r="C424" s="99" t="s">
        <v>451</v>
      </c>
      <c r="D424" s="91">
        <v>1</v>
      </c>
      <c r="E424" s="78">
        <v>9157.2525000000005</v>
      </c>
      <c r="F424" s="78">
        <f t="shared" si="30"/>
        <v>9157.2525000000005</v>
      </c>
      <c r="H424" s="91">
        <f>VLOOKUP(A424,'A&amp;R CONSTRUCCIONES'!A:F,4,FALSE)</f>
        <v>1</v>
      </c>
      <c r="I424" s="78">
        <f>VLOOKUP(A424,'A&amp;R CONSTRUCCIONES'!A:F,5,FALSE)</f>
        <v>9157.2525000000005</v>
      </c>
      <c r="J424" s="78">
        <f t="shared" si="31"/>
        <v>9157.2525000000005</v>
      </c>
      <c r="K424" s="264">
        <f t="shared" si="32"/>
        <v>0</v>
      </c>
      <c r="L424" s="91">
        <v>1</v>
      </c>
      <c r="M424" s="78">
        <v>9157.2525000000005</v>
      </c>
      <c r="N424" s="78">
        <f t="shared" si="33"/>
        <v>9157.2525000000005</v>
      </c>
      <c r="O424" s="276">
        <f t="shared" si="34"/>
        <v>2.3066407389724869E-3</v>
      </c>
    </row>
    <row r="425" spans="1:15" s="74" customFormat="1" ht="17.25" customHeight="1">
      <c r="A425" s="62" t="s">
        <v>452</v>
      </c>
      <c r="B425" s="63" t="s">
        <v>609</v>
      </c>
      <c r="C425" s="64"/>
      <c r="D425" s="65"/>
      <c r="E425" s="66"/>
      <c r="F425" s="66"/>
      <c r="H425" s="65"/>
      <c r="I425" s="66"/>
      <c r="J425" s="66"/>
      <c r="K425" s="264">
        <f t="shared" si="32"/>
        <v>0</v>
      </c>
      <c r="L425" s="65"/>
      <c r="M425" s="66"/>
      <c r="N425" s="66"/>
      <c r="O425" s="276">
        <f t="shared" si="34"/>
        <v>0</v>
      </c>
    </row>
    <row r="426" spans="1:15" s="74" customFormat="1" ht="17.25" customHeight="1">
      <c r="A426" s="83" t="s">
        <v>453</v>
      </c>
      <c r="B426" s="69" t="s">
        <v>746</v>
      </c>
      <c r="C426" s="70" t="s">
        <v>19</v>
      </c>
      <c r="D426" s="71">
        <v>3</v>
      </c>
      <c r="E426" s="72">
        <v>535.0702</v>
      </c>
      <c r="F426" s="72">
        <f t="shared" si="30"/>
        <v>1605.2105999999999</v>
      </c>
      <c r="H426" s="71">
        <f>VLOOKUP(A426,'A&amp;R CONSTRUCCIONES'!A:F,4,FALSE)</f>
        <v>3</v>
      </c>
      <c r="I426" s="72">
        <f>VLOOKUP(A426,'A&amp;R CONSTRUCCIONES'!A:F,5,FALSE)</f>
        <v>535.0702</v>
      </c>
      <c r="J426" s="72">
        <f t="shared" si="31"/>
        <v>1605.2105999999999</v>
      </c>
      <c r="K426" s="264">
        <f t="shared" si="32"/>
        <v>0</v>
      </c>
      <c r="L426" s="71">
        <v>3</v>
      </c>
      <c r="M426" s="72">
        <v>535.0702</v>
      </c>
      <c r="N426" s="72">
        <f t="shared" si="33"/>
        <v>1605.2105999999999</v>
      </c>
      <c r="O426" s="276">
        <f t="shared" si="34"/>
        <v>4.0434007521256718E-4</v>
      </c>
    </row>
    <row r="427" spans="1:15" s="74" customFormat="1" ht="17.25" customHeight="1">
      <c r="A427" s="62" t="s">
        <v>454</v>
      </c>
      <c r="B427" s="63" t="s">
        <v>639</v>
      </c>
      <c r="C427" s="64"/>
      <c r="D427" s="65"/>
      <c r="E427" s="66"/>
      <c r="F427" s="66"/>
      <c r="H427" s="65"/>
      <c r="I427" s="66"/>
      <c r="J427" s="66"/>
      <c r="K427" s="264">
        <f t="shared" si="32"/>
        <v>0</v>
      </c>
      <c r="L427" s="65"/>
      <c r="M427" s="66"/>
      <c r="N427" s="66"/>
      <c r="O427" s="276">
        <f t="shared" si="34"/>
        <v>0</v>
      </c>
    </row>
    <row r="428" spans="1:15" s="74" customFormat="1" ht="17.25" customHeight="1">
      <c r="A428" s="83" t="s">
        <v>455</v>
      </c>
      <c r="B428" s="75" t="s">
        <v>610</v>
      </c>
      <c r="C428" s="97" t="s">
        <v>9</v>
      </c>
      <c r="D428" s="77">
        <v>6</v>
      </c>
      <c r="E428" s="78">
        <v>83.813400000000001</v>
      </c>
      <c r="F428" s="78">
        <f t="shared" si="30"/>
        <v>502.88040000000001</v>
      </c>
      <c r="H428" s="77">
        <f>VLOOKUP(A428,'A&amp;R CONSTRUCCIONES'!A:F,4,FALSE)</f>
        <v>6</v>
      </c>
      <c r="I428" s="78">
        <f>VLOOKUP(A428,'A&amp;R CONSTRUCCIONES'!A:F,5,FALSE)</f>
        <v>83.813400000000001</v>
      </c>
      <c r="J428" s="78">
        <f t="shared" si="31"/>
        <v>502.88040000000001</v>
      </c>
      <c r="K428" s="264">
        <f t="shared" si="32"/>
        <v>0</v>
      </c>
      <c r="L428" s="77">
        <v>6</v>
      </c>
      <c r="M428" s="78">
        <v>83.813400000000001</v>
      </c>
      <c r="N428" s="78">
        <f t="shared" si="33"/>
        <v>502.88040000000001</v>
      </c>
      <c r="O428" s="276">
        <f t="shared" si="34"/>
        <v>1.266716646145533E-4</v>
      </c>
    </row>
    <row r="429" spans="1:15" s="74" customFormat="1" ht="17.25" customHeight="1">
      <c r="A429" s="83" t="s">
        <v>456</v>
      </c>
      <c r="B429" s="75" t="s">
        <v>611</v>
      </c>
      <c r="C429" s="97" t="s">
        <v>9</v>
      </c>
      <c r="D429" s="77">
        <v>8</v>
      </c>
      <c r="E429" s="78">
        <v>73.260000000000005</v>
      </c>
      <c r="F429" s="78">
        <f t="shared" si="30"/>
        <v>586.08000000000004</v>
      </c>
      <c r="H429" s="77">
        <f>VLOOKUP(A429,'A&amp;R CONSTRUCCIONES'!A:F,4,FALSE)</f>
        <v>8</v>
      </c>
      <c r="I429" s="78">
        <f>VLOOKUP(A429,'A&amp;R CONSTRUCCIONES'!A:F,5,FALSE)</f>
        <v>73.260000000000005</v>
      </c>
      <c r="J429" s="78">
        <f t="shared" si="31"/>
        <v>586.08000000000004</v>
      </c>
      <c r="K429" s="264">
        <f t="shared" si="32"/>
        <v>0</v>
      </c>
      <c r="L429" s="77">
        <v>8</v>
      </c>
      <c r="M429" s="78">
        <v>73.260000000000005</v>
      </c>
      <c r="N429" s="78">
        <f t="shared" si="33"/>
        <v>586.08000000000004</v>
      </c>
      <c r="O429" s="276">
        <f t="shared" si="34"/>
        <v>1.4762899726713827E-4</v>
      </c>
    </row>
    <row r="430" spans="1:15" s="74" customFormat="1" ht="17.25" customHeight="1">
      <c r="A430" s="83" t="s">
        <v>457</v>
      </c>
      <c r="B430" s="75" t="s">
        <v>640</v>
      </c>
      <c r="C430" s="97" t="s">
        <v>9</v>
      </c>
      <c r="D430" s="77">
        <v>25</v>
      </c>
      <c r="E430" s="78">
        <v>95.356799999999993</v>
      </c>
      <c r="F430" s="78">
        <f t="shared" si="30"/>
        <v>2383.9199999999996</v>
      </c>
      <c r="H430" s="77">
        <f>VLOOKUP(A430,'A&amp;R CONSTRUCCIONES'!A:F,4,FALSE)</f>
        <v>25</v>
      </c>
      <c r="I430" s="78">
        <f>VLOOKUP(A430,'A&amp;R CONSTRUCCIONES'!A:F,5,FALSE)</f>
        <v>95.356799999999993</v>
      </c>
      <c r="J430" s="78">
        <f t="shared" si="31"/>
        <v>2383.9199999999996</v>
      </c>
      <c r="K430" s="264">
        <f t="shared" si="32"/>
        <v>0</v>
      </c>
      <c r="L430" s="77">
        <v>25</v>
      </c>
      <c r="M430" s="78">
        <v>95.356799999999993</v>
      </c>
      <c r="N430" s="78">
        <f t="shared" si="33"/>
        <v>2383.9199999999996</v>
      </c>
      <c r="O430" s="276">
        <f t="shared" si="34"/>
        <v>6.0049092131633254E-4</v>
      </c>
    </row>
    <row r="431" spans="1:15" s="67" customFormat="1" ht="17.25" customHeight="1">
      <c r="A431" s="62" t="s">
        <v>458</v>
      </c>
      <c r="B431" s="63" t="s">
        <v>459</v>
      </c>
      <c r="C431" s="64"/>
      <c r="D431" s="65"/>
      <c r="E431" s="66"/>
      <c r="F431" s="66"/>
      <c r="H431" s="65"/>
      <c r="I431" s="66"/>
      <c r="J431" s="66"/>
      <c r="K431" s="264">
        <f t="shared" si="32"/>
        <v>0</v>
      </c>
      <c r="L431" s="65"/>
      <c r="M431" s="66"/>
      <c r="N431" s="66"/>
      <c r="O431" s="276">
        <f t="shared" si="34"/>
        <v>0</v>
      </c>
    </row>
    <row r="432" spans="1:15" s="74" customFormat="1" ht="17.25" customHeight="1">
      <c r="A432" s="100" t="s">
        <v>662</v>
      </c>
      <c r="B432" s="75" t="s">
        <v>656</v>
      </c>
      <c r="C432" s="97" t="s">
        <v>654</v>
      </c>
      <c r="D432" s="77"/>
      <c r="E432" s="101">
        <v>4.2075000000000001E-2</v>
      </c>
      <c r="F432" s="101">
        <f t="shared" si="30"/>
        <v>0</v>
      </c>
      <c r="H432" s="290">
        <f>J417+J418+J419</f>
        <v>10364.60304</v>
      </c>
      <c r="I432" s="101">
        <f>VLOOKUP(A432,'A&amp;R CONSTRUCCIONES'!A:F,5,FALSE)</f>
        <v>4.2075000000000001E-2</v>
      </c>
      <c r="J432" s="101">
        <f t="shared" si="31"/>
        <v>436.09067290799999</v>
      </c>
      <c r="K432" s="264">
        <f t="shared" si="32"/>
        <v>10364.60304</v>
      </c>
      <c r="L432" s="290">
        <f>N417+N418+N419</f>
        <v>10364.60304</v>
      </c>
      <c r="M432" s="101">
        <v>4.2075000000000001E-2</v>
      </c>
      <c r="N432" s="101">
        <f t="shared" si="33"/>
        <v>436.09067290799999</v>
      </c>
      <c r="O432" s="276">
        <f t="shared" si="34"/>
        <v>1.0984785141782626E-4</v>
      </c>
    </row>
    <row r="433" spans="1:15" s="67" customFormat="1" ht="17.25" customHeight="1">
      <c r="A433" s="84" t="s">
        <v>461</v>
      </c>
      <c r="B433" s="85" t="s">
        <v>86</v>
      </c>
      <c r="C433" s="86"/>
      <c r="D433" s="87"/>
      <c r="E433" s="88"/>
      <c r="F433" s="88"/>
      <c r="H433" s="87"/>
      <c r="I433" s="88"/>
      <c r="J433" s="88"/>
      <c r="K433" s="264">
        <f t="shared" si="32"/>
        <v>0</v>
      </c>
      <c r="L433" s="87"/>
      <c r="M433" s="88"/>
      <c r="N433" s="88"/>
      <c r="O433" s="276">
        <f t="shared" si="34"/>
        <v>0</v>
      </c>
    </row>
    <row r="434" spans="1:15" s="67" customFormat="1" ht="17.25" customHeight="1">
      <c r="A434" s="62" t="s">
        <v>462</v>
      </c>
      <c r="B434" s="63" t="s">
        <v>613</v>
      </c>
      <c r="C434" s="64"/>
      <c r="D434" s="65"/>
      <c r="E434" s="66"/>
      <c r="F434" s="66"/>
      <c r="H434" s="65"/>
      <c r="I434" s="66"/>
      <c r="J434" s="66"/>
      <c r="K434" s="264">
        <f t="shared" si="32"/>
        <v>0</v>
      </c>
      <c r="L434" s="65"/>
      <c r="M434" s="66"/>
      <c r="N434" s="66"/>
      <c r="O434" s="276">
        <f t="shared" si="34"/>
        <v>0</v>
      </c>
    </row>
    <row r="435" spans="1:15" s="74" customFormat="1" ht="17.25" customHeight="1">
      <c r="A435" s="83" t="s">
        <v>463</v>
      </c>
      <c r="B435" s="75" t="s">
        <v>641</v>
      </c>
      <c r="C435" s="76" t="s">
        <v>19</v>
      </c>
      <c r="D435" s="102">
        <v>40</v>
      </c>
      <c r="E435" s="78">
        <v>901.95534000000009</v>
      </c>
      <c r="F435" s="78">
        <f t="shared" si="30"/>
        <v>36078.213600000003</v>
      </c>
      <c r="H435" s="102">
        <f>VLOOKUP(A435,'A&amp;R CONSTRUCCIONES'!A:F,4,FALSE)</f>
        <v>40</v>
      </c>
      <c r="I435" s="78">
        <f>VLOOKUP(A435,'A&amp;R CONSTRUCCIONES'!A:F,5,FALSE)</f>
        <v>901.95534000000009</v>
      </c>
      <c r="J435" s="78">
        <f t="shared" si="31"/>
        <v>36078.213600000003</v>
      </c>
      <c r="K435" s="264">
        <f t="shared" si="32"/>
        <v>0</v>
      </c>
      <c r="L435" s="102">
        <v>40</v>
      </c>
      <c r="M435" s="78">
        <v>901.95534000000009</v>
      </c>
      <c r="N435" s="78">
        <f t="shared" si="33"/>
        <v>36078.213600000003</v>
      </c>
      <c r="O435" s="276">
        <f t="shared" si="34"/>
        <v>9.087821623255582E-3</v>
      </c>
    </row>
    <row r="436" spans="1:15" s="74" customFormat="1" ht="17.25" customHeight="1">
      <c r="A436" s="83" t="s">
        <v>464</v>
      </c>
      <c r="B436" s="75" t="s">
        <v>642</v>
      </c>
      <c r="C436" s="76" t="s">
        <v>9</v>
      </c>
      <c r="D436" s="102">
        <v>1</v>
      </c>
      <c r="E436" s="80">
        <v>882.07350000000008</v>
      </c>
      <c r="F436" s="80">
        <f t="shared" si="30"/>
        <v>882.07350000000008</v>
      </c>
      <c r="H436" s="102">
        <f>VLOOKUP(A436,'A&amp;R CONSTRUCCIONES'!A:F,4,FALSE)</f>
        <v>4</v>
      </c>
      <c r="I436" s="80">
        <f>VLOOKUP(A436,'A&amp;R CONSTRUCCIONES'!A:F,5,FALSE)</f>
        <v>882.07350000000008</v>
      </c>
      <c r="J436" s="80">
        <f t="shared" si="31"/>
        <v>3528.2940000000003</v>
      </c>
      <c r="K436" s="264">
        <f t="shared" si="32"/>
        <v>3</v>
      </c>
      <c r="L436" s="102">
        <v>4</v>
      </c>
      <c r="M436" s="80">
        <v>882.07350000000008</v>
      </c>
      <c r="N436" s="80">
        <f t="shared" si="33"/>
        <v>3528.2940000000003</v>
      </c>
      <c r="O436" s="276">
        <f t="shared" si="34"/>
        <v>8.887498383900839E-4</v>
      </c>
    </row>
    <row r="437" spans="1:15" s="74" customFormat="1" ht="17.25" customHeight="1">
      <c r="A437" s="83" t="s">
        <v>465</v>
      </c>
      <c r="B437" s="75" t="s">
        <v>644</v>
      </c>
      <c r="C437" s="76" t="s">
        <v>9</v>
      </c>
      <c r="D437" s="102">
        <v>6</v>
      </c>
      <c r="E437" s="80">
        <v>395.66520000000003</v>
      </c>
      <c r="F437" s="80">
        <f t="shared" si="30"/>
        <v>2373.9912000000004</v>
      </c>
      <c r="H437" s="102">
        <f>VLOOKUP(A437,'A&amp;R CONSTRUCCIONES'!A:F,4,FALSE)</f>
        <v>6</v>
      </c>
      <c r="I437" s="80">
        <f>VLOOKUP(A437,'A&amp;R CONSTRUCCIONES'!A:F,5,FALSE)</f>
        <v>395.66520000000003</v>
      </c>
      <c r="J437" s="80">
        <f t="shared" si="31"/>
        <v>2373.9912000000004</v>
      </c>
      <c r="K437" s="264">
        <f t="shared" si="32"/>
        <v>0</v>
      </c>
      <c r="L437" s="102">
        <v>6</v>
      </c>
      <c r="M437" s="80">
        <v>395.66520000000003</v>
      </c>
      <c r="N437" s="80">
        <f t="shared" si="33"/>
        <v>2373.9912000000004</v>
      </c>
      <c r="O437" s="276">
        <f t="shared" si="34"/>
        <v>5.9798993375820763E-4</v>
      </c>
    </row>
    <row r="438" spans="1:15" s="74" customFormat="1" ht="17.25" customHeight="1">
      <c r="A438" s="83" t="s">
        <v>466</v>
      </c>
      <c r="B438" s="75" t="s">
        <v>645</v>
      </c>
      <c r="C438" s="76" t="s">
        <v>9</v>
      </c>
      <c r="D438" s="102">
        <v>2</v>
      </c>
      <c r="E438" s="80">
        <v>267.99079999999998</v>
      </c>
      <c r="F438" s="80">
        <f t="shared" si="30"/>
        <v>535.98159999999996</v>
      </c>
      <c r="H438" s="102">
        <f>VLOOKUP(A438,'A&amp;R CONSTRUCCIONES'!A:F,4,FALSE)</f>
        <v>2</v>
      </c>
      <c r="I438" s="80">
        <f>VLOOKUP(A438,'A&amp;R CONSTRUCCIONES'!A:F,5,FALSE)</f>
        <v>267.99079999999998</v>
      </c>
      <c r="J438" s="80">
        <f t="shared" si="31"/>
        <v>535.98159999999996</v>
      </c>
      <c r="K438" s="264">
        <f t="shared" si="32"/>
        <v>0</v>
      </c>
      <c r="L438" s="102">
        <v>2</v>
      </c>
      <c r="M438" s="80">
        <v>267.99079999999998</v>
      </c>
      <c r="N438" s="80">
        <f t="shared" si="33"/>
        <v>535.98159999999996</v>
      </c>
      <c r="O438" s="276">
        <f t="shared" si="34"/>
        <v>1.3500959964789173E-4</v>
      </c>
    </row>
    <row r="439" spans="1:15" s="74" customFormat="1" ht="17.25" customHeight="1">
      <c r="A439" s="83" t="s">
        <v>467</v>
      </c>
      <c r="B439" s="75" t="s">
        <v>614</v>
      </c>
      <c r="C439" s="76" t="s">
        <v>9</v>
      </c>
      <c r="D439" s="102">
        <v>5</v>
      </c>
      <c r="E439" s="80">
        <v>403.64729999999997</v>
      </c>
      <c r="F439" s="80">
        <f t="shared" si="30"/>
        <v>2018.2365</v>
      </c>
      <c r="H439" s="102">
        <f>VLOOKUP(A439,'A&amp;R CONSTRUCCIONES'!A:F,4,FALSE)</f>
        <v>5</v>
      </c>
      <c r="I439" s="80">
        <f>VLOOKUP(A439,'A&amp;R CONSTRUCCIONES'!A:F,5,FALSE)</f>
        <v>403.64729999999997</v>
      </c>
      <c r="J439" s="80">
        <f t="shared" si="31"/>
        <v>2018.2365</v>
      </c>
      <c r="K439" s="264">
        <f t="shared" si="32"/>
        <v>0</v>
      </c>
      <c r="L439" s="102">
        <v>5</v>
      </c>
      <c r="M439" s="80">
        <v>403.64729999999997</v>
      </c>
      <c r="N439" s="80">
        <f t="shared" si="33"/>
        <v>2018.2365</v>
      </c>
      <c r="O439" s="276">
        <f t="shared" si="34"/>
        <v>5.0837808958322872E-4</v>
      </c>
    </row>
    <row r="440" spans="1:15" s="74" customFormat="1" ht="17.25" customHeight="1">
      <c r="A440" s="83" t="s">
        <v>468</v>
      </c>
      <c r="B440" s="75" t="s">
        <v>615</v>
      </c>
      <c r="C440" s="76" t="s">
        <v>9</v>
      </c>
      <c r="D440" s="102">
        <v>5</v>
      </c>
      <c r="E440" s="80">
        <v>779.00199999999995</v>
      </c>
      <c r="F440" s="80">
        <f t="shared" si="30"/>
        <v>3895.0099999999998</v>
      </c>
      <c r="H440" s="102">
        <f>VLOOKUP(A440,'A&amp;R CONSTRUCCIONES'!A:F,4,FALSE)</f>
        <v>5</v>
      </c>
      <c r="I440" s="80">
        <f>VLOOKUP(A440,'A&amp;R CONSTRUCCIONES'!A:F,5,FALSE)</f>
        <v>779.00199999999995</v>
      </c>
      <c r="J440" s="80">
        <f t="shared" si="31"/>
        <v>3895.0099999999998</v>
      </c>
      <c r="K440" s="264">
        <f t="shared" si="32"/>
        <v>0</v>
      </c>
      <c r="L440" s="102">
        <v>5</v>
      </c>
      <c r="M440" s="80">
        <v>779.00199999999995</v>
      </c>
      <c r="N440" s="80">
        <f t="shared" si="33"/>
        <v>3895.0099999999998</v>
      </c>
      <c r="O440" s="276">
        <f t="shared" si="34"/>
        <v>9.8112274884909262E-4</v>
      </c>
    </row>
    <row r="441" spans="1:15" s="74" customFormat="1" ht="17.25" customHeight="1">
      <c r="A441" s="83" t="s">
        <v>469</v>
      </c>
      <c r="B441" s="75" t="s">
        <v>646</v>
      </c>
      <c r="C441" s="76" t="s">
        <v>91</v>
      </c>
      <c r="D441" s="102">
        <v>77</v>
      </c>
      <c r="E441" s="80">
        <v>334.99340000000001</v>
      </c>
      <c r="F441" s="80">
        <f t="shared" si="30"/>
        <v>25794.4918</v>
      </c>
      <c r="H441" s="102">
        <f>VLOOKUP(A441,'A&amp;R CONSTRUCCIONES'!A:F,4,FALSE)</f>
        <v>77</v>
      </c>
      <c r="I441" s="80">
        <f>VLOOKUP(A441,'A&amp;R CONSTRUCCIONES'!A:F,5,FALSE)</f>
        <v>334.99340000000001</v>
      </c>
      <c r="J441" s="80">
        <f t="shared" si="31"/>
        <v>25794.4918</v>
      </c>
      <c r="K441" s="264">
        <f t="shared" si="32"/>
        <v>0</v>
      </c>
      <c r="L441" s="102">
        <v>77</v>
      </c>
      <c r="M441" s="80">
        <v>334.99340000000001</v>
      </c>
      <c r="N441" s="80">
        <f t="shared" si="33"/>
        <v>25794.4918</v>
      </c>
      <c r="O441" s="276">
        <f t="shared" si="34"/>
        <v>6.4974320219925953E-3</v>
      </c>
    </row>
    <row r="442" spans="1:15" s="74" customFormat="1" ht="17.25" customHeight="1">
      <c r="A442" s="83" t="s">
        <v>470</v>
      </c>
      <c r="B442" s="75" t="s">
        <v>616</v>
      </c>
      <c r="C442" s="76" t="s">
        <v>9</v>
      </c>
      <c r="D442" s="102">
        <v>2</v>
      </c>
      <c r="E442" s="80">
        <v>182.71119999999999</v>
      </c>
      <c r="F442" s="80">
        <f t="shared" si="30"/>
        <v>365.42239999999998</v>
      </c>
      <c r="H442" s="102">
        <f>VLOOKUP(A442,'A&amp;R CONSTRUCCIONES'!A:F,4,FALSE)</f>
        <v>2</v>
      </c>
      <c r="I442" s="80">
        <f>VLOOKUP(A442,'A&amp;R CONSTRUCCIONES'!A:F,5,FALSE)</f>
        <v>182.71119999999999</v>
      </c>
      <c r="J442" s="80">
        <f t="shared" si="31"/>
        <v>365.42239999999998</v>
      </c>
      <c r="K442" s="264">
        <f t="shared" si="32"/>
        <v>0</v>
      </c>
      <c r="L442" s="102">
        <v>2</v>
      </c>
      <c r="M442" s="80">
        <v>182.71119999999999</v>
      </c>
      <c r="N442" s="80">
        <f t="shared" si="33"/>
        <v>365.42239999999998</v>
      </c>
      <c r="O442" s="276">
        <f t="shared" si="34"/>
        <v>9.2047062672247988E-5</v>
      </c>
    </row>
    <row r="443" spans="1:15" s="74" customFormat="1" ht="17.25" customHeight="1">
      <c r="A443" s="83" t="s">
        <v>471</v>
      </c>
      <c r="B443" s="75" t="s">
        <v>647</v>
      </c>
      <c r="C443" s="76" t="s">
        <v>9</v>
      </c>
      <c r="D443" s="102">
        <v>2</v>
      </c>
      <c r="E443" s="80">
        <v>486.74639999999994</v>
      </c>
      <c r="F443" s="80">
        <f t="shared" si="30"/>
        <v>973.49279999999987</v>
      </c>
      <c r="H443" s="102">
        <f>VLOOKUP(A443,'A&amp;R CONSTRUCCIONES'!A:F,4,FALSE)</f>
        <v>2</v>
      </c>
      <c r="I443" s="80">
        <f>VLOOKUP(A443,'A&amp;R CONSTRUCCIONES'!A:F,5,FALSE)</f>
        <v>486.74639999999994</v>
      </c>
      <c r="J443" s="80">
        <f t="shared" si="31"/>
        <v>973.49279999999987</v>
      </c>
      <c r="K443" s="264">
        <f t="shared" si="32"/>
        <v>0</v>
      </c>
      <c r="L443" s="102">
        <v>2</v>
      </c>
      <c r="M443" s="80">
        <v>486.74639999999994</v>
      </c>
      <c r="N443" s="80">
        <f t="shared" si="33"/>
        <v>973.49279999999987</v>
      </c>
      <c r="O443" s="276">
        <f t="shared" si="34"/>
        <v>2.4521527080053707E-4</v>
      </c>
    </row>
    <row r="444" spans="1:15" s="67" customFormat="1" ht="17.25" customHeight="1">
      <c r="A444" s="62" t="s">
        <v>472</v>
      </c>
      <c r="B444" s="63" t="s">
        <v>617</v>
      </c>
      <c r="C444" s="64"/>
      <c r="D444" s="65"/>
      <c r="E444" s="66"/>
      <c r="F444" s="66"/>
      <c r="H444" s="65"/>
      <c r="I444" s="66"/>
      <c r="J444" s="66"/>
      <c r="K444" s="264">
        <f t="shared" si="32"/>
        <v>0</v>
      </c>
      <c r="L444" s="65"/>
      <c r="M444" s="66"/>
      <c r="N444" s="66"/>
      <c r="O444" s="276">
        <f t="shared" si="34"/>
        <v>0</v>
      </c>
    </row>
    <row r="445" spans="1:15" s="74" customFormat="1" ht="17.25" customHeight="1">
      <c r="A445" s="83" t="s">
        <v>473</v>
      </c>
      <c r="B445" s="75" t="s">
        <v>648</v>
      </c>
      <c r="C445" s="76" t="s">
        <v>19</v>
      </c>
      <c r="D445" s="77">
        <v>103</v>
      </c>
      <c r="E445" s="78">
        <v>901.95534000000009</v>
      </c>
      <c r="F445" s="78">
        <f t="shared" si="30"/>
        <v>92901.400020000016</v>
      </c>
      <c r="H445" s="77">
        <f>VLOOKUP(A445,'A&amp;R CONSTRUCCIONES'!A:F,4,FALSE)</f>
        <v>103</v>
      </c>
      <c r="I445" s="78">
        <f>VLOOKUP(A445,'A&amp;R CONSTRUCCIONES'!A:F,5,FALSE)</f>
        <v>901.95534000000009</v>
      </c>
      <c r="J445" s="78">
        <f t="shared" si="31"/>
        <v>92901.400020000016</v>
      </c>
      <c r="K445" s="264">
        <f t="shared" si="32"/>
        <v>0</v>
      </c>
      <c r="L445" s="77">
        <v>103</v>
      </c>
      <c r="M445" s="78">
        <v>901.95534000000009</v>
      </c>
      <c r="N445" s="78">
        <f t="shared" si="33"/>
        <v>92901.400020000016</v>
      </c>
      <c r="O445" s="276">
        <f t="shared" si="34"/>
        <v>2.3401140679883123E-2</v>
      </c>
    </row>
    <row r="446" spans="1:15" s="74" customFormat="1" ht="17.25" customHeight="1">
      <c r="A446" s="68" t="s">
        <v>474</v>
      </c>
      <c r="B446" s="75" t="s">
        <v>643</v>
      </c>
      <c r="C446" s="76" t="s">
        <v>9</v>
      </c>
      <c r="D446" s="77">
        <v>3</v>
      </c>
      <c r="E446" s="80">
        <v>514.21090000000004</v>
      </c>
      <c r="F446" s="80">
        <f t="shared" si="30"/>
        <v>1542.6327000000001</v>
      </c>
      <c r="H446" s="290">
        <f>VLOOKUP(A446,'A&amp;R CONSTRUCCIONES'!A:F,4,FALSE)</f>
        <v>5</v>
      </c>
      <c r="I446" s="80">
        <f>VLOOKUP(A446,'A&amp;R CONSTRUCCIONES'!A:F,5,FALSE)</f>
        <v>514.21090000000004</v>
      </c>
      <c r="J446" s="80">
        <f t="shared" si="31"/>
        <v>2571.0545000000002</v>
      </c>
      <c r="K446" s="264">
        <f t="shared" si="32"/>
        <v>2</v>
      </c>
      <c r="L446" s="290">
        <v>5</v>
      </c>
      <c r="M446" s="80">
        <v>514.21090000000004</v>
      </c>
      <c r="N446" s="80">
        <f t="shared" si="33"/>
        <v>2571.0545000000002</v>
      </c>
      <c r="O446" s="276">
        <f t="shared" si="34"/>
        <v>6.4762864754668915E-4</v>
      </c>
    </row>
    <row r="447" spans="1:15" s="74" customFormat="1" ht="17.25" customHeight="1">
      <c r="A447" s="68" t="s">
        <v>475</v>
      </c>
      <c r="B447" s="75" t="s">
        <v>649</v>
      </c>
      <c r="C447" s="76" t="s">
        <v>91</v>
      </c>
      <c r="D447" s="77">
        <v>85</v>
      </c>
      <c r="E447" s="80">
        <v>364.07</v>
      </c>
      <c r="F447" s="80">
        <f t="shared" si="30"/>
        <v>30945.95</v>
      </c>
      <c r="H447" s="77">
        <f>VLOOKUP(A447,'A&amp;R CONSTRUCCIONES'!A:F,4,FALSE)</f>
        <v>85</v>
      </c>
      <c r="I447" s="80">
        <f>VLOOKUP(A447,'A&amp;R CONSTRUCCIONES'!A:F,5,FALSE)</f>
        <v>364.07</v>
      </c>
      <c r="J447" s="80">
        <f t="shared" si="31"/>
        <v>30945.95</v>
      </c>
      <c r="K447" s="264">
        <f t="shared" si="32"/>
        <v>0</v>
      </c>
      <c r="L447" s="77">
        <v>85</v>
      </c>
      <c r="M447" s="80">
        <v>364.07</v>
      </c>
      <c r="N447" s="80">
        <f t="shared" si="33"/>
        <v>30945.95</v>
      </c>
      <c r="O447" s="276">
        <f t="shared" si="34"/>
        <v>7.7950443079084723E-3</v>
      </c>
    </row>
    <row r="448" spans="1:15" s="74" customFormat="1" ht="17.25" customHeight="1">
      <c r="A448" s="68" t="s">
        <v>476</v>
      </c>
      <c r="B448" s="75" t="s">
        <v>650</v>
      </c>
      <c r="C448" s="76" t="s">
        <v>9</v>
      </c>
      <c r="D448" s="77">
        <v>9</v>
      </c>
      <c r="E448" s="80">
        <v>347.96859999999998</v>
      </c>
      <c r="F448" s="80">
        <f t="shared" si="30"/>
        <v>3131.7174</v>
      </c>
      <c r="H448" s="77">
        <f>VLOOKUP(A448,'A&amp;R CONSTRUCCIONES'!A:F,4,FALSE)</f>
        <v>9</v>
      </c>
      <c r="I448" s="80">
        <f>VLOOKUP(A448,'A&amp;R CONSTRUCCIONES'!A:F,5,FALSE)</f>
        <v>347.96859999999998</v>
      </c>
      <c r="J448" s="80">
        <f t="shared" si="31"/>
        <v>3131.7174</v>
      </c>
      <c r="K448" s="264">
        <f t="shared" si="32"/>
        <v>0</v>
      </c>
      <c r="L448" s="77">
        <v>9</v>
      </c>
      <c r="M448" s="80">
        <v>347.96859999999998</v>
      </c>
      <c r="N448" s="80">
        <f t="shared" si="33"/>
        <v>3131.7174</v>
      </c>
      <c r="O448" s="276">
        <f t="shared" si="34"/>
        <v>7.8885527485334655E-4</v>
      </c>
    </row>
    <row r="449" spans="1:15" s="74" customFormat="1" ht="17.25" customHeight="1">
      <c r="A449" s="68" t="s">
        <v>477</v>
      </c>
      <c r="B449" s="75" t="s">
        <v>651</v>
      </c>
      <c r="C449" s="76" t="s">
        <v>9</v>
      </c>
      <c r="D449" s="77">
        <v>2</v>
      </c>
      <c r="E449" s="80">
        <v>394.79300000000001</v>
      </c>
      <c r="F449" s="80">
        <f t="shared" si="30"/>
        <v>789.58600000000001</v>
      </c>
      <c r="H449" s="77">
        <f>VLOOKUP(A449,'A&amp;R CONSTRUCCIONES'!A:F,4,FALSE)</f>
        <v>2</v>
      </c>
      <c r="I449" s="80">
        <f>VLOOKUP(A449,'A&amp;R CONSTRUCCIONES'!A:F,5,FALSE)</f>
        <v>394.79300000000001</v>
      </c>
      <c r="J449" s="80">
        <f t="shared" si="31"/>
        <v>789.58600000000001</v>
      </c>
      <c r="K449" s="264">
        <f t="shared" si="32"/>
        <v>0</v>
      </c>
      <c r="L449" s="77">
        <v>2</v>
      </c>
      <c r="M449" s="80">
        <v>394.79300000000001</v>
      </c>
      <c r="N449" s="80">
        <f t="shared" si="33"/>
        <v>789.58600000000001</v>
      </c>
      <c r="O449" s="276">
        <f t="shared" si="34"/>
        <v>1.9889057711604326E-4</v>
      </c>
    </row>
    <row r="450" spans="1:15" s="74" customFormat="1" ht="17.25" customHeight="1">
      <c r="A450" s="68" t="s">
        <v>478</v>
      </c>
      <c r="B450" s="75" t="s">
        <v>652</v>
      </c>
      <c r="C450" s="76" t="s">
        <v>9</v>
      </c>
      <c r="D450" s="77">
        <v>3</v>
      </c>
      <c r="E450" s="80">
        <v>486.73543519500896</v>
      </c>
      <c r="F450" s="80">
        <f t="shared" si="30"/>
        <v>1460.2063055850269</v>
      </c>
      <c r="H450" s="290">
        <f>VLOOKUP(A450,'A&amp;R CONSTRUCCIONES'!A:F,4,FALSE)</f>
        <v>5</v>
      </c>
      <c r="I450" s="80">
        <f>VLOOKUP(A450,'A&amp;R CONSTRUCCIONES'!A:F,5,FALSE)</f>
        <v>486.73543519500896</v>
      </c>
      <c r="J450" s="80">
        <f t="shared" si="31"/>
        <v>2433.677175975045</v>
      </c>
      <c r="K450" s="264">
        <f t="shared" si="32"/>
        <v>2</v>
      </c>
      <c r="L450" s="290">
        <v>5</v>
      </c>
      <c r="M450" s="80">
        <v>486.73543519500896</v>
      </c>
      <c r="N450" s="80">
        <f t="shared" si="33"/>
        <v>2433.677175975045</v>
      </c>
      <c r="O450" s="276">
        <f t="shared" si="34"/>
        <v>6.1302436725552264E-4</v>
      </c>
    </row>
    <row r="451" spans="1:15" s="67" customFormat="1" ht="17.25" customHeight="1">
      <c r="A451" s="62" t="s">
        <v>479</v>
      </c>
      <c r="B451" s="63" t="s">
        <v>618</v>
      </c>
      <c r="C451" s="64"/>
      <c r="D451" s="65"/>
      <c r="E451" s="66"/>
      <c r="F451" s="66"/>
      <c r="H451" s="65"/>
      <c r="I451" s="66"/>
      <c r="J451" s="66"/>
      <c r="K451" s="264">
        <f t="shared" si="32"/>
        <v>0</v>
      </c>
      <c r="L451" s="65"/>
      <c r="M451" s="66"/>
      <c r="N451" s="66"/>
      <c r="O451" s="276">
        <f t="shared" si="34"/>
        <v>0</v>
      </c>
    </row>
    <row r="452" spans="1:15" s="74" customFormat="1" ht="17.25" customHeight="1">
      <c r="A452" s="83" t="s">
        <v>480</v>
      </c>
      <c r="B452" s="75" t="s">
        <v>653</v>
      </c>
      <c r="C452" s="76" t="s">
        <v>19</v>
      </c>
      <c r="D452" s="77">
        <v>47</v>
      </c>
      <c r="E452" s="78">
        <v>766.51739999999995</v>
      </c>
      <c r="F452" s="78">
        <f t="shared" si="30"/>
        <v>36026.317799999997</v>
      </c>
      <c r="H452" s="77">
        <f>VLOOKUP(A452,'A&amp;R CONSTRUCCIONES'!A:F,4,FALSE)</f>
        <v>47</v>
      </c>
      <c r="I452" s="78">
        <f>VLOOKUP(A452,'A&amp;R CONSTRUCCIONES'!A:F,5,FALSE)</f>
        <v>766.51739999999995</v>
      </c>
      <c r="J452" s="78">
        <f t="shared" si="31"/>
        <v>36026.317799999997</v>
      </c>
      <c r="K452" s="264">
        <f t="shared" si="32"/>
        <v>0</v>
      </c>
      <c r="L452" s="77">
        <v>47</v>
      </c>
      <c r="M452" s="78">
        <v>766.51739999999995</v>
      </c>
      <c r="N452" s="78">
        <f t="shared" si="33"/>
        <v>36026.317799999997</v>
      </c>
      <c r="O452" s="276">
        <f t="shared" si="34"/>
        <v>9.0747494745448652E-3</v>
      </c>
    </row>
    <row r="453" spans="1:15" s="67" customFormat="1" ht="17.25" customHeight="1">
      <c r="A453" s="62" t="s">
        <v>481</v>
      </c>
      <c r="B453" s="63" t="s">
        <v>619</v>
      </c>
      <c r="C453" s="64"/>
      <c r="D453" s="65"/>
      <c r="E453" s="66"/>
      <c r="F453" s="66"/>
      <c r="H453" s="65"/>
      <c r="I453" s="66"/>
      <c r="J453" s="66"/>
      <c r="K453" s="264">
        <f t="shared" si="32"/>
        <v>0</v>
      </c>
      <c r="L453" s="65"/>
      <c r="M453" s="66"/>
      <c r="N453" s="66"/>
      <c r="O453" s="276">
        <f t="shared" si="34"/>
        <v>0</v>
      </c>
    </row>
    <row r="454" spans="1:15" s="74" customFormat="1" ht="17.25" customHeight="1">
      <c r="A454" s="83" t="s">
        <v>972</v>
      </c>
      <c r="B454" s="75" t="s">
        <v>973</v>
      </c>
      <c r="C454" s="76" t="s">
        <v>19</v>
      </c>
      <c r="D454" s="77"/>
      <c r="E454" s="78"/>
      <c r="F454" s="78"/>
      <c r="H454" s="77">
        <v>4</v>
      </c>
      <c r="I454" s="78">
        <v>1075.635</v>
      </c>
      <c r="J454" s="218">
        <f t="shared" ref="J454" si="35">H454*I454</f>
        <v>4302.54</v>
      </c>
      <c r="K454" s="264"/>
      <c r="L454" s="77">
        <v>4</v>
      </c>
      <c r="M454" s="78">
        <v>1075.635</v>
      </c>
      <c r="N454" s="218">
        <f t="shared" ref="N454" si="36">L454*M454</f>
        <v>4302.54</v>
      </c>
      <c r="O454" s="276">
        <f t="shared" si="34"/>
        <v>1.0837763887212549E-3</v>
      </c>
    </row>
    <row r="455" spans="1:15" s="67" customFormat="1" ht="17.25" customHeight="1">
      <c r="A455" s="62" t="s">
        <v>482</v>
      </c>
      <c r="B455" s="63" t="s">
        <v>483</v>
      </c>
      <c r="C455" s="64"/>
      <c r="D455" s="65"/>
      <c r="E455" s="66"/>
      <c r="F455" s="66"/>
      <c r="H455" s="65"/>
      <c r="I455" s="66"/>
      <c r="J455" s="66"/>
      <c r="K455" s="264">
        <f t="shared" si="32"/>
        <v>0</v>
      </c>
      <c r="L455" s="65"/>
      <c r="M455" s="66"/>
      <c r="N455" s="66"/>
      <c r="O455" s="276">
        <f t="shared" si="34"/>
        <v>0</v>
      </c>
    </row>
    <row r="456" spans="1:15" s="67" customFormat="1" ht="17.25" customHeight="1">
      <c r="A456" s="110" t="s">
        <v>484</v>
      </c>
      <c r="B456" s="111" t="s">
        <v>485</v>
      </c>
      <c r="C456" s="112"/>
      <c r="D456" s="113"/>
      <c r="E456" s="114"/>
      <c r="F456" s="114"/>
      <c r="H456" s="113"/>
      <c r="I456" s="114"/>
      <c r="J456" s="114"/>
      <c r="K456" s="264">
        <f t="shared" si="32"/>
        <v>0</v>
      </c>
      <c r="L456" s="113"/>
      <c r="M456" s="114"/>
      <c r="N456" s="114"/>
      <c r="O456" s="276">
        <f t="shared" si="34"/>
        <v>0</v>
      </c>
    </row>
    <row r="457" spans="1:15" s="67" customFormat="1" ht="17.25" customHeight="1">
      <c r="A457" s="115"/>
      <c r="B457" s="116"/>
      <c r="C457" s="115"/>
      <c r="D457" s="117"/>
      <c r="E457" s="118"/>
      <c r="F457" s="137">
        <f>SUM(F15:F456)</f>
        <v>3507282.3346565883</v>
      </c>
      <c r="H457" s="117"/>
      <c r="I457" s="118"/>
      <c r="J457" s="137">
        <f>SUM(J15:J456)</f>
        <v>3564614.1583998874</v>
      </c>
      <c r="K457" s="264">
        <f t="shared" si="32"/>
        <v>0</v>
      </c>
      <c r="L457" s="117"/>
      <c r="M457" s="118"/>
      <c r="N457" s="137">
        <f>SUM(N15:N456)</f>
        <v>3564614.1583998874</v>
      </c>
      <c r="O457" s="276">
        <f t="shared" si="34"/>
        <v>0.89789860402815203</v>
      </c>
    </row>
    <row r="458" spans="1:15" s="55" customFormat="1" ht="21.75" customHeight="1">
      <c r="A458" s="132"/>
      <c r="B458" s="133" t="s">
        <v>754</v>
      </c>
      <c r="C458" s="134"/>
      <c r="D458" s="135"/>
      <c r="E458" s="136"/>
      <c r="F458" s="136"/>
      <c r="H458" s="135"/>
      <c r="I458" s="136"/>
      <c r="J458" s="136"/>
      <c r="K458" s="264">
        <f t="shared" si="32"/>
        <v>0</v>
      </c>
      <c r="L458" s="135"/>
      <c r="M458" s="136"/>
      <c r="N458" s="136"/>
      <c r="O458" s="276">
        <f t="shared" si="34"/>
        <v>0</v>
      </c>
    </row>
    <row r="459" spans="1:15" s="8" customFormat="1" ht="15.75" customHeight="1">
      <c r="A459" s="14"/>
      <c r="B459" s="36" t="s">
        <v>493</v>
      </c>
      <c r="C459" s="49"/>
      <c r="D459" s="44"/>
      <c r="E459" s="15"/>
      <c r="F459" s="15"/>
      <c r="H459" s="44"/>
      <c r="I459" s="15"/>
      <c r="J459" s="15"/>
      <c r="K459" s="264">
        <f t="shared" si="32"/>
        <v>0</v>
      </c>
      <c r="L459" s="44"/>
      <c r="M459" s="15"/>
      <c r="N459" s="15"/>
      <c r="O459" s="276">
        <f t="shared" si="34"/>
        <v>0</v>
      </c>
    </row>
    <row r="460" spans="1:15" s="60" customFormat="1" ht="15" customHeight="1">
      <c r="A460" s="108" t="s">
        <v>914</v>
      </c>
      <c r="B460" s="75" t="s">
        <v>965</v>
      </c>
      <c r="C460" s="76" t="s">
        <v>23</v>
      </c>
      <c r="D460" s="130">
        <v>414.66</v>
      </c>
      <c r="E460" s="59"/>
      <c r="F460" s="59">
        <f t="shared" ref="F460:F508" si="37">D460*E460</f>
        <v>0</v>
      </c>
      <c r="H460" s="130">
        <f>VLOOKUP(A460,'A&amp;R CONSTRUCCIONES'!A:F,4,FALSE)</f>
        <v>414.66</v>
      </c>
      <c r="I460" s="59">
        <f>VLOOKUP(A460,'A&amp;R CONSTRUCCIONES'!A:F,5,FALSE)</f>
        <v>254.29</v>
      </c>
      <c r="J460" s="59">
        <f t="shared" ref="J460:J517" si="38">H460*I460</f>
        <v>105443.89140000001</v>
      </c>
      <c r="K460" s="264">
        <f t="shared" si="32"/>
        <v>0</v>
      </c>
      <c r="L460" s="130">
        <v>414.66</v>
      </c>
      <c r="M460" s="59">
        <v>254.29</v>
      </c>
      <c r="N460" s="59">
        <f t="shared" si="33"/>
        <v>105443.89140000001</v>
      </c>
      <c r="O460" s="276">
        <f t="shared" si="34"/>
        <v>2.6560496784273521E-2</v>
      </c>
    </row>
    <row r="461" spans="1:15" s="8" customFormat="1" ht="15" customHeight="1">
      <c r="A461" s="14"/>
      <c r="B461" s="36" t="s">
        <v>122</v>
      </c>
      <c r="C461" s="49"/>
      <c r="D461" s="44"/>
      <c r="E461" s="15"/>
      <c r="F461" s="15"/>
      <c r="H461" s="44"/>
      <c r="I461" s="15"/>
      <c r="J461" s="15"/>
      <c r="K461" s="264">
        <f t="shared" si="32"/>
        <v>0</v>
      </c>
      <c r="L461" s="44"/>
      <c r="M461" s="15"/>
      <c r="N461" s="15"/>
      <c r="O461" s="276">
        <f t="shared" si="34"/>
        <v>0</v>
      </c>
    </row>
    <row r="462" spans="1:15" s="60" customFormat="1" ht="15" customHeight="1">
      <c r="A462" s="108" t="s">
        <v>915</v>
      </c>
      <c r="B462" s="75" t="s">
        <v>757</v>
      </c>
      <c r="C462" s="76" t="s">
        <v>702</v>
      </c>
      <c r="D462" s="130">
        <v>1.46</v>
      </c>
      <c r="E462" s="59"/>
      <c r="F462" s="59">
        <f t="shared" si="37"/>
        <v>0</v>
      </c>
      <c r="H462" s="130">
        <f>VLOOKUP(A462,'A&amp;R CONSTRUCCIONES'!A:F,4,FALSE)</f>
        <v>1.46</v>
      </c>
      <c r="I462" s="59">
        <f>VLOOKUP(A462,'A&amp;R CONSTRUCCIONES'!A:F,5,FALSE)</f>
        <v>755.5086</v>
      </c>
      <c r="J462" s="59">
        <f t="shared" si="38"/>
        <v>1103.0425559999999</v>
      </c>
      <c r="K462" s="264">
        <f t="shared" si="32"/>
        <v>0</v>
      </c>
      <c r="L462" s="130">
        <v>1.46</v>
      </c>
      <c r="M462" s="59">
        <v>755.5086</v>
      </c>
      <c r="N462" s="59">
        <f t="shared" si="33"/>
        <v>1103.0425559999999</v>
      </c>
      <c r="O462" s="276">
        <f t="shared" si="34"/>
        <v>2.7784784753832442E-4</v>
      </c>
    </row>
    <row r="463" spans="1:15" s="60" customFormat="1" ht="15" customHeight="1">
      <c r="A463" s="108" t="s">
        <v>916</v>
      </c>
      <c r="B463" s="75" t="s">
        <v>758</v>
      </c>
      <c r="C463" s="76" t="s">
        <v>9</v>
      </c>
      <c r="D463" s="130">
        <v>1</v>
      </c>
      <c r="E463" s="59"/>
      <c r="F463" s="59">
        <f t="shared" si="37"/>
        <v>0</v>
      </c>
      <c r="H463" s="130">
        <f>VLOOKUP(A463,'A&amp;R CONSTRUCCIONES'!A:F,4,FALSE)</f>
        <v>1</v>
      </c>
      <c r="I463" s="59">
        <f>VLOOKUP(A463,'A&amp;R CONSTRUCCIONES'!A:F,5,FALSE)</f>
        <v>19288.66</v>
      </c>
      <c r="J463" s="59">
        <f t="shared" si="38"/>
        <v>19288.66</v>
      </c>
      <c r="K463" s="264">
        <f t="shared" si="32"/>
        <v>0</v>
      </c>
      <c r="L463" s="130">
        <v>1</v>
      </c>
      <c r="M463" s="59">
        <v>19288.66</v>
      </c>
      <c r="N463" s="59">
        <f t="shared" si="33"/>
        <v>19288.66</v>
      </c>
      <c r="O463" s="276">
        <f t="shared" si="34"/>
        <v>4.8586635517792092E-3</v>
      </c>
    </row>
    <row r="464" spans="1:15" s="60" customFormat="1" ht="15" customHeight="1">
      <c r="A464" s="108" t="s">
        <v>917</v>
      </c>
      <c r="B464" s="75" t="s">
        <v>759</v>
      </c>
      <c r="C464" s="76" t="s">
        <v>23</v>
      </c>
      <c r="D464" s="130">
        <v>283</v>
      </c>
      <c r="E464" s="59"/>
      <c r="F464" s="59">
        <f t="shared" si="37"/>
        <v>0</v>
      </c>
      <c r="H464" s="130">
        <f>VLOOKUP(A464,'A&amp;R CONSTRUCCIONES'!A:F,4,FALSE)</f>
        <v>283</v>
      </c>
      <c r="I464" s="59">
        <f>VLOOKUP(A464,'A&amp;R CONSTRUCCIONES'!A:F,5,FALSE)</f>
        <v>292.47000000000003</v>
      </c>
      <c r="J464" s="59">
        <f t="shared" si="38"/>
        <v>82769.010000000009</v>
      </c>
      <c r="K464" s="264">
        <f t="shared" si="32"/>
        <v>0</v>
      </c>
      <c r="L464" s="130">
        <v>283</v>
      </c>
      <c r="M464" s="59">
        <v>292.47000000000003</v>
      </c>
      <c r="N464" s="59">
        <f t="shared" si="33"/>
        <v>82769.010000000009</v>
      </c>
      <c r="O464" s="276">
        <f t="shared" ref="O464:O517" si="39">N464/N$520</f>
        <v>2.0848870377924072E-2</v>
      </c>
    </row>
    <row r="465" spans="1:15" s="60" customFormat="1" ht="15" customHeight="1">
      <c r="A465" s="108" t="s">
        <v>918</v>
      </c>
      <c r="B465" s="75" t="s">
        <v>760</v>
      </c>
      <c r="C465" s="76" t="s">
        <v>23</v>
      </c>
      <c r="D465" s="130">
        <v>15</v>
      </c>
      <c r="E465" s="59"/>
      <c r="F465" s="59">
        <f t="shared" si="37"/>
        <v>0</v>
      </c>
      <c r="H465" s="130">
        <f>VLOOKUP(A465,'A&amp;R CONSTRUCCIONES'!A:F,4,FALSE)</f>
        <v>15</v>
      </c>
      <c r="I465" s="59">
        <f>VLOOKUP(A465,'A&amp;R CONSTRUCCIONES'!A:F,5,FALSE)</f>
        <v>292.47000000000003</v>
      </c>
      <c r="J465" s="59">
        <f t="shared" si="38"/>
        <v>4387.05</v>
      </c>
      <c r="K465" s="264">
        <f t="shared" ref="K465:K517" si="40">H465-D465</f>
        <v>0</v>
      </c>
      <c r="L465" s="130">
        <v>15</v>
      </c>
      <c r="M465" s="59">
        <v>292.47000000000003</v>
      </c>
      <c r="N465" s="59">
        <f t="shared" ref="N465:N517" si="41">L465*M465</f>
        <v>4387.05</v>
      </c>
      <c r="O465" s="276">
        <f t="shared" si="39"/>
        <v>1.1050638009500392E-3</v>
      </c>
    </row>
    <row r="466" spans="1:15" s="60" customFormat="1" ht="15" customHeight="1">
      <c r="A466" s="108" t="s">
        <v>919</v>
      </c>
      <c r="B466" s="75" t="s">
        <v>966</v>
      </c>
      <c r="C466" s="76" t="s">
        <v>761</v>
      </c>
      <c r="D466" s="130">
        <v>24.48</v>
      </c>
      <c r="E466" s="59"/>
      <c r="F466" s="59">
        <f t="shared" si="37"/>
        <v>0</v>
      </c>
      <c r="H466" s="130">
        <f>VLOOKUP(A466,'A&amp;R CONSTRUCCIONES'!A:F,4,FALSE)</f>
        <v>24.48</v>
      </c>
      <c r="I466" s="59">
        <f>VLOOKUP(A466,'A&amp;R CONSTRUCCIONES'!A:F,5,FALSE)</f>
        <v>0</v>
      </c>
      <c r="J466" s="59">
        <f t="shared" si="38"/>
        <v>0</v>
      </c>
      <c r="K466" s="264">
        <f t="shared" si="40"/>
        <v>0</v>
      </c>
      <c r="L466" s="130">
        <v>24.48</v>
      </c>
      <c r="M466" s="59">
        <v>0</v>
      </c>
      <c r="N466" s="59">
        <f t="shared" si="41"/>
        <v>0</v>
      </c>
      <c r="O466" s="276">
        <f t="shared" si="39"/>
        <v>0</v>
      </c>
    </row>
    <row r="467" spans="1:15" s="8" customFormat="1" ht="15" customHeight="1">
      <c r="A467" s="14"/>
      <c r="B467" s="36" t="s">
        <v>929</v>
      </c>
      <c r="C467" s="49"/>
      <c r="D467" s="44"/>
      <c r="E467" s="15"/>
      <c r="F467" s="15"/>
      <c r="H467" s="44"/>
      <c r="I467" s="15"/>
      <c r="J467" s="15"/>
      <c r="K467" s="264">
        <f t="shared" si="40"/>
        <v>0</v>
      </c>
      <c r="L467" s="44"/>
      <c r="M467" s="15"/>
      <c r="N467" s="15"/>
      <c r="O467" s="276">
        <f t="shared" si="39"/>
        <v>0</v>
      </c>
    </row>
    <row r="468" spans="1:15" s="60" customFormat="1" ht="15" customHeight="1">
      <c r="A468" s="108" t="s">
        <v>920</v>
      </c>
      <c r="B468" s="38" t="s">
        <v>756</v>
      </c>
      <c r="C468" s="58" t="s">
        <v>23</v>
      </c>
      <c r="D468" s="61">
        <v>17.45</v>
      </c>
      <c r="E468" s="59"/>
      <c r="F468" s="59">
        <f t="shared" si="37"/>
        <v>0</v>
      </c>
      <c r="H468" s="61">
        <f>VLOOKUP(A468,'A&amp;R CONSTRUCCIONES'!A:F,4,FALSE)</f>
        <v>17.45</v>
      </c>
      <c r="I468" s="59">
        <f>VLOOKUP(A468,'A&amp;R CONSTRUCCIONES'!A:F,5,FALSE)</f>
        <v>288.58999999999997</v>
      </c>
      <c r="J468" s="59">
        <f t="shared" si="38"/>
        <v>5035.8954999999996</v>
      </c>
      <c r="K468" s="264">
        <f t="shared" si="40"/>
        <v>0</v>
      </c>
      <c r="L468" s="61">
        <v>17.45</v>
      </c>
      <c r="M468" s="59">
        <v>288.58999999999997</v>
      </c>
      <c r="N468" s="59">
        <f t="shared" si="41"/>
        <v>5035.8954999999996</v>
      </c>
      <c r="O468" s="276">
        <f t="shared" si="39"/>
        <v>1.2685029398837938E-3</v>
      </c>
    </row>
    <row r="469" spans="1:15" s="8" customFormat="1" ht="15" customHeight="1">
      <c r="A469" s="14"/>
      <c r="B469" s="36" t="s">
        <v>703</v>
      </c>
      <c r="C469" s="49"/>
      <c r="D469" s="44"/>
      <c r="E469" s="15"/>
      <c r="F469" s="15"/>
      <c r="H469" s="44"/>
      <c r="I469" s="15"/>
      <c r="J469" s="15"/>
      <c r="K469" s="264">
        <f t="shared" si="40"/>
        <v>0</v>
      </c>
      <c r="L469" s="44"/>
      <c r="M469" s="15"/>
      <c r="N469" s="15"/>
      <c r="O469" s="276">
        <f t="shared" si="39"/>
        <v>0</v>
      </c>
    </row>
    <row r="470" spans="1:15" s="60" customFormat="1" ht="15" customHeight="1">
      <c r="A470" s="108" t="s">
        <v>921</v>
      </c>
      <c r="B470" s="69" t="s">
        <v>928</v>
      </c>
      <c r="C470" s="52" t="s">
        <v>9</v>
      </c>
      <c r="D470" s="109">
        <v>4</v>
      </c>
      <c r="E470" s="59"/>
      <c r="F470" s="59">
        <f t="shared" si="37"/>
        <v>0</v>
      </c>
      <c r="H470" s="109">
        <f>VLOOKUP(A470,'A&amp;R CONSTRUCCIONES'!A:F,4,FALSE)</f>
        <v>4</v>
      </c>
      <c r="I470" s="59">
        <f>VLOOKUP(A470,'A&amp;R CONSTRUCCIONES'!A:F,5,FALSE)</f>
        <v>13437.5</v>
      </c>
      <c r="J470" s="59">
        <f t="shared" si="38"/>
        <v>53750</v>
      </c>
      <c r="K470" s="264">
        <f t="shared" si="40"/>
        <v>0</v>
      </c>
      <c r="L470" s="109">
        <v>4</v>
      </c>
      <c r="M470" s="59">
        <v>13437.5</v>
      </c>
      <c r="N470" s="59">
        <f t="shared" si="41"/>
        <v>53750</v>
      </c>
      <c r="O470" s="276">
        <f t="shared" si="39"/>
        <v>1.3539207280761469E-2</v>
      </c>
    </row>
    <row r="471" spans="1:15" s="8" customFormat="1" ht="15" customHeight="1">
      <c r="A471" s="14"/>
      <c r="B471" s="36" t="s">
        <v>29</v>
      </c>
      <c r="C471" s="49"/>
      <c r="D471" s="44"/>
      <c r="E471" s="15"/>
      <c r="F471" s="15"/>
      <c r="H471" s="44"/>
      <c r="I471" s="15"/>
      <c r="J471" s="15"/>
      <c r="K471" s="264">
        <f t="shared" si="40"/>
        <v>0</v>
      </c>
      <c r="L471" s="44"/>
      <c r="M471" s="15"/>
      <c r="N471" s="15"/>
      <c r="O471" s="276">
        <f t="shared" si="39"/>
        <v>0</v>
      </c>
    </row>
    <row r="472" spans="1:15" s="60" customFormat="1" ht="15" customHeight="1">
      <c r="A472" s="57" t="s">
        <v>922</v>
      </c>
      <c r="B472" s="38" t="s">
        <v>753</v>
      </c>
      <c r="C472" s="58" t="s">
        <v>9</v>
      </c>
      <c r="D472" s="61">
        <v>1</v>
      </c>
      <c r="E472" s="59"/>
      <c r="F472" s="59">
        <f t="shared" si="37"/>
        <v>0</v>
      </c>
      <c r="H472" s="61">
        <f>VLOOKUP(A472,'A&amp;R CONSTRUCCIONES'!A:F,4,FALSE)</f>
        <v>1</v>
      </c>
      <c r="I472" s="59">
        <f>VLOOKUP(A472,'A&amp;R CONSTRUCCIONES'!A:F,5,FALSE)</f>
        <v>2430</v>
      </c>
      <c r="J472" s="59">
        <f t="shared" si="38"/>
        <v>2430</v>
      </c>
      <c r="K472" s="264">
        <f t="shared" si="40"/>
        <v>0</v>
      </c>
      <c r="L472" s="61">
        <v>1</v>
      </c>
      <c r="M472" s="59">
        <v>2430</v>
      </c>
      <c r="N472" s="59">
        <f t="shared" si="41"/>
        <v>2430</v>
      </c>
      <c r="O472" s="276">
        <f t="shared" si="39"/>
        <v>6.1209811520465804E-4</v>
      </c>
    </row>
    <row r="473" spans="1:15" s="8" customFormat="1" ht="15" customHeight="1">
      <c r="A473" s="84"/>
      <c r="B473" s="85" t="s">
        <v>508</v>
      </c>
      <c r="C473" s="86" t="s">
        <v>704</v>
      </c>
      <c r="D473" s="87"/>
      <c r="E473" s="88"/>
      <c r="F473" s="88"/>
      <c r="G473" s="67"/>
      <c r="H473" s="87"/>
      <c r="I473" s="88"/>
      <c r="J473" s="88"/>
      <c r="K473" s="264">
        <f t="shared" si="40"/>
        <v>0</v>
      </c>
      <c r="L473" s="87"/>
      <c r="M473" s="88"/>
      <c r="N473" s="88"/>
      <c r="O473" s="276">
        <f t="shared" si="39"/>
        <v>0</v>
      </c>
    </row>
    <row r="474" spans="1:15" s="74" customFormat="1" ht="17.25" customHeight="1">
      <c r="A474" s="68" t="s">
        <v>923</v>
      </c>
      <c r="B474" s="75" t="s">
        <v>726</v>
      </c>
      <c r="C474" s="76" t="s">
        <v>702</v>
      </c>
      <c r="D474" s="77">
        <v>10.18</v>
      </c>
      <c r="E474" s="80"/>
      <c r="F474" s="80">
        <f t="shared" si="37"/>
        <v>0</v>
      </c>
      <c r="H474" s="77">
        <f>VLOOKUP(A474,'A&amp;R CONSTRUCCIONES'!A:F,4,FALSE)</f>
        <v>10.18</v>
      </c>
      <c r="I474" s="80">
        <f>VLOOKUP(A474,'A&amp;R CONSTRUCCIONES'!A:F,5,FALSE)</f>
        <v>99.15</v>
      </c>
      <c r="J474" s="80">
        <f t="shared" si="38"/>
        <v>1009.347</v>
      </c>
      <c r="K474" s="264">
        <f t="shared" si="40"/>
        <v>0</v>
      </c>
      <c r="L474" s="77">
        <v>10.18</v>
      </c>
      <c r="M474" s="80">
        <v>99.15</v>
      </c>
      <c r="N474" s="80">
        <f t="shared" si="41"/>
        <v>1009.347</v>
      </c>
      <c r="O474" s="276">
        <f t="shared" si="39"/>
        <v>2.54246665138879E-4</v>
      </c>
    </row>
    <row r="475" spans="1:15" s="74" customFormat="1" ht="17.25" customHeight="1">
      <c r="A475" s="68" t="s">
        <v>924</v>
      </c>
      <c r="B475" s="75" t="s">
        <v>727</v>
      </c>
      <c r="C475" s="76" t="s">
        <v>702</v>
      </c>
      <c r="D475" s="77">
        <v>4</v>
      </c>
      <c r="E475" s="80"/>
      <c r="F475" s="80">
        <f t="shared" si="37"/>
        <v>0</v>
      </c>
      <c r="H475" s="77">
        <f>VLOOKUP(A475,'A&amp;R CONSTRUCCIONES'!A:F,4,FALSE)</f>
        <v>4</v>
      </c>
      <c r="I475" s="80">
        <f>VLOOKUP(A475,'A&amp;R CONSTRUCCIONES'!A:F,5,FALSE)</f>
        <v>151.19</v>
      </c>
      <c r="J475" s="80">
        <f t="shared" si="38"/>
        <v>604.76</v>
      </c>
      <c r="K475" s="264">
        <f t="shared" si="40"/>
        <v>0</v>
      </c>
      <c r="L475" s="77">
        <v>4</v>
      </c>
      <c r="M475" s="80">
        <v>151.19</v>
      </c>
      <c r="N475" s="80">
        <f t="shared" si="41"/>
        <v>604.76</v>
      </c>
      <c r="O475" s="276">
        <f t="shared" si="39"/>
        <v>1.5233434409513128E-4</v>
      </c>
    </row>
    <row r="476" spans="1:15" s="74" customFormat="1" ht="17.25" customHeight="1">
      <c r="A476" s="68" t="s">
        <v>925</v>
      </c>
      <c r="B476" s="75" t="s">
        <v>709</v>
      </c>
      <c r="C476" s="76" t="s">
        <v>702</v>
      </c>
      <c r="D476" s="77">
        <v>35</v>
      </c>
      <c r="E476" s="80"/>
      <c r="F476" s="80">
        <f t="shared" si="37"/>
        <v>0</v>
      </c>
      <c r="H476" s="77">
        <f>VLOOKUP(A476,'A&amp;R CONSTRUCCIONES'!A:F,4,FALSE)</f>
        <v>35</v>
      </c>
      <c r="I476" s="80">
        <f>VLOOKUP(A476,'A&amp;R CONSTRUCCIONES'!A:F,5,FALSE)</f>
        <v>75.849999999999994</v>
      </c>
      <c r="J476" s="80">
        <f t="shared" si="38"/>
        <v>2654.75</v>
      </c>
      <c r="K476" s="264">
        <f t="shared" si="40"/>
        <v>0</v>
      </c>
      <c r="L476" s="77">
        <v>35</v>
      </c>
      <c r="M476" s="80">
        <v>75.849999999999994</v>
      </c>
      <c r="N476" s="80">
        <f t="shared" si="41"/>
        <v>2654.75</v>
      </c>
      <c r="O476" s="276">
        <f t="shared" si="39"/>
        <v>6.6871089355537692E-4</v>
      </c>
    </row>
    <row r="477" spans="1:15" s="74" customFormat="1" ht="17.25" customHeight="1">
      <c r="A477" s="68" t="s">
        <v>930</v>
      </c>
      <c r="B477" s="75" t="s">
        <v>708</v>
      </c>
      <c r="C477" s="76" t="s">
        <v>702</v>
      </c>
      <c r="D477" s="77">
        <v>60</v>
      </c>
      <c r="E477" s="80"/>
      <c r="F477" s="80">
        <f t="shared" si="37"/>
        <v>0</v>
      </c>
      <c r="H477" s="77">
        <f>VLOOKUP(A477,'A&amp;R CONSTRUCCIONES'!A:F,4,FALSE)</f>
        <v>60</v>
      </c>
      <c r="I477" s="80">
        <f>VLOOKUP(A477,'A&amp;R CONSTRUCCIONES'!A:F,5,FALSE)</f>
        <v>50.82</v>
      </c>
      <c r="J477" s="80">
        <f t="shared" si="38"/>
        <v>3049.2</v>
      </c>
      <c r="K477" s="264">
        <f t="shared" si="40"/>
        <v>0</v>
      </c>
      <c r="L477" s="77">
        <v>60</v>
      </c>
      <c r="M477" s="80">
        <v>50.82</v>
      </c>
      <c r="N477" s="80">
        <f t="shared" si="41"/>
        <v>3049.2</v>
      </c>
      <c r="O477" s="276">
        <f t="shared" si="39"/>
        <v>7.6806978307903014E-4</v>
      </c>
    </row>
    <row r="478" spans="1:15" s="8" customFormat="1" ht="15" customHeight="1">
      <c r="A478" s="14"/>
      <c r="B478" s="36" t="s">
        <v>705</v>
      </c>
      <c r="C478" s="49" t="s">
        <v>704</v>
      </c>
      <c r="D478" s="44"/>
      <c r="E478" s="15"/>
      <c r="F478" s="15"/>
      <c r="H478" s="44"/>
      <c r="I478" s="15"/>
      <c r="J478" s="15"/>
      <c r="K478" s="264">
        <f t="shared" si="40"/>
        <v>0</v>
      </c>
      <c r="L478" s="44"/>
      <c r="M478" s="15"/>
      <c r="N478" s="15"/>
      <c r="O478" s="276">
        <f t="shared" si="39"/>
        <v>0</v>
      </c>
    </row>
    <row r="479" spans="1:15" s="107" customFormat="1" ht="17.25" customHeight="1">
      <c r="A479" s="68" t="s">
        <v>927</v>
      </c>
      <c r="B479" s="75" t="s">
        <v>755</v>
      </c>
      <c r="C479" s="76" t="s">
        <v>9</v>
      </c>
      <c r="D479" s="77">
        <v>1</v>
      </c>
      <c r="E479" s="80"/>
      <c r="F479" s="80">
        <f t="shared" si="37"/>
        <v>0</v>
      </c>
      <c r="H479" s="77">
        <f>VLOOKUP(A479,'A&amp;R CONSTRUCCIONES'!A:F,4,FALSE)</f>
        <v>1</v>
      </c>
      <c r="I479" s="80">
        <f>VLOOKUP(A479,'A&amp;R CONSTRUCCIONES'!A:F,5,FALSE)</f>
        <v>2607.48</v>
      </c>
      <c r="J479" s="80">
        <f t="shared" si="38"/>
        <v>2607.48</v>
      </c>
      <c r="K479" s="264">
        <f t="shared" si="40"/>
        <v>0</v>
      </c>
      <c r="L479" s="77">
        <v>1</v>
      </c>
      <c r="M479" s="80">
        <v>2607.48</v>
      </c>
      <c r="N479" s="80">
        <f t="shared" si="41"/>
        <v>2607.48</v>
      </c>
      <c r="O479" s="276">
        <f t="shared" si="39"/>
        <v>6.5680394791516126E-4</v>
      </c>
    </row>
    <row r="480" spans="1:15" s="8" customFormat="1" ht="15" customHeight="1">
      <c r="A480" s="84"/>
      <c r="B480" s="85" t="s">
        <v>706</v>
      </c>
      <c r="C480" s="86"/>
      <c r="D480" s="87"/>
      <c r="E480" s="88"/>
      <c r="F480" s="88"/>
      <c r="G480" s="67"/>
      <c r="H480" s="87"/>
      <c r="I480" s="88"/>
      <c r="J480" s="88"/>
      <c r="K480" s="264">
        <f t="shared" si="40"/>
        <v>0</v>
      </c>
      <c r="L480" s="87"/>
      <c r="M480" s="88"/>
      <c r="N480" s="88"/>
      <c r="O480" s="276">
        <f t="shared" si="39"/>
        <v>0</v>
      </c>
    </row>
    <row r="481" spans="1:15" s="8" customFormat="1" ht="15" customHeight="1">
      <c r="A481" s="14"/>
      <c r="B481" s="36" t="s">
        <v>710</v>
      </c>
      <c r="C481" s="49"/>
      <c r="D481" s="44"/>
      <c r="E481" s="15"/>
      <c r="F481" s="15"/>
      <c r="H481" s="44"/>
      <c r="I481" s="15"/>
      <c r="J481" s="15"/>
      <c r="K481" s="264">
        <f t="shared" si="40"/>
        <v>0</v>
      </c>
      <c r="L481" s="44"/>
      <c r="M481" s="15"/>
      <c r="N481" s="15"/>
      <c r="O481" s="276">
        <f t="shared" si="39"/>
        <v>0</v>
      </c>
    </row>
    <row r="482" spans="1:15" s="74" customFormat="1" ht="17.25" customHeight="1">
      <c r="A482" s="68" t="s">
        <v>931</v>
      </c>
      <c r="B482" s="75" t="s">
        <v>711</v>
      </c>
      <c r="C482" s="76" t="s">
        <v>702</v>
      </c>
      <c r="D482" s="77">
        <v>3</v>
      </c>
      <c r="E482" s="80"/>
      <c r="F482" s="80">
        <f t="shared" si="37"/>
        <v>0</v>
      </c>
      <c r="H482" s="77">
        <f>VLOOKUP(A482,'A&amp;R CONSTRUCCIONES'!A:F,4,FALSE)</f>
        <v>3</v>
      </c>
      <c r="I482" s="80">
        <f>VLOOKUP(A482,'A&amp;R CONSTRUCCIONES'!A:F,5,FALSE)</f>
        <v>62.1</v>
      </c>
      <c r="J482" s="80">
        <f t="shared" si="38"/>
        <v>186.3</v>
      </c>
      <c r="K482" s="264">
        <f t="shared" si="40"/>
        <v>0</v>
      </c>
      <c r="L482" s="77">
        <v>3</v>
      </c>
      <c r="M482" s="80">
        <v>62.1</v>
      </c>
      <c r="N482" s="80">
        <f t="shared" si="41"/>
        <v>186.3</v>
      </c>
      <c r="O482" s="276">
        <f t="shared" si="39"/>
        <v>4.6927522165690454E-5</v>
      </c>
    </row>
    <row r="483" spans="1:15" s="74" customFormat="1" ht="17.25" customHeight="1">
      <c r="A483" s="68" t="s">
        <v>932</v>
      </c>
      <c r="B483" s="75" t="s">
        <v>747</v>
      </c>
      <c r="C483" s="76" t="s">
        <v>9</v>
      </c>
      <c r="D483" s="77">
        <v>1</v>
      </c>
      <c r="E483" s="80"/>
      <c r="F483" s="80">
        <f t="shared" si="37"/>
        <v>0</v>
      </c>
      <c r="H483" s="77">
        <f>VLOOKUP(A483,'A&amp;R CONSTRUCCIONES'!A:F,4,FALSE)</f>
        <v>1</v>
      </c>
      <c r="I483" s="80">
        <f>VLOOKUP(A483,'A&amp;R CONSTRUCCIONES'!A:F,5,FALSE)</f>
        <v>1563.26</v>
      </c>
      <c r="J483" s="80">
        <f t="shared" si="38"/>
        <v>1563.26</v>
      </c>
      <c r="K483" s="264">
        <f t="shared" si="40"/>
        <v>0</v>
      </c>
      <c r="L483" s="77">
        <v>1</v>
      </c>
      <c r="M483" s="80">
        <v>1563.26</v>
      </c>
      <c r="N483" s="80">
        <f t="shared" si="41"/>
        <v>1563.26</v>
      </c>
      <c r="O483" s="276">
        <f t="shared" si="39"/>
        <v>3.9377304509252416E-4</v>
      </c>
    </row>
    <row r="484" spans="1:15" s="8" customFormat="1" ht="15" customHeight="1">
      <c r="A484" s="14"/>
      <c r="B484" s="36" t="s">
        <v>748</v>
      </c>
      <c r="C484" s="49"/>
      <c r="D484" s="44"/>
      <c r="E484" s="15"/>
      <c r="F484" s="15"/>
      <c r="H484" s="44"/>
      <c r="I484" s="15"/>
      <c r="J484" s="15"/>
      <c r="K484" s="264">
        <f t="shared" si="40"/>
        <v>0</v>
      </c>
      <c r="L484" s="44"/>
      <c r="M484" s="15"/>
      <c r="N484" s="15"/>
      <c r="O484" s="276">
        <f t="shared" si="39"/>
        <v>0</v>
      </c>
    </row>
    <row r="485" spans="1:15" s="74" customFormat="1" ht="17.25" customHeight="1">
      <c r="A485" s="68" t="s">
        <v>933</v>
      </c>
      <c r="B485" s="75" t="s">
        <v>712</v>
      </c>
      <c r="C485" s="76" t="s">
        <v>9</v>
      </c>
      <c r="D485" s="77">
        <v>1</v>
      </c>
      <c r="E485" s="80"/>
      <c r="F485" s="80">
        <f t="shared" si="37"/>
        <v>0</v>
      </c>
      <c r="H485" s="77">
        <f>VLOOKUP(A485,'A&amp;R CONSTRUCCIONES'!A:F,4,FALSE)</f>
        <v>1</v>
      </c>
      <c r="I485" s="80">
        <f>VLOOKUP(A485,'A&amp;R CONSTRUCCIONES'!A:F,5,FALSE)</f>
        <v>906.11</v>
      </c>
      <c r="J485" s="80">
        <f t="shared" si="38"/>
        <v>906.11</v>
      </c>
      <c r="K485" s="264">
        <f t="shared" si="40"/>
        <v>0</v>
      </c>
      <c r="L485" s="77">
        <v>1</v>
      </c>
      <c r="M485" s="80">
        <v>906.11</v>
      </c>
      <c r="N485" s="80">
        <f t="shared" si="41"/>
        <v>906.11</v>
      </c>
      <c r="O485" s="276">
        <f t="shared" si="39"/>
        <v>2.2824206714736325E-4</v>
      </c>
    </row>
    <row r="486" spans="1:15" s="74" customFormat="1" ht="17.25" customHeight="1">
      <c r="A486" s="68" t="s">
        <v>934</v>
      </c>
      <c r="B486" s="75" t="s">
        <v>713</v>
      </c>
      <c r="C486" s="76" t="s">
        <v>9</v>
      </c>
      <c r="D486" s="77">
        <v>11</v>
      </c>
      <c r="E486" s="80"/>
      <c r="F486" s="80">
        <f t="shared" si="37"/>
        <v>0</v>
      </c>
      <c r="H486" s="77">
        <f>VLOOKUP(A486,'A&amp;R CONSTRUCCIONES'!A:F,4,FALSE)</f>
        <v>11</v>
      </c>
      <c r="I486" s="80">
        <f>VLOOKUP(A486,'A&amp;R CONSTRUCCIONES'!A:F,5,FALSE)</f>
        <v>740</v>
      </c>
      <c r="J486" s="80">
        <f t="shared" si="38"/>
        <v>8140</v>
      </c>
      <c r="K486" s="264">
        <f t="shared" si="40"/>
        <v>0</v>
      </c>
      <c r="L486" s="77">
        <v>11</v>
      </c>
      <c r="M486" s="80">
        <v>740</v>
      </c>
      <c r="N486" s="80">
        <f t="shared" si="41"/>
        <v>8140</v>
      </c>
      <c r="O486" s="276">
        <f t="shared" si="39"/>
        <v>2.050402739821365E-3</v>
      </c>
    </row>
    <row r="487" spans="1:15" s="74" customFormat="1" ht="17.25" customHeight="1">
      <c r="A487" s="68" t="s">
        <v>935</v>
      </c>
      <c r="B487" s="75" t="s">
        <v>714</v>
      </c>
      <c r="C487" s="76" t="s">
        <v>9</v>
      </c>
      <c r="D487" s="77">
        <v>2</v>
      </c>
      <c r="E487" s="80"/>
      <c r="F487" s="80">
        <f t="shared" si="37"/>
        <v>0</v>
      </c>
      <c r="H487" s="77">
        <f>VLOOKUP(A487,'A&amp;R CONSTRUCCIONES'!A:F,4,FALSE)</f>
        <v>2</v>
      </c>
      <c r="I487" s="80">
        <f>VLOOKUP(A487,'A&amp;R CONSTRUCCIONES'!A:F,5,FALSE)</f>
        <v>788.67</v>
      </c>
      <c r="J487" s="80">
        <f t="shared" si="38"/>
        <v>1577.34</v>
      </c>
      <c r="K487" s="264">
        <f t="shared" si="40"/>
        <v>0</v>
      </c>
      <c r="L487" s="77">
        <v>2</v>
      </c>
      <c r="M487" s="80">
        <v>788.67</v>
      </c>
      <c r="N487" s="80">
        <f t="shared" si="41"/>
        <v>1577.34</v>
      </c>
      <c r="O487" s="276">
        <f t="shared" si="39"/>
        <v>3.9731968766951246E-4</v>
      </c>
    </row>
    <row r="488" spans="1:15" s="74" customFormat="1" ht="17.25" customHeight="1">
      <c r="A488" s="68" t="s">
        <v>936</v>
      </c>
      <c r="B488" s="75" t="s">
        <v>715</v>
      </c>
      <c r="C488" s="76" t="s">
        <v>9</v>
      </c>
      <c r="D488" s="77">
        <v>2</v>
      </c>
      <c r="E488" s="80"/>
      <c r="F488" s="80">
        <f t="shared" si="37"/>
        <v>0</v>
      </c>
      <c r="H488" s="77">
        <f>VLOOKUP(A488,'A&amp;R CONSTRUCCIONES'!A:F,4,FALSE)</f>
        <v>2</v>
      </c>
      <c r="I488" s="80">
        <f>VLOOKUP(A488,'A&amp;R CONSTRUCCIONES'!A:F,5,FALSE)</f>
        <v>1258.54</v>
      </c>
      <c r="J488" s="80">
        <f t="shared" si="38"/>
        <v>2517.08</v>
      </c>
      <c r="K488" s="264">
        <f t="shared" si="40"/>
        <v>0</v>
      </c>
      <c r="L488" s="77">
        <v>2</v>
      </c>
      <c r="M488" s="80">
        <v>1258.54</v>
      </c>
      <c r="N488" s="80">
        <f t="shared" si="41"/>
        <v>2517.08</v>
      </c>
      <c r="O488" s="276">
        <f t="shared" si="39"/>
        <v>6.3403289046063402E-4</v>
      </c>
    </row>
    <row r="489" spans="1:15" s="74" customFormat="1" ht="17.25" customHeight="1">
      <c r="A489" s="68" t="s">
        <v>937</v>
      </c>
      <c r="B489" s="75" t="s">
        <v>749</v>
      </c>
      <c r="C489" s="76" t="s">
        <v>9</v>
      </c>
      <c r="D489" s="77">
        <v>1</v>
      </c>
      <c r="E489" s="80"/>
      <c r="F489" s="80">
        <f t="shared" si="37"/>
        <v>0</v>
      </c>
      <c r="H489" s="77">
        <f>VLOOKUP(A489,'A&amp;R CONSTRUCCIONES'!A:F,4,FALSE)</f>
        <v>1</v>
      </c>
      <c r="I489" s="80">
        <f>VLOOKUP(A489,'A&amp;R CONSTRUCCIONES'!A:F,5,FALSE)</f>
        <v>1035.5702000000042</v>
      </c>
      <c r="J489" s="80">
        <f t="shared" si="38"/>
        <v>1035.5702000000042</v>
      </c>
      <c r="K489" s="264">
        <f t="shared" si="40"/>
        <v>0</v>
      </c>
      <c r="L489" s="77">
        <v>1</v>
      </c>
      <c r="M489" s="80">
        <v>1035.5702000000042</v>
      </c>
      <c r="N489" s="80">
        <f t="shared" si="41"/>
        <v>1035.5702000000042</v>
      </c>
      <c r="O489" s="276">
        <f t="shared" si="39"/>
        <v>2.6085208542473798E-4</v>
      </c>
    </row>
    <row r="490" spans="1:15" s="8" customFormat="1" ht="15" customHeight="1">
      <c r="A490" s="14"/>
      <c r="B490" s="36" t="s">
        <v>716</v>
      </c>
      <c r="C490" s="49"/>
      <c r="D490" s="44"/>
      <c r="E490" s="15"/>
      <c r="F490" s="15"/>
      <c r="H490" s="44"/>
      <c r="I490" s="15"/>
      <c r="J490" s="15"/>
      <c r="K490" s="264">
        <f t="shared" si="40"/>
        <v>0</v>
      </c>
      <c r="L490" s="44"/>
      <c r="M490" s="15"/>
      <c r="N490" s="15"/>
      <c r="O490" s="276">
        <f t="shared" si="39"/>
        <v>0</v>
      </c>
    </row>
    <row r="491" spans="1:15" s="74" customFormat="1" ht="17.25" customHeight="1">
      <c r="A491" s="68" t="s">
        <v>938</v>
      </c>
      <c r="B491" s="75" t="s">
        <v>717</v>
      </c>
      <c r="C491" s="76" t="s">
        <v>9</v>
      </c>
      <c r="D491" s="77">
        <v>12</v>
      </c>
      <c r="E491" s="80"/>
      <c r="F491" s="80">
        <f t="shared" si="37"/>
        <v>0</v>
      </c>
      <c r="H491" s="77">
        <f>VLOOKUP(A491,'A&amp;R CONSTRUCCIONES'!A:F,4,FALSE)</f>
        <v>12</v>
      </c>
      <c r="I491" s="80">
        <f>VLOOKUP(A491,'A&amp;R CONSTRUCCIONES'!A:F,5,FALSE)</f>
        <v>459.93</v>
      </c>
      <c r="J491" s="80">
        <f t="shared" si="38"/>
        <v>5519.16</v>
      </c>
      <c r="K491" s="264">
        <f t="shared" si="40"/>
        <v>0</v>
      </c>
      <c r="L491" s="77">
        <v>12</v>
      </c>
      <c r="M491" s="80">
        <v>459.93</v>
      </c>
      <c r="N491" s="80">
        <f t="shared" si="41"/>
        <v>5519.16</v>
      </c>
      <c r="O491" s="276">
        <f t="shared" si="39"/>
        <v>1.3902335117337203E-3</v>
      </c>
    </row>
    <row r="492" spans="1:15" s="8" customFormat="1" ht="15" customHeight="1">
      <c r="A492" s="14"/>
      <c r="B492" s="36" t="s">
        <v>718</v>
      </c>
      <c r="C492" s="49"/>
      <c r="D492" s="44"/>
      <c r="E492" s="15"/>
      <c r="F492" s="15"/>
      <c r="H492" s="44"/>
      <c r="I492" s="15"/>
      <c r="J492" s="15"/>
      <c r="K492" s="264">
        <f t="shared" si="40"/>
        <v>0</v>
      </c>
      <c r="L492" s="44"/>
      <c r="M492" s="15"/>
      <c r="N492" s="15"/>
      <c r="O492" s="276">
        <f t="shared" si="39"/>
        <v>0</v>
      </c>
    </row>
    <row r="493" spans="1:15" s="74" customFormat="1" ht="17.25" customHeight="1">
      <c r="A493" s="68" t="s">
        <v>939</v>
      </c>
      <c r="B493" s="75" t="s">
        <v>750</v>
      </c>
      <c r="C493" s="76" t="s">
        <v>702</v>
      </c>
      <c r="D493" s="77">
        <v>15</v>
      </c>
      <c r="E493" s="80"/>
      <c r="F493" s="80">
        <f t="shared" si="37"/>
        <v>0</v>
      </c>
      <c r="H493" s="77">
        <f>VLOOKUP(A493,'A&amp;R CONSTRUCCIONES'!A:F,4,FALSE)</f>
        <v>15</v>
      </c>
      <c r="I493" s="80">
        <f>VLOOKUP(A493,'A&amp;R CONSTRUCCIONES'!A:F,5,FALSE)</f>
        <v>321.33</v>
      </c>
      <c r="J493" s="80">
        <f t="shared" si="38"/>
        <v>4819.95</v>
      </c>
      <c r="K493" s="264">
        <f t="shared" si="40"/>
        <v>0</v>
      </c>
      <c r="L493" s="77">
        <v>15</v>
      </c>
      <c r="M493" s="80">
        <v>321.33</v>
      </c>
      <c r="N493" s="80">
        <f t="shared" si="41"/>
        <v>4819.95</v>
      </c>
      <c r="O493" s="276">
        <f t="shared" si="39"/>
        <v>1.2141079466587207E-3</v>
      </c>
    </row>
    <row r="494" spans="1:15" s="8" customFormat="1" ht="15" customHeight="1">
      <c r="A494" s="14"/>
      <c r="B494" s="36" t="s">
        <v>719</v>
      </c>
      <c r="C494" s="49"/>
      <c r="D494" s="44"/>
      <c r="E494" s="15"/>
      <c r="F494" s="15"/>
      <c r="H494" s="44"/>
      <c r="I494" s="15"/>
      <c r="J494" s="15"/>
      <c r="K494" s="264">
        <f t="shared" si="40"/>
        <v>0</v>
      </c>
      <c r="L494" s="44"/>
      <c r="M494" s="15"/>
      <c r="N494" s="15"/>
      <c r="O494" s="276">
        <f t="shared" si="39"/>
        <v>0</v>
      </c>
    </row>
    <row r="495" spans="1:15" s="74" customFormat="1" ht="17.25" customHeight="1">
      <c r="A495" s="68" t="s">
        <v>940</v>
      </c>
      <c r="B495" s="75" t="s">
        <v>751</v>
      </c>
      <c r="C495" s="76" t="s">
        <v>9</v>
      </c>
      <c r="D495" s="77">
        <v>1</v>
      </c>
      <c r="E495" s="80"/>
      <c r="F495" s="80">
        <f t="shared" si="37"/>
        <v>0</v>
      </c>
      <c r="H495" s="77">
        <f>VLOOKUP(A495,'A&amp;R CONSTRUCCIONES'!A:F,4,FALSE)</f>
        <v>1</v>
      </c>
      <c r="I495" s="80">
        <f>VLOOKUP(A495,'A&amp;R CONSTRUCCIONES'!A:F,5,FALSE)</f>
        <v>6894</v>
      </c>
      <c r="J495" s="80">
        <f t="shared" si="38"/>
        <v>6894</v>
      </c>
      <c r="K495" s="264">
        <f t="shared" si="40"/>
        <v>0</v>
      </c>
      <c r="L495" s="77">
        <v>1</v>
      </c>
      <c r="M495" s="80">
        <v>6894</v>
      </c>
      <c r="N495" s="80">
        <f t="shared" si="41"/>
        <v>6894</v>
      </c>
      <c r="O495" s="276">
        <f t="shared" si="39"/>
        <v>1.736545023136178E-3</v>
      </c>
    </row>
    <row r="496" spans="1:15" s="74" customFormat="1" ht="17.25" customHeight="1">
      <c r="A496" s="68" t="s">
        <v>941</v>
      </c>
      <c r="B496" s="75" t="s">
        <v>752</v>
      </c>
      <c r="C496" s="76" t="s">
        <v>9</v>
      </c>
      <c r="D496" s="77">
        <v>2</v>
      </c>
      <c r="E496" s="80"/>
      <c r="F496" s="80">
        <f t="shared" si="37"/>
        <v>0</v>
      </c>
      <c r="H496" s="77">
        <f>VLOOKUP(A496,'A&amp;R CONSTRUCCIONES'!A:F,4,FALSE)</f>
        <v>2</v>
      </c>
      <c r="I496" s="80">
        <f>VLOOKUP(A496,'A&amp;R CONSTRUCCIONES'!A:F,5,FALSE)</f>
        <v>9534</v>
      </c>
      <c r="J496" s="80">
        <f t="shared" si="38"/>
        <v>19068</v>
      </c>
      <c r="K496" s="264">
        <f t="shared" si="40"/>
        <v>0</v>
      </c>
      <c r="L496" s="77">
        <v>2</v>
      </c>
      <c r="M496" s="80">
        <v>9534</v>
      </c>
      <c r="N496" s="80">
        <f t="shared" si="41"/>
        <v>19068</v>
      </c>
      <c r="O496" s="276">
        <f t="shared" si="39"/>
        <v>4.8030810126429707E-3</v>
      </c>
    </row>
    <row r="497" spans="1:15" s="8" customFormat="1" ht="15" customHeight="1">
      <c r="A497" s="84"/>
      <c r="B497" s="85" t="s">
        <v>720</v>
      </c>
      <c r="C497" s="86"/>
      <c r="D497" s="87"/>
      <c r="E497" s="88"/>
      <c r="F497" s="88"/>
      <c r="G497" s="67"/>
      <c r="H497" s="87"/>
      <c r="I497" s="88"/>
      <c r="J497" s="88"/>
      <c r="K497" s="264">
        <f t="shared" si="40"/>
        <v>0</v>
      </c>
      <c r="L497" s="87"/>
      <c r="M497" s="88"/>
      <c r="N497" s="88"/>
      <c r="O497" s="276">
        <f t="shared" si="39"/>
        <v>0</v>
      </c>
    </row>
    <row r="498" spans="1:15" s="8" customFormat="1" ht="15" customHeight="1">
      <c r="A498" s="14"/>
      <c r="B498" s="36" t="s">
        <v>721</v>
      </c>
      <c r="C498" s="49"/>
      <c r="D498" s="44"/>
      <c r="E498" s="15"/>
      <c r="F498" s="15"/>
      <c r="H498" s="44"/>
      <c r="I498" s="15"/>
      <c r="J498" s="15"/>
      <c r="K498" s="264">
        <f t="shared" si="40"/>
        <v>0</v>
      </c>
      <c r="L498" s="44"/>
      <c r="M498" s="15"/>
      <c r="N498" s="15"/>
      <c r="O498" s="276">
        <f t="shared" si="39"/>
        <v>0</v>
      </c>
    </row>
    <row r="499" spans="1:15" s="74" customFormat="1" ht="17.25" customHeight="1">
      <c r="A499" s="68" t="s">
        <v>942</v>
      </c>
      <c r="B499" s="75" t="s">
        <v>722</v>
      </c>
      <c r="C499" s="76" t="s">
        <v>19</v>
      </c>
      <c r="D499" s="77">
        <v>3</v>
      </c>
      <c r="E499" s="80"/>
      <c r="F499" s="80">
        <f t="shared" si="37"/>
        <v>0</v>
      </c>
      <c r="H499" s="77">
        <f>VLOOKUP(A499,'A&amp;R CONSTRUCCIONES'!A:F,4,FALSE)</f>
        <v>3</v>
      </c>
      <c r="I499" s="80">
        <f>VLOOKUP(A499,'A&amp;R CONSTRUCCIONES'!A:F,5,FALSE)</f>
        <v>1105.335</v>
      </c>
      <c r="J499" s="80">
        <f t="shared" si="38"/>
        <v>3316.0050000000001</v>
      </c>
      <c r="K499" s="264">
        <f t="shared" si="40"/>
        <v>0</v>
      </c>
      <c r="L499" s="77">
        <v>3</v>
      </c>
      <c r="M499" s="80">
        <v>1105.335</v>
      </c>
      <c r="N499" s="80">
        <f t="shared" si="41"/>
        <v>3316.0050000000001</v>
      </c>
      <c r="O499" s="276">
        <f t="shared" si="39"/>
        <v>8.3527588909844538E-4</v>
      </c>
    </row>
    <row r="500" spans="1:15" s="74" customFormat="1" ht="17.25" customHeight="1">
      <c r="A500" s="68" t="s">
        <v>943</v>
      </c>
      <c r="B500" s="75" t="s">
        <v>723</v>
      </c>
      <c r="C500" s="76" t="s">
        <v>9</v>
      </c>
      <c r="D500" s="77">
        <v>4</v>
      </c>
      <c r="E500" s="80"/>
      <c r="F500" s="80">
        <f t="shared" si="37"/>
        <v>0</v>
      </c>
      <c r="H500" s="77">
        <f>VLOOKUP(A500,'A&amp;R CONSTRUCCIONES'!A:F,4,FALSE)</f>
        <v>4</v>
      </c>
      <c r="I500" s="80">
        <f>VLOOKUP(A500,'A&amp;R CONSTRUCCIONES'!A:F,5,FALSE)</f>
        <v>795.9</v>
      </c>
      <c r="J500" s="80">
        <f t="shared" si="38"/>
        <v>3183.6</v>
      </c>
      <c r="K500" s="264">
        <f t="shared" si="40"/>
        <v>0</v>
      </c>
      <c r="L500" s="77">
        <v>4</v>
      </c>
      <c r="M500" s="80">
        <v>795.9</v>
      </c>
      <c r="N500" s="80">
        <f t="shared" si="41"/>
        <v>3183.6</v>
      </c>
      <c r="O500" s="276">
        <f t="shared" si="39"/>
        <v>8.0192409858664577E-4</v>
      </c>
    </row>
    <row r="501" spans="1:15" s="74" customFormat="1" ht="17.25" customHeight="1">
      <c r="A501" s="68" t="s">
        <v>944</v>
      </c>
      <c r="B501" s="75" t="s">
        <v>736</v>
      </c>
      <c r="C501" s="76" t="s">
        <v>9</v>
      </c>
      <c r="D501" s="77">
        <v>2</v>
      </c>
      <c r="E501" s="80"/>
      <c r="F501" s="80">
        <f t="shared" si="37"/>
        <v>0</v>
      </c>
      <c r="H501" s="77">
        <f>VLOOKUP(A501,'A&amp;R CONSTRUCCIONES'!A:F,4,FALSE)</f>
        <v>2</v>
      </c>
      <c r="I501" s="80">
        <f>VLOOKUP(A501,'A&amp;R CONSTRUCCIONES'!A:F,5,FALSE)</f>
        <v>0</v>
      </c>
      <c r="J501" s="80">
        <f t="shared" si="38"/>
        <v>0</v>
      </c>
      <c r="K501" s="264">
        <f t="shared" si="40"/>
        <v>0</v>
      </c>
      <c r="L501" s="77">
        <v>2</v>
      </c>
      <c r="M501" s="80">
        <v>0</v>
      </c>
      <c r="N501" s="80">
        <f t="shared" si="41"/>
        <v>0</v>
      </c>
      <c r="O501" s="276">
        <f t="shared" si="39"/>
        <v>0</v>
      </c>
    </row>
    <row r="502" spans="1:15" s="74" customFormat="1" ht="17.25" customHeight="1">
      <c r="A502" s="68" t="s">
        <v>945</v>
      </c>
      <c r="B502" s="75" t="s">
        <v>738</v>
      </c>
      <c r="C502" s="76" t="s">
        <v>9</v>
      </c>
      <c r="D502" s="77">
        <v>1</v>
      </c>
      <c r="E502" s="80"/>
      <c r="F502" s="80">
        <f t="shared" si="37"/>
        <v>0</v>
      </c>
      <c r="H502" s="77">
        <f>VLOOKUP(A502,'A&amp;R CONSTRUCCIONES'!A:F,4,FALSE)</f>
        <v>1</v>
      </c>
      <c r="I502" s="80">
        <f>VLOOKUP(A502,'A&amp;R CONSTRUCCIONES'!A:F,5,FALSE)</f>
        <v>0</v>
      </c>
      <c r="J502" s="80">
        <f t="shared" si="38"/>
        <v>0</v>
      </c>
      <c r="K502" s="264">
        <f t="shared" si="40"/>
        <v>0</v>
      </c>
      <c r="L502" s="77">
        <v>1</v>
      </c>
      <c r="M502" s="80">
        <v>0</v>
      </c>
      <c r="N502" s="80">
        <f t="shared" si="41"/>
        <v>0</v>
      </c>
      <c r="O502" s="276">
        <f t="shared" si="39"/>
        <v>0</v>
      </c>
    </row>
    <row r="503" spans="1:15" s="74" customFormat="1" ht="17.25" customHeight="1">
      <c r="A503" s="68" t="s">
        <v>946</v>
      </c>
      <c r="B503" s="75" t="s">
        <v>739</v>
      </c>
      <c r="C503" s="76" t="s">
        <v>9</v>
      </c>
      <c r="D503" s="77">
        <v>1</v>
      </c>
      <c r="E503" s="80"/>
      <c r="F503" s="80">
        <f t="shared" si="37"/>
        <v>0</v>
      </c>
      <c r="H503" s="77">
        <f>VLOOKUP(A503,'A&amp;R CONSTRUCCIONES'!A:F,4,FALSE)</f>
        <v>1</v>
      </c>
      <c r="I503" s="80">
        <f>VLOOKUP(A503,'A&amp;R CONSTRUCCIONES'!A:F,5,FALSE)</f>
        <v>0</v>
      </c>
      <c r="J503" s="80">
        <f t="shared" si="38"/>
        <v>0</v>
      </c>
      <c r="K503" s="264">
        <f t="shared" si="40"/>
        <v>0</v>
      </c>
      <c r="L503" s="77">
        <v>1</v>
      </c>
      <c r="M503" s="80">
        <v>0</v>
      </c>
      <c r="N503" s="80">
        <f t="shared" si="41"/>
        <v>0</v>
      </c>
      <c r="O503" s="276">
        <f t="shared" si="39"/>
        <v>0</v>
      </c>
    </row>
    <row r="504" spans="1:15" s="74" customFormat="1" ht="17.25" customHeight="1">
      <c r="A504" s="68" t="s">
        <v>947</v>
      </c>
      <c r="B504" s="75" t="s">
        <v>730</v>
      </c>
      <c r="C504" s="76" t="s">
        <v>91</v>
      </c>
      <c r="D504" s="77">
        <v>10</v>
      </c>
      <c r="E504" s="80"/>
      <c r="F504" s="80">
        <f t="shared" si="37"/>
        <v>0</v>
      </c>
      <c r="H504" s="77">
        <f>VLOOKUP(A504,'A&amp;R CONSTRUCCIONES'!A:F,4,FALSE)</f>
        <v>10</v>
      </c>
      <c r="I504" s="80">
        <f>VLOOKUP(A504,'A&amp;R CONSTRUCCIONES'!A:F,5,FALSE)</f>
        <v>0</v>
      </c>
      <c r="J504" s="80">
        <f t="shared" si="38"/>
        <v>0</v>
      </c>
      <c r="K504" s="264">
        <f t="shared" si="40"/>
        <v>0</v>
      </c>
      <c r="L504" s="77">
        <v>10</v>
      </c>
      <c r="M504" s="80">
        <v>0</v>
      </c>
      <c r="N504" s="80">
        <f t="shared" si="41"/>
        <v>0</v>
      </c>
      <c r="O504" s="276">
        <f t="shared" si="39"/>
        <v>0</v>
      </c>
    </row>
    <row r="505" spans="1:15" s="74" customFormat="1" ht="17.25" customHeight="1">
      <c r="A505" s="68" t="s">
        <v>967</v>
      </c>
      <c r="B505" s="75" t="s">
        <v>763</v>
      </c>
      <c r="C505" s="76" t="s">
        <v>9</v>
      </c>
      <c r="D505" s="77">
        <v>3</v>
      </c>
      <c r="E505" s="80"/>
      <c r="F505" s="80">
        <f t="shared" si="37"/>
        <v>0</v>
      </c>
      <c r="H505" s="77">
        <f>VLOOKUP(A505,'A&amp;R CONSTRUCCIONES'!A:F,4,FALSE)</f>
        <v>3</v>
      </c>
      <c r="I505" s="80">
        <f>VLOOKUP(A505,'A&amp;R CONSTRUCCIONES'!A:F,5,FALSE)</f>
        <v>0</v>
      </c>
      <c r="J505" s="80">
        <f t="shared" si="38"/>
        <v>0</v>
      </c>
      <c r="K505" s="264">
        <f t="shared" si="40"/>
        <v>0</v>
      </c>
      <c r="L505" s="77">
        <v>3</v>
      </c>
      <c r="M505" s="80">
        <v>0</v>
      </c>
      <c r="N505" s="80">
        <f t="shared" si="41"/>
        <v>0</v>
      </c>
      <c r="O505" s="276">
        <f t="shared" si="39"/>
        <v>0</v>
      </c>
    </row>
    <row r="506" spans="1:15" s="74" customFormat="1" ht="17.25" customHeight="1">
      <c r="A506" s="68" t="s">
        <v>968</v>
      </c>
      <c r="B506" s="75" t="s">
        <v>764</v>
      </c>
      <c r="C506" s="76" t="s">
        <v>9</v>
      </c>
      <c r="D506" s="77">
        <v>1</v>
      </c>
      <c r="E506" s="80"/>
      <c r="F506" s="80">
        <f t="shared" si="37"/>
        <v>0</v>
      </c>
      <c r="H506" s="77">
        <f>VLOOKUP(A506,'A&amp;R CONSTRUCCIONES'!A:F,4,FALSE)</f>
        <v>1</v>
      </c>
      <c r="I506" s="80">
        <f>VLOOKUP(A506,'A&amp;R CONSTRUCCIONES'!A:F,5,FALSE)</f>
        <v>0</v>
      </c>
      <c r="J506" s="80">
        <f t="shared" si="38"/>
        <v>0</v>
      </c>
      <c r="K506" s="264">
        <f t="shared" si="40"/>
        <v>0</v>
      </c>
      <c r="L506" s="77">
        <v>1</v>
      </c>
      <c r="M506" s="80">
        <v>0</v>
      </c>
      <c r="N506" s="80">
        <f t="shared" si="41"/>
        <v>0</v>
      </c>
      <c r="O506" s="276">
        <f t="shared" si="39"/>
        <v>0</v>
      </c>
    </row>
    <row r="507" spans="1:15" s="74" customFormat="1" ht="17.25" customHeight="1">
      <c r="A507" s="68" t="s">
        <v>948</v>
      </c>
      <c r="B507" s="75" t="s">
        <v>735</v>
      </c>
      <c r="C507" s="76" t="s">
        <v>91</v>
      </c>
      <c r="D507" s="77">
        <v>37.799999999999997</v>
      </c>
      <c r="E507" s="80"/>
      <c r="F507" s="80">
        <f t="shared" si="37"/>
        <v>0</v>
      </c>
      <c r="H507" s="77">
        <f>VLOOKUP(A507,'A&amp;R CONSTRUCCIONES'!A:F,4,FALSE)</f>
        <v>37.799999999999997</v>
      </c>
      <c r="I507" s="80">
        <f>VLOOKUP(A507,'A&amp;R CONSTRUCCIONES'!A:F,5,FALSE)</f>
        <v>0</v>
      </c>
      <c r="J507" s="80">
        <f t="shared" si="38"/>
        <v>0</v>
      </c>
      <c r="K507" s="264">
        <f t="shared" si="40"/>
        <v>0</v>
      </c>
      <c r="L507" s="77">
        <v>37.799999999999997</v>
      </c>
      <c r="M507" s="80">
        <v>0</v>
      </c>
      <c r="N507" s="80">
        <f t="shared" si="41"/>
        <v>0</v>
      </c>
      <c r="O507" s="276">
        <f t="shared" si="39"/>
        <v>0</v>
      </c>
    </row>
    <row r="508" spans="1:15" s="74" customFormat="1" ht="17.25" customHeight="1">
      <c r="A508" s="68" t="s">
        <v>949</v>
      </c>
      <c r="B508" s="75" t="s">
        <v>734</v>
      </c>
      <c r="C508" s="76" t="s">
        <v>9</v>
      </c>
      <c r="D508" s="77">
        <v>1</v>
      </c>
      <c r="E508" s="80"/>
      <c r="F508" s="80">
        <f t="shared" si="37"/>
        <v>0</v>
      </c>
      <c r="H508" s="77">
        <f>VLOOKUP(A508,'A&amp;R CONSTRUCCIONES'!A:F,4,FALSE)</f>
        <v>1</v>
      </c>
      <c r="I508" s="80">
        <f>VLOOKUP(A508,'A&amp;R CONSTRUCCIONES'!A:F,5,FALSE)</f>
        <v>0</v>
      </c>
      <c r="J508" s="80">
        <f t="shared" si="38"/>
        <v>0</v>
      </c>
      <c r="K508" s="264">
        <f t="shared" si="40"/>
        <v>0</v>
      </c>
      <c r="L508" s="77">
        <v>1</v>
      </c>
      <c r="M508" s="80">
        <v>0</v>
      </c>
      <c r="N508" s="80">
        <f t="shared" si="41"/>
        <v>0</v>
      </c>
      <c r="O508" s="276">
        <f t="shared" si="39"/>
        <v>0</v>
      </c>
    </row>
    <row r="509" spans="1:15" s="74" customFormat="1" ht="17.25" customHeight="1">
      <c r="A509" s="12"/>
      <c r="B509" s="35" t="s">
        <v>987</v>
      </c>
      <c r="C509" s="48"/>
      <c r="D509" s="127"/>
      <c r="E509" s="13"/>
      <c r="F509" s="13"/>
      <c r="G509" s="8"/>
      <c r="H509" s="127"/>
      <c r="I509" s="13"/>
      <c r="J509" s="13"/>
      <c r="K509" s="264">
        <f t="shared" si="40"/>
        <v>0</v>
      </c>
      <c r="L509" s="127"/>
      <c r="M509" s="13"/>
      <c r="N509" s="13"/>
      <c r="O509" s="276">
        <f t="shared" si="39"/>
        <v>0</v>
      </c>
    </row>
    <row r="510" spans="1:15" s="74" customFormat="1" ht="17.25" customHeight="1">
      <c r="A510" s="68" t="s">
        <v>975</v>
      </c>
      <c r="B510" s="75" t="s">
        <v>976</v>
      </c>
      <c r="C510" s="76" t="s">
        <v>9</v>
      </c>
      <c r="D510" s="77"/>
      <c r="E510" s="80"/>
      <c r="F510" s="80"/>
      <c r="H510" s="290">
        <v>1</v>
      </c>
      <c r="I510" s="80">
        <v>9782.7946200000006</v>
      </c>
      <c r="J510" s="80">
        <f t="shared" si="38"/>
        <v>9782.7946200000006</v>
      </c>
      <c r="K510" s="264">
        <f t="shared" si="40"/>
        <v>1</v>
      </c>
      <c r="L510" s="290">
        <v>1</v>
      </c>
      <c r="M510" s="80">
        <v>9782.7946200000006</v>
      </c>
      <c r="N510" s="80">
        <f t="shared" si="41"/>
        <v>9782.7946200000006</v>
      </c>
      <c r="O510" s="276">
        <f t="shared" si="39"/>
        <v>2.4642099375869419E-3</v>
      </c>
    </row>
    <row r="511" spans="1:15" s="74" customFormat="1" ht="17.25" customHeight="1">
      <c r="A511" s="68" t="s">
        <v>977</v>
      </c>
      <c r="B511" s="75" t="s">
        <v>978</v>
      </c>
      <c r="C511" s="76" t="s">
        <v>9</v>
      </c>
      <c r="D511" s="77"/>
      <c r="E511" s="80"/>
      <c r="F511" s="80"/>
      <c r="H511" s="290">
        <v>2</v>
      </c>
      <c r="I511" s="80">
        <v>9122.9670000000006</v>
      </c>
      <c r="J511" s="80">
        <f t="shared" si="38"/>
        <v>18245.934000000001</v>
      </c>
      <c r="K511" s="264">
        <f t="shared" si="40"/>
        <v>2</v>
      </c>
      <c r="L511" s="290">
        <v>2</v>
      </c>
      <c r="M511" s="80">
        <v>9122.9670000000006</v>
      </c>
      <c r="N511" s="80">
        <f t="shared" si="41"/>
        <v>18245.934000000001</v>
      </c>
      <c r="O511" s="276">
        <f t="shared" si="39"/>
        <v>4.5960089759459208E-3</v>
      </c>
    </row>
    <row r="512" spans="1:15" s="74" customFormat="1" ht="17.25" customHeight="1">
      <c r="A512" s="68" t="s">
        <v>979</v>
      </c>
      <c r="B512" s="75" t="s">
        <v>980</v>
      </c>
      <c r="C512" s="76" t="s">
        <v>9</v>
      </c>
      <c r="D512" s="77"/>
      <c r="E512" s="80"/>
      <c r="F512" s="80"/>
      <c r="H512" s="290">
        <v>1</v>
      </c>
      <c r="I512" s="80">
        <v>6770.88</v>
      </c>
      <c r="J512" s="80">
        <f t="shared" si="38"/>
        <v>6770.88</v>
      </c>
      <c r="K512" s="264">
        <f t="shared" si="40"/>
        <v>1</v>
      </c>
      <c r="L512" s="290">
        <v>1</v>
      </c>
      <c r="M512" s="80">
        <v>6770.88</v>
      </c>
      <c r="N512" s="80">
        <f t="shared" si="41"/>
        <v>6770.88</v>
      </c>
      <c r="O512" s="276">
        <f t="shared" si="39"/>
        <v>1.7055320519658087E-3</v>
      </c>
    </row>
    <row r="513" spans="1:15" s="74" customFormat="1" ht="17.25" customHeight="1">
      <c r="A513" s="68" t="s">
        <v>981</v>
      </c>
      <c r="B513" s="75" t="s">
        <v>982</v>
      </c>
      <c r="C513" s="76" t="s">
        <v>9</v>
      </c>
      <c r="D513" s="77"/>
      <c r="E513" s="80"/>
      <c r="F513" s="80"/>
      <c r="H513" s="290">
        <v>1</v>
      </c>
      <c r="I513" s="80">
        <v>11701.9</v>
      </c>
      <c r="J513" s="80">
        <f t="shared" si="38"/>
        <v>11701.9</v>
      </c>
      <c r="K513" s="264">
        <f t="shared" si="40"/>
        <v>1</v>
      </c>
      <c r="L513" s="290">
        <v>1</v>
      </c>
      <c r="M513" s="80">
        <v>11701.9</v>
      </c>
      <c r="N513" s="80">
        <f t="shared" si="41"/>
        <v>11701.9</v>
      </c>
      <c r="O513" s="276">
        <f t="shared" si="39"/>
        <v>2.9476176684417234E-3</v>
      </c>
    </row>
    <row r="514" spans="1:15" s="74" customFormat="1" ht="17.25" customHeight="1">
      <c r="A514" s="68" t="s">
        <v>983</v>
      </c>
      <c r="B514" s="75" t="s">
        <v>984</v>
      </c>
      <c r="C514" s="76" t="s">
        <v>9</v>
      </c>
      <c r="D514" s="77"/>
      <c r="E514" s="80"/>
      <c r="F514" s="80"/>
      <c r="H514" s="290">
        <v>1</v>
      </c>
      <c r="I514" s="80">
        <v>5275.69</v>
      </c>
      <c r="J514" s="80">
        <f t="shared" si="38"/>
        <v>5275.69</v>
      </c>
      <c r="K514" s="264">
        <f t="shared" si="40"/>
        <v>1</v>
      </c>
      <c r="L514" s="290">
        <v>1</v>
      </c>
      <c r="M514" s="80">
        <v>5275.69</v>
      </c>
      <c r="N514" s="80">
        <f t="shared" si="41"/>
        <v>5275.69</v>
      </c>
      <c r="O514" s="276">
        <f t="shared" si="39"/>
        <v>1.3289053108658691E-3</v>
      </c>
    </row>
    <row r="515" spans="1:15" s="74" customFormat="1" ht="17.25" customHeight="1">
      <c r="A515" s="68" t="s">
        <v>975</v>
      </c>
      <c r="B515" s="75" t="s">
        <v>687</v>
      </c>
      <c r="C515" s="76" t="s">
        <v>91</v>
      </c>
      <c r="D515" s="77"/>
      <c r="E515" s="80"/>
      <c r="F515" s="80"/>
      <c r="H515" s="290">
        <v>60</v>
      </c>
      <c r="I515" s="80">
        <v>66.7</v>
      </c>
      <c r="J515" s="80">
        <f t="shared" si="38"/>
        <v>4002</v>
      </c>
      <c r="K515" s="264">
        <f t="shared" si="40"/>
        <v>60</v>
      </c>
      <c r="L515" s="290">
        <v>60</v>
      </c>
      <c r="M515" s="80">
        <v>66.7</v>
      </c>
      <c r="N515" s="80">
        <f t="shared" si="41"/>
        <v>4002</v>
      </c>
      <c r="O515" s="276">
        <f t="shared" si="39"/>
        <v>1.0080726983740912E-3</v>
      </c>
    </row>
    <row r="516" spans="1:15" s="74" customFormat="1" ht="17.25" customHeight="1">
      <c r="A516" s="68" t="s">
        <v>977</v>
      </c>
      <c r="B516" s="75" t="s">
        <v>985</v>
      </c>
      <c r="C516" s="76" t="s">
        <v>9</v>
      </c>
      <c r="D516" s="77"/>
      <c r="E516" s="80"/>
      <c r="F516" s="80"/>
      <c r="H516" s="290">
        <v>6</v>
      </c>
      <c r="I516" s="80">
        <v>963.24199999999996</v>
      </c>
      <c r="J516" s="80">
        <f t="shared" si="38"/>
        <v>5779.4519999999993</v>
      </c>
      <c r="K516" s="264">
        <f t="shared" si="40"/>
        <v>6</v>
      </c>
      <c r="L516" s="290">
        <v>6</v>
      </c>
      <c r="M516" s="80">
        <v>963.24199999999996</v>
      </c>
      <c r="N516" s="80">
        <f t="shared" si="41"/>
        <v>5779.4519999999993</v>
      </c>
      <c r="O516" s="276">
        <f t="shared" si="39"/>
        <v>1.4557990436690497E-3</v>
      </c>
    </row>
    <row r="517" spans="1:15" s="74" customFormat="1" ht="17.25" customHeight="1">
      <c r="A517" s="68" t="s">
        <v>979</v>
      </c>
      <c r="B517" s="75" t="s">
        <v>986</v>
      </c>
      <c r="C517" s="76" t="s">
        <v>9</v>
      </c>
      <c r="D517" s="77"/>
      <c r="E517" s="80"/>
      <c r="F517" s="80"/>
      <c r="H517" s="290">
        <v>6</v>
      </c>
      <c r="I517" s="80">
        <v>153.25101179163423</v>
      </c>
      <c r="J517" s="80">
        <f t="shared" si="38"/>
        <v>919.5060707498053</v>
      </c>
      <c r="K517" s="264">
        <f t="shared" si="40"/>
        <v>6</v>
      </c>
      <c r="L517" s="290">
        <v>6</v>
      </c>
      <c r="M517" s="80">
        <v>153.25101179163423</v>
      </c>
      <c r="N517" s="80">
        <f t="shared" si="41"/>
        <v>919.5060707498053</v>
      </c>
      <c r="O517" s="276">
        <f t="shared" si="39"/>
        <v>2.3161643326139784E-4</v>
      </c>
    </row>
    <row r="518" spans="1:15">
      <c r="J518" s="266">
        <f>SUM(J459:J517)</f>
        <v>405337.61834674986</v>
      </c>
      <c r="N518" s="266">
        <f>SUM(N459:N517)</f>
        <v>405337.61834674986</v>
      </c>
      <c r="O518" s="276">
        <f>N518/N520</f>
        <v>0.10210139597184799</v>
      </c>
    </row>
    <row r="520" spans="1:15">
      <c r="J520" s="267">
        <f>J457+J518</f>
        <v>3969951.7767466372</v>
      </c>
      <c r="N520" s="267">
        <f>N457+N518</f>
        <v>3969951.7767466372</v>
      </c>
    </row>
    <row r="521" spans="1:15">
      <c r="N521" s="267">
        <f>N520/B6</f>
        <v>9573.9926126142782</v>
      </c>
    </row>
  </sheetData>
  <sheetProtection formatCells="0" formatColumns="0" formatRows="0" sort="0" autoFilter="0"/>
  <protectedRanges>
    <protectedRange password="DE58" sqref="E474:E475 I474:I475" name="Rango1_8_1_1"/>
    <protectedRange password="DE58" sqref="E476 I476" name="Rango1_8_5_1"/>
    <protectedRange password="DE58" sqref="E477 I477" name="Rango1_8_7_1"/>
  </protectedRanges>
  <conditionalFormatting sqref="O1:O1048576">
    <cfRule type="cellIs" dxfId="0" priority="1" operator="greaterThan">
      <formula>0.01</formula>
    </cfRule>
  </conditionalFormatting>
  <printOptions horizontalCentered="1"/>
  <pageMargins left="0.55118110236220474" right="0.15748031496062992" top="0.39370078740157483" bottom="0.59055118110236227" header="0.39370078740157483" footer="0.39370078740157483"/>
  <pageSetup scale="55" fitToWidth="0" orientation="portrait" r:id="rId1"/>
  <headerFooter>
    <oddHeader>&amp;R&amp;P DE &amp;N</oddHeader>
    <oddFooter xml:space="preserve">&amp;L&amp;"Arial Narrow,Normal"COMPRAS BBVA&amp;C&amp;"Arial Narrow,Normal"COSTOS LL&amp;R&amp;"Arial Narrow,Normal"&amp;8A &amp; R CONSTRUCCIONES , S.A. DE C.V.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15"/>
  <sheetViews>
    <sheetView tabSelected="1" topLeftCell="A481" zoomScale="90" zoomScaleNormal="90" zoomScaleSheetLayoutView="85" workbookViewId="0">
      <selection activeCell="H497" sqref="H497"/>
    </sheetView>
  </sheetViews>
  <sheetFormatPr baseColWidth="10" defaultColWidth="11.42578125" defaultRowHeight="15"/>
  <cols>
    <col min="1" max="1" width="13.85546875" style="259" customWidth="1"/>
    <col min="2" max="2" width="68.5703125" style="260" customWidth="1"/>
    <col min="3" max="3" width="10.5703125" style="259" customWidth="1"/>
    <col min="4" max="4" width="12.5703125" style="261" customWidth="1"/>
    <col min="5" max="5" width="18.7109375" style="138" customWidth="1"/>
    <col min="6" max="6" width="27.140625" style="259" customWidth="1"/>
    <col min="7" max="7" width="18.7109375" style="138" customWidth="1"/>
    <col min="8" max="16384" width="11.42578125" style="138"/>
  </cols>
  <sheetData>
    <row r="1" spans="1:7">
      <c r="A1" s="140" t="s">
        <v>1011</v>
      </c>
      <c r="B1" s="269" t="s">
        <v>1</v>
      </c>
      <c r="C1" s="141" t="s">
        <v>2</v>
      </c>
      <c r="D1" s="142" t="s">
        <v>698</v>
      </c>
      <c r="E1" s="143" t="s">
        <v>1012</v>
      </c>
      <c r="F1" s="141" t="s">
        <v>699</v>
      </c>
    </row>
    <row r="2" spans="1:7" s="139" customFormat="1">
      <c r="A2" s="144" t="s">
        <v>3</v>
      </c>
      <c r="B2" s="145" t="s">
        <v>4</v>
      </c>
      <c r="C2" s="146"/>
      <c r="D2" s="147"/>
      <c r="E2" s="148"/>
      <c r="F2" s="146"/>
      <c r="G2" s="139">
        <v>1</v>
      </c>
    </row>
    <row r="3" spans="1:7" s="139" customFormat="1">
      <c r="A3" s="149" t="s">
        <v>5</v>
      </c>
      <c r="B3" s="150" t="s">
        <v>6</v>
      </c>
      <c r="C3" s="151"/>
      <c r="D3" s="152"/>
      <c r="E3" s="153"/>
      <c r="F3" s="151"/>
      <c r="G3" s="139">
        <v>2</v>
      </c>
    </row>
    <row r="4" spans="1:7" s="139" customFormat="1">
      <c r="A4" s="154" t="s">
        <v>7</v>
      </c>
      <c r="B4" s="155" t="s">
        <v>8</v>
      </c>
      <c r="C4" s="156"/>
      <c r="D4" s="157"/>
      <c r="E4" s="158"/>
      <c r="F4" s="156"/>
      <c r="G4" s="139">
        <v>3</v>
      </c>
    </row>
    <row r="5" spans="1:7" s="163" customFormat="1" ht="12.95" customHeight="1">
      <c r="A5" s="159" t="s">
        <v>10</v>
      </c>
      <c r="B5" s="160" t="s">
        <v>765</v>
      </c>
      <c r="C5" s="161" t="s">
        <v>9</v>
      </c>
      <c r="D5" s="47">
        <v>6</v>
      </c>
      <c r="E5" s="162">
        <v>181.42740000000001</v>
      </c>
      <c r="F5" s="161">
        <f>D5*E5</f>
        <v>1088.5644</v>
      </c>
    </row>
    <row r="6" spans="1:7" s="163" customFormat="1" ht="12.95" customHeight="1">
      <c r="A6" s="159" t="s">
        <v>12</v>
      </c>
      <c r="B6" s="160" t="s">
        <v>766</v>
      </c>
      <c r="C6" s="161" t="s">
        <v>9</v>
      </c>
      <c r="D6" s="47">
        <v>3</v>
      </c>
      <c r="E6" s="162">
        <v>166.72739999999999</v>
      </c>
      <c r="F6" s="161">
        <f t="shared" ref="F6:F69" si="0">D6*E6</f>
        <v>500.18219999999997</v>
      </c>
    </row>
    <row r="7" spans="1:7" s="163" customFormat="1" ht="12.95" customHeight="1">
      <c r="A7" s="159" t="s">
        <v>14</v>
      </c>
      <c r="B7" s="160" t="s">
        <v>767</v>
      </c>
      <c r="C7" s="161" t="s">
        <v>9</v>
      </c>
      <c r="D7" s="47">
        <v>8</v>
      </c>
      <c r="E7" s="162">
        <v>47.324199999999998</v>
      </c>
      <c r="F7" s="161">
        <f t="shared" si="0"/>
        <v>378.59359999999998</v>
      </c>
    </row>
    <row r="8" spans="1:7" s="163" customFormat="1" ht="12.95" customHeight="1">
      <c r="A8" s="159" t="s">
        <v>15</v>
      </c>
      <c r="B8" s="160" t="s">
        <v>768</v>
      </c>
      <c r="C8" s="161" t="s">
        <v>9</v>
      </c>
      <c r="D8" s="47">
        <v>1</v>
      </c>
      <c r="E8" s="162">
        <v>197.5729</v>
      </c>
      <c r="F8" s="161">
        <f t="shared" si="0"/>
        <v>197.5729</v>
      </c>
    </row>
    <row r="9" spans="1:7" s="139" customFormat="1" ht="12.95" customHeight="1">
      <c r="A9" s="154" t="s">
        <v>16</v>
      </c>
      <c r="B9" s="155" t="s">
        <v>17</v>
      </c>
      <c r="C9" s="156"/>
      <c r="D9" s="157"/>
      <c r="E9" s="158"/>
      <c r="F9" s="156">
        <f t="shared" si="0"/>
        <v>0</v>
      </c>
      <c r="G9" s="139">
        <v>3</v>
      </c>
    </row>
    <row r="10" spans="1:7" s="163" customFormat="1" ht="12.95" customHeight="1">
      <c r="A10" s="159" t="s">
        <v>18</v>
      </c>
      <c r="B10" s="160" t="s">
        <v>769</v>
      </c>
      <c r="C10" s="119" t="s">
        <v>19</v>
      </c>
      <c r="D10" s="47">
        <v>9</v>
      </c>
      <c r="E10" s="162">
        <v>195.4512</v>
      </c>
      <c r="F10" s="161">
        <f t="shared" si="0"/>
        <v>1759.0608</v>
      </c>
    </row>
    <row r="11" spans="1:7" s="163" customFormat="1" ht="12.95" customHeight="1">
      <c r="A11" s="164" t="s">
        <v>20</v>
      </c>
      <c r="B11" s="160" t="s">
        <v>770</v>
      </c>
      <c r="C11" s="161" t="s">
        <v>9</v>
      </c>
      <c r="D11" s="47">
        <v>1</v>
      </c>
      <c r="E11" s="162">
        <v>206.2508</v>
      </c>
      <c r="F11" s="161">
        <f t="shared" si="0"/>
        <v>206.2508</v>
      </c>
    </row>
    <row r="12" spans="1:7" s="139" customFormat="1" ht="12.95" customHeight="1">
      <c r="A12" s="154" t="s">
        <v>21</v>
      </c>
      <c r="B12" s="155" t="s">
        <v>22</v>
      </c>
      <c r="C12" s="156"/>
      <c r="D12" s="157"/>
      <c r="E12" s="158"/>
      <c r="F12" s="156">
        <f t="shared" si="0"/>
        <v>0</v>
      </c>
      <c r="G12" s="139">
        <v>3</v>
      </c>
    </row>
    <row r="13" spans="1:7" s="163" customFormat="1" ht="12.95" customHeight="1">
      <c r="A13" s="159" t="s">
        <v>26</v>
      </c>
      <c r="B13" s="160" t="s">
        <v>771</v>
      </c>
      <c r="C13" s="161" t="s">
        <v>23</v>
      </c>
      <c r="D13" s="47">
        <v>414.66</v>
      </c>
      <c r="E13" s="162">
        <v>50.866900000000001</v>
      </c>
      <c r="F13" s="161">
        <f t="shared" si="0"/>
        <v>21092.468754000001</v>
      </c>
    </row>
    <row r="14" spans="1:7" s="163" customFormat="1" ht="12.95" customHeight="1">
      <c r="A14" s="159" t="s">
        <v>27</v>
      </c>
      <c r="B14" s="160" t="s">
        <v>772</v>
      </c>
      <c r="C14" s="161" t="s">
        <v>9</v>
      </c>
      <c r="D14" s="47">
        <v>4</v>
      </c>
      <c r="E14" s="162">
        <v>680.01220000000001</v>
      </c>
      <c r="F14" s="161">
        <f t="shared" si="0"/>
        <v>2720.0488</v>
      </c>
    </row>
    <row r="15" spans="1:7" s="139" customFormat="1" ht="12.95" customHeight="1">
      <c r="A15" s="154" t="s">
        <v>28</v>
      </c>
      <c r="B15" s="155" t="s">
        <v>29</v>
      </c>
      <c r="C15" s="156"/>
      <c r="D15" s="157"/>
      <c r="E15" s="158"/>
      <c r="F15" s="156">
        <f t="shared" si="0"/>
        <v>0</v>
      </c>
      <c r="G15" s="139">
        <v>3</v>
      </c>
    </row>
    <row r="16" spans="1:7" s="163" customFormat="1" ht="12.95" customHeight="1">
      <c r="A16" s="159" t="s">
        <v>30</v>
      </c>
      <c r="B16" s="160" t="s">
        <v>773</v>
      </c>
      <c r="C16" s="161" t="s">
        <v>23</v>
      </c>
      <c r="D16" s="47">
        <v>4.49</v>
      </c>
      <c r="E16" s="162">
        <v>127.78219999999999</v>
      </c>
      <c r="F16" s="161">
        <f t="shared" si="0"/>
        <v>573.74207799999999</v>
      </c>
    </row>
    <row r="17" spans="1:7" s="163" customFormat="1" ht="12.95" customHeight="1">
      <c r="A17" s="159" t="s">
        <v>32</v>
      </c>
      <c r="B17" s="160" t="s">
        <v>774</v>
      </c>
      <c r="C17" s="161" t="s">
        <v>9</v>
      </c>
      <c r="D17" s="47">
        <v>1</v>
      </c>
      <c r="E17" s="162">
        <v>492.79300000000001</v>
      </c>
      <c r="F17" s="161">
        <f t="shared" si="0"/>
        <v>492.79300000000001</v>
      </c>
    </row>
    <row r="18" spans="1:7" s="163" customFormat="1" ht="12.95" customHeight="1">
      <c r="A18" s="159" t="s">
        <v>34</v>
      </c>
      <c r="B18" s="160" t="s">
        <v>775</v>
      </c>
      <c r="C18" s="161" t="s">
        <v>35</v>
      </c>
      <c r="D18" s="47">
        <v>2</v>
      </c>
      <c r="E18" s="162">
        <v>120.52040000000001</v>
      </c>
      <c r="F18" s="161">
        <f t="shared" si="0"/>
        <v>241.04080000000002</v>
      </c>
    </row>
    <row r="19" spans="1:7" s="163" customFormat="1" ht="12.95" customHeight="1">
      <c r="A19" s="159" t="s">
        <v>36</v>
      </c>
      <c r="B19" s="160" t="s">
        <v>776</v>
      </c>
      <c r="C19" s="161" t="s">
        <v>9</v>
      </c>
      <c r="D19" s="47">
        <v>1</v>
      </c>
      <c r="E19" s="162">
        <v>383.07220000000001</v>
      </c>
      <c r="F19" s="161">
        <f t="shared" si="0"/>
        <v>383.07220000000001</v>
      </c>
    </row>
    <row r="20" spans="1:7" s="163" customFormat="1" ht="12.95" customHeight="1">
      <c r="A20" s="164" t="s">
        <v>37</v>
      </c>
      <c r="B20" s="160" t="s">
        <v>777</v>
      </c>
      <c r="C20" s="161" t="s">
        <v>9</v>
      </c>
      <c r="D20" s="47">
        <v>2</v>
      </c>
      <c r="E20" s="162">
        <v>115.3068</v>
      </c>
      <c r="F20" s="161">
        <f t="shared" si="0"/>
        <v>230.61359999999999</v>
      </c>
    </row>
    <row r="21" spans="1:7" s="163" customFormat="1" ht="12.95" customHeight="1">
      <c r="A21" s="159" t="s">
        <v>38</v>
      </c>
      <c r="B21" s="160" t="s">
        <v>778</v>
      </c>
      <c r="C21" s="161" t="s">
        <v>9</v>
      </c>
      <c r="D21" s="47">
        <v>2</v>
      </c>
      <c r="E21" s="162">
        <v>250.91920000000002</v>
      </c>
      <c r="F21" s="161">
        <f t="shared" si="0"/>
        <v>501.83840000000004</v>
      </c>
    </row>
    <row r="22" spans="1:7" s="139" customFormat="1" ht="12.95" customHeight="1">
      <c r="A22" s="154" t="s">
        <v>39</v>
      </c>
      <c r="B22" s="155" t="s">
        <v>40</v>
      </c>
      <c r="C22" s="156"/>
      <c r="D22" s="157"/>
      <c r="E22" s="158"/>
      <c r="F22" s="156">
        <f t="shared" si="0"/>
        <v>0</v>
      </c>
      <c r="G22" s="139">
        <v>3</v>
      </c>
    </row>
    <row r="23" spans="1:7" s="163" customFormat="1" ht="12.95" customHeight="1">
      <c r="A23" s="159" t="s">
        <v>41</v>
      </c>
      <c r="B23" s="160" t="s">
        <v>779</v>
      </c>
      <c r="C23" s="161" t="s">
        <v>23</v>
      </c>
      <c r="D23" s="47">
        <v>13.13</v>
      </c>
      <c r="E23" s="162">
        <v>84.902299999999997</v>
      </c>
      <c r="F23" s="161">
        <f t="shared" si="0"/>
        <v>1114.7671990000001</v>
      </c>
    </row>
    <row r="24" spans="1:7" s="163" customFormat="1" ht="12.95" customHeight="1">
      <c r="A24" s="159" t="s">
        <v>42</v>
      </c>
      <c r="B24" s="160" t="s">
        <v>486</v>
      </c>
      <c r="C24" s="161" t="s">
        <v>9</v>
      </c>
      <c r="D24" s="47">
        <v>6</v>
      </c>
      <c r="E24" s="162">
        <v>129.25219999999999</v>
      </c>
      <c r="F24" s="161">
        <f t="shared" si="0"/>
        <v>775.51319999999987</v>
      </c>
    </row>
    <row r="25" spans="1:7" s="139" customFormat="1" ht="12.95" customHeight="1">
      <c r="A25" s="154" t="s">
        <v>43</v>
      </c>
      <c r="B25" s="155" t="s">
        <v>44</v>
      </c>
      <c r="C25" s="156"/>
      <c r="D25" s="157"/>
      <c r="E25" s="158"/>
      <c r="F25" s="156">
        <f t="shared" si="0"/>
        <v>0</v>
      </c>
      <c r="G25" s="139">
        <v>3</v>
      </c>
    </row>
    <row r="26" spans="1:7" s="163" customFormat="1" ht="12.95" customHeight="1">
      <c r="A26" s="164" t="s">
        <v>45</v>
      </c>
      <c r="B26" s="160" t="s">
        <v>780</v>
      </c>
      <c r="C26" s="161" t="s">
        <v>9</v>
      </c>
      <c r="D26" s="47">
        <v>9</v>
      </c>
      <c r="E26" s="162">
        <v>112.8372</v>
      </c>
      <c r="F26" s="161">
        <f t="shared" si="0"/>
        <v>1015.5347999999999</v>
      </c>
    </row>
    <row r="27" spans="1:7" s="163" customFormat="1" ht="12.95" customHeight="1">
      <c r="A27" s="159" t="s">
        <v>47</v>
      </c>
      <c r="B27" s="160" t="s">
        <v>781</v>
      </c>
      <c r="C27" s="161" t="s">
        <v>9</v>
      </c>
      <c r="D27" s="47">
        <v>1</v>
      </c>
      <c r="E27" s="162">
        <v>627.46460000000002</v>
      </c>
      <c r="F27" s="161">
        <f t="shared" si="0"/>
        <v>627.46460000000002</v>
      </c>
    </row>
    <row r="28" spans="1:7" s="163" customFormat="1" ht="12.95" customHeight="1">
      <c r="A28" s="159" t="s">
        <v>31</v>
      </c>
      <c r="B28" s="160" t="s">
        <v>782</v>
      </c>
      <c r="C28" s="161" t="s">
        <v>9</v>
      </c>
      <c r="D28" s="47">
        <v>1</v>
      </c>
      <c r="E28" s="162">
        <v>63.832299999999989</v>
      </c>
      <c r="F28" s="161">
        <f t="shared" si="0"/>
        <v>63.832299999999989</v>
      </c>
    </row>
    <row r="29" spans="1:7" s="163" customFormat="1" ht="12.95" customHeight="1">
      <c r="A29" s="159" t="s">
        <v>49</v>
      </c>
      <c r="B29" s="160" t="s">
        <v>783</v>
      </c>
      <c r="C29" s="161" t="s">
        <v>9</v>
      </c>
      <c r="D29" s="47">
        <v>12</v>
      </c>
      <c r="E29" s="162">
        <v>171.4118</v>
      </c>
      <c r="F29" s="161">
        <f t="shared" si="0"/>
        <v>2056.9416000000001</v>
      </c>
    </row>
    <row r="30" spans="1:7" s="139" customFormat="1" ht="12.95" customHeight="1">
      <c r="A30" s="154" t="s">
        <v>50</v>
      </c>
      <c r="B30" s="155" t="s">
        <v>206</v>
      </c>
      <c r="C30" s="156"/>
      <c r="D30" s="157"/>
      <c r="E30" s="158"/>
      <c r="F30" s="156">
        <f t="shared" si="0"/>
        <v>0</v>
      </c>
      <c r="G30" s="139">
        <v>3</v>
      </c>
    </row>
    <row r="31" spans="1:7" s="163" customFormat="1" ht="12.95" customHeight="1">
      <c r="A31" s="159" t="s">
        <v>51</v>
      </c>
      <c r="B31" s="160" t="s">
        <v>784</v>
      </c>
      <c r="C31" s="161" t="s">
        <v>9</v>
      </c>
      <c r="D31" s="165">
        <v>25</v>
      </c>
      <c r="E31" s="162">
        <v>95.746000000000009</v>
      </c>
      <c r="F31" s="161">
        <f t="shared" si="0"/>
        <v>2393.65</v>
      </c>
    </row>
    <row r="32" spans="1:7" s="139" customFormat="1" ht="12.95" customHeight="1">
      <c r="A32" s="154" t="s">
        <v>54</v>
      </c>
      <c r="B32" s="155" t="s">
        <v>55</v>
      </c>
      <c r="C32" s="156"/>
      <c r="D32" s="157"/>
      <c r="E32" s="158"/>
      <c r="F32" s="156">
        <f t="shared" si="0"/>
        <v>0</v>
      </c>
      <c r="G32" s="139">
        <v>3</v>
      </c>
    </row>
    <row r="33" spans="1:7" s="163" customFormat="1" ht="12.95" customHeight="1">
      <c r="A33" s="159" t="s">
        <v>667</v>
      </c>
      <c r="B33" s="166" t="s">
        <v>668</v>
      </c>
      <c r="C33" s="167" t="s">
        <v>9</v>
      </c>
      <c r="D33" s="165">
        <v>1</v>
      </c>
      <c r="E33" s="168">
        <v>14149.941696000004</v>
      </c>
      <c r="F33" s="161">
        <f t="shared" si="0"/>
        <v>14149.941696000004</v>
      </c>
    </row>
    <row r="34" spans="1:7" s="163" customFormat="1" ht="12.95" customHeight="1">
      <c r="A34" s="164" t="s">
        <v>56</v>
      </c>
      <c r="B34" s="160" t="s">
        <v>785</v>
      </c>
      <c r="C34" s="161" t="s">
        <v>23</v>
      </c>
      <c r="D34" s="47">
        <v>414.66</v>
      </c>
      <c r="E34" s="162">
        <v>33.163200000000003</v>
      </c>
      <c r="F34" s="161">
        <f t="shared" si="0"/>
        <v>13751.452512000002</v>
      </c>
    </row>
    <row r="35" spans="1:7" s="139" customFormat="1" ht="12.95" customHeight="1">
      <c r="A35" s="154" t="s">
        <v>57</v>
      </c>
      <c r="B35" s="155" t="s">
        <v>58</v>
      </c>
      <c r="C35" s="156"/>
      <c r="D35" s="157"/>
      <c r="E35" s="158"/>
      <c r="F35" s="156">
        <f t="shared" si="0"/>
        <v>0</v>
      </c>
      <c r="G35" s="139">
        <v>3</v>
      </c>
    </row>
    <row r="36" spans="1:7" s="163" customFormat="1" ht="12.95" customHeight="1">
      <c r="A36" s="159" t="s">
        <v>59</v>
      </c>
      <c r="B36" s="160" t="s">
        <v>786</v>
      </c>
      <c r="C36" s="161" t="s">
        <v>23</v>
      </c>
      <c r="D36" s="47">
        <v>20</v>
      </c>
      <c r="E36" s="162">
        <v>80.933299999999988</v>
      </c>
      <c r="F36" s="161">
        <f t="shared" si="0"/>
        <v>1618.6659999999997</v>
      </c>
    </row>
    <row r="37" spans="1:7" s="163" customFormat="1" ht="12.95" customHeight="1">
      <c r="A37" s="164" t="s">
        <v>60</v>
      </c>
      <c r="B37" s="160" t="s">
        <v>787</v>
      </c>
      <c r="C37" s="161" t="s">
        <v>23</v>
      </c>
      <c r="D37" s="47">
        <v>14.7</v>
      </c>
      <c r="E37" s="162">
        <v>9.4324999999999992</v>
      </c>
      <c r="F37" s="161">
        <f t="shared" si="0"/>
        <v>138.65774999999999</v>
      </c>
    </row>
    <row r="38" spans="1:7" s="139" customFormat="1" ht="12.95" customHeight="1">
      <c r="A38" s="154" t="s">
        <v>61</v>
      </c>
      <c r="B38" s="155" t="s">
        <v>62</v>
      </c>
      <c r="C38" s="156"/>
      <c r="D38" s="157"/>
      <c r="E38" s="158"/>
      <c r="F38" s="156">
        <f t="shared" si="0"/>
        <v>0</v>
      </c>
      <c r="G38" s="139">
        <v>3</v>
      </c>
    </row>
    <row r="39" spans="1:7" s="163" customFormat="1" ht="12.95" customHeight="1">
      <c r="A39" s="159" t="s">
        <v>63</v>
      </c>
      <c r="B39" s="160" t="s">
        <v>788</v>
      </c>
      <c r="C39" s="161" t="s">
        <v>23</v>
      </c>
      <c r="D39" s="47">
        <v>125</v>
      </c>
      <c r="E39" s="162">
        <v>27.508600000000001</v>
      </c>
      <c r="F39" s="161">
        <f t="shared" si="0"/>
        <v>3438.5750000000003</v>
      </c>
    </row>
    <row r="40" spans="1:7" s="139" customFormat="1" ht="12.95" customHeight="1">
      <c r="A40" s="154" t="s">
        <v>64</v>
      </c>
      <c r="B40" s="155" t="s">
        <v>65</v>
      </c>
      <c r="C40" s="156"/>
      <c r="D40" s="157"/>
      <c r="E40" s="158"/>
      <c r="F40" s="156">
        <f t="shared" si="0"/>
        <v>0</v>
      </c>
      <c r="G40" s="139">
        <v>3</v>
      </c>
    </row>
    <row r="41" spans="1:7" s="163" customFormat="1" ht="12.95" customHeight="1">
      <c r="A41" s="159" t="s">
        <v>66</v>
      </c>
      <c r="B41" s="160" t="s">
        <v>789</v>
      </c>
      <c r="C41" s="119" t="s">
        <v>9</v>
      </c>
      <c r="D41" s="47">
        <v>1</v>
      </c>
      <c r="E41" s="162">
        <v>588.65659999999991</v>
      </c>
      <c r="F41" s="161">
        <f t="shared" si="0"/>
        <v>588.65659999999991</v>
      </c>
    </row>
    <row r="42" spans="1:7" s="163" customFormat="1" ht="12.95" customHeight="1">
      <c r="A42" s="159" t="s">
        <v>67</v>
      </c>
      <c r="B42" s="160" t="s">
        <v>790</v>
      </c>
      <c r="C42" s="161" t="s">
        <v>9</v>
      </c>
      <c r="D42" s="47">
        <v>2</v>
      </c>
      <c r="E42" s="162">
        <v>1014.0452</v>
      </c>
      <c r="F42" s="161">
        <f t="shared" si="0"/>
        <v>2028.0904</v>
      </c>
    </row>
    <row r="43" spans="1:7" s="139" customFormat="1" ht="12.95" customHeight="1">
      <c r="A43" s="154" t="s">
        <v>68</v>
      </c>
      <c r="B43" s="155" t="s">
        <v>69</v>
      </c>
      <c r="C43" s="156"/>
      <c r="D43" s="157"/>
      <c r="E43" s="158"/>
      <c r="F43" s="156">
        <f t="shared" si="0"/>
        <v>0</v>
      </c>
      <c r="G43" s="139">
        <v>3</v>
      </c>
    </row>
    <row r="44" spans="1:7" s="163" customFormat="1" ht="12.95" customHeight="1">
      <c r="A44" s="159" t="s">
        <v>70</v>
      </c>
      <c r="B44" s="160" t="s">
        <v>791</v>
      </c>
      <c r="C44" s="161" t="s">
        <v>9</v>
      </c>
      <c r="D44" s="47">
        <v>1</v>
      </c>
      <c r="E44" s="162">
        <v>571.96719999999993</v>
      </c>
      <c r="F44" s="161">
        <f t="shared" si="0"/>
        <v>571.96719999999993</v>
      </c>
    </row>
    <row r="45" spans="1:7" s="163" customFormat="1" ht="12.95" customHeight="1">
      <c r="A45" s="159" t="s">
        <v>72</v>
      </c>
      <c r="B45" s="160" t="s">
        <v>792</v>
      </c>
      <c r="C45" s="161" t="s">
        <v>9</v>
      </c>
      <c r="D45" s="47">
        <v>2</v>
      </c>
      <c r="E45" s="162">
        <v>464.2946</v>
      </c>
      <c r="F45" s="161">
        <f t="shared" si="0"/>
        <v>928.58920000000001</v>
      </c>
    </row>
    <row r="46" spans="1:7" s="163" customFormat="1" ht="12.95" customHeight="1">
      <c r="A46" s="159" t="s">
        <v>73</v>
      </c>
      <c r="B46" s="160" t="s">
        <v>904</v>
      </c>
      <c r="C46" s="161" t="s">
        <v>9</v>
      </c>
      <c r="D46" s="47">
        <v>2</v>
      </c>
      <c r="E46" s="162">
        <v>573.88800000000003</v>
      </c>
      <c r="F46" s="161">
        <f t="shared" si="0"/>
        <v>1147.7760000000001</v>
      </c>
    </row>
    <row r="47" spans="1:7" s="163" customFormat="1" ht="12.95" customHeight="1">
      <c r="A47" s="164" t="s">
        <v>74</v>
      </c>
      <c r="B47" s="160" t="s">
        <v>620</v>
      </c>
      <c r="C47" s="161" t="s">
        <v>9</v>
      </c>
      <c r="D47" s="47">
        <v>1</v>
      </c>
      <c r="E47" s="162">
        <v>514.89689999999996</v>
      </c>
      <c r="F47" s="161">
        <f t="shared" si="0"/>
        <v>514.89689999999996</v>
      </c>
    </row>
    <row r="48" spans="1:7" s="163" customFormat="1" ht="12.95" customHeight="1">
      <c r="A48" s="159" t="s">
        <v>24</v>
      </c>
      <c r="B48" s="160" t="s">
        <v>793</v>
      </c>
      <c r="C48" s="161" t="s">
        <v>9</v>
      </c>
      <c r="D48" s="47">
        <v>1</v>
      </c>
      <c r="E48" s="162">
        <v>659.86340000000007</v>
      </c>
      <c r="F48" s="161">
        <f t="shared" si="0"/>
        <v>659.86340000000007</v>
      </c>
    </row>
    <row r="49" spans="1:7" s="139" customFormat="1" ht="12.95" customHeight="1">
      <c r="A49" s="154" t="s">
        <v>75</v>
      </c>
      <c r="B49" s="155" t="s">
        <v>76</v>
      </c>
      <c r="C49" s="156"/>
      <c r="D49" s="157"/>
      <c r="E49" s="158"/>
      <c r="F49" s="156">
        <f t="shared" si="0"/>
        <v>0</v>
      </c>
      <c r="G49" s="139">
        <v>3</v>
      </c>
    </row>
    <row r="50" spans="1:7" s="163" customFormat="1" ht="12.95" customHeight="1">
      <c r="A50" s="159" t="s">
        <v>77</v>
      </c>
      <c r="B50" s="160" t="s">
        <v>794</v>
      </c>
      <c r="C50" s="161" t="s">
        <v>621</v>
      </c>
      <c r="D50" s="47">
        <v>6</v>
      </c>
      <c r="E50" s="162">
        <v>359.59140000000002</v>
      </c>
      <c r="F50" s="161">
        <f t="shared" si="0"/>
        <v>2157.5484000000001</v>
      </c>
    </row>
    <row r="51" spans="1:7" s="163" customFormat="1" ht="12.95" customHeight="1">
      <c r="A51" s="159" t="s">
        <v>79</v>
      </c>
      <c r="B51" s="160" t="s">
        <v>795</v>
      </c>
      <c r="C51" s="161" t="s">
        <v>80</v>
      </c>
      <c r="D51" s="47">
        <v>1</v>
      </c>
      <c r="E51" s="162">
        <v>1188.6469000000002</v>
      </c>
      <c r="F51" s="161">
        <f t="shared" si="0"/>
        <v>1188.6469000000002</v>
      </c>
    </row>
    <row r="52" spans="1:7" s="163" customFormat="1" ht="12.95" customHeight="1">
      <c r="A52" s="159" t="s">
        <v>78</v>
      </c>
      <c r="B52" s="160" t="s">
        <v>796</v>
      </c>
      <c r="C52" s="119" t="s">
        <v>9</v>
      </c>
      <c r="D52" s="47">
        <v>6</v>
      </c>
      <c r="E52" s="162">
        <v>288.46790000000004</v>
      </c>
      <c r="F52" s="161">
        <f t="shared" si="0"/>
        <v>1730.8074000000001</v>
      </c>
    </row>
    <row r="53" spans="1:7" s="163" customFormat="1" ht="12.95" customHeight="1">
      <c r="A53" s="159" t="s">
        <v>81</v>
      </c>
      <c r="B53" s="160" t="s">
        <v>797</v>
      </c>
      <c r="C53" s="161" t="s">
        <v>9</v>
      </c>
      <c r="D53" s="47">
        <v>1</v>
      </c>
      <c r="E53" s="162">
        <v>394.68428113556138</v>
      </c>
      <c r="F53" s="161">
        <f t="shared" si="0"/>
        <v>394.68428113556138</v>
      </c>
    </row>
    <row r="54" spans="1:7" s="163" customFormat="1" ht="12.95" customHeight="1">
      <c r="A54" s="159" t="s">
        <v>46</v>
      </c>
      <c r="B54" s="160" t="s">
        <v>798</v>
      </c>
      <c r="C54" s="161" t="s">
        <v>9</v>
      </c>
      <c r="D54" s="47">
        <v>4</v>
      </c>
      <c r="E54" s="162">
        <v>31.796099999999999</v>
      </c>
      <c r="F54" s="161">
        <f t="shared" si="0"/>
        <v>127.1844</v>
      </c>
    </row>
    <row r="55" spans="1:7" s="163" customFormat="1" ht="12.95" customHeight="1">
      <c r="A55" s="159" t="s">
        <v>33</v>
      </c>
      <c r="B55" s="160" t="s">
        <v>799</v>
      </c>
      <c r="C55" s="119" t="s">
        <v>9</v>
      </c>
      <c r="D55" s="47">
        <v>1</v>
      </c>
      <c r="E55" s="162">
        <v>182.77979999999999</v>
      </c>
      <c r="F55" s="161">
        <f t="shared" si="0"/>
        <v>182.77979999999999</v>
      </c>
    </row>
    <row r="56" spans="1:7" s="163" customFormat="1" ht="12.95" customHeight="1">
      <c r="A56" s="159" t="s">
        <v>48</v>
      </c>
      <c r="B56" s="160" t="s">
        <v>800</v>
      </c>
      <c r="C56" s="161" t="s">
        <v>83</v>
      </c>
      <c r="D56" s="47">
        <v>5</v>
      </c>
      <c r="E56" s="162">
        <v>186.35679999999999</v>
      </c>
      <c r="F56" s="161">
        <f t="shared" si="0"/>
        <v>931.78399999999999</v>
      </c>
    </row>
    <row r="57" spans="1:7" s="139" customFormat="1" ht="12.95" customHeight="1">
      <c r="A57" s="154" t="s">
        <v>85</v>
      </c>
      <c r="B57" s="155" t="s">
        <v>86</v>
      </c>
      <c r="C57" s="156"/>
      <c r="D57" s="157"/>
      <c r="E57" s="158"/>
      <c r="F57" s="156">
        <f t="shared" si="0"/>
        <v>0</v>
      </c>
      <c r="G57" s="139">
        <v>3</v>
      </c>
    </row>
    <row r="58" spans="1:7" s="163" customFormat="1" ht="12.95" customHeight="1">
      <c r="A58" s="169" t="s">
        <v>87</v>
      </c>
      <c r="B58" s="170" t="s">
        <v>88</v>
      </c>
      <c r="C58" s="171"/>
      <c r="D58" s="172"/>
      <c r="E58" s="173"/>
      <c r="F58" s="173">
        <f t="shared" si="0"/>
        <v>0</v>
      </c>
      <c r="G58" s="163">
        <v>2</v>
      </c>
    </row>
    <row r="59" spans="1:7" s="139" customFormat="1" ht="12.95" customHeight="1">
      <c r="A59" s="154" t="s">
        <v>89</v>
      </c>
      <c r="B59" s="155" t="s">
        <v>487</v>
      </c>
      <c r="C59" s="156"/>
      <c r="D59" s="157"/>
      <c r="E59" s="158"/>
      <c r="F59" s="156">
        <f t="shared" si="0"/>
        <v>0</v>
      </c>
      <c r="G59" s="139">
        <v>3</v>
      </c>
    </row>
    <row r="60" spans="1:7" s="163" customFormat="1" ht="12.95" customHeight="1">
      <c r="A60" s="159" t="s">
        <v>90</v>
      </c>
      <c r="B60" s="160" t="s">
        <v>801</v>
      </c>
      <c r="C60" s="161" t="s">
        <v>23</v>
      </c>
      <c r="D60" s="47">
        <v>387.96</v>
      </c>
      <c r="E60" s="162">
        <v>39.440100000000001</v>
      </c>
      <c r="F60" s="161">
        <f t="shared" si="0"/>
        <v>15301.181196</v>
      </c>
    </row>
    <row r="61" spans="1:7" s="139" customFormat="1" ht="12.95" customHeight="1">
      <c r="A61" s="154" t="s">
        <v>92</v>
      </c>
      <c r="B61" s="155" t="s">
        <v>488</v>
      </c>
      <c r="C61" s="156"/>
      <c r="D61" s="157"/>
      <c r="E61" s="158"/>
      <c r="F61" s="156">
        <f t="shared" si="0"/>
        <v>0</v>
      </c>
      <c r="G61" s="139">
        <v>3</v>
      </c>
    </row>
    <row r="62" spans="1:7" s="163" customFormat="1" ht="12.95" customHeight="1">
      <c r="A62" s="164" t="s">
        <v>93</v>
      </c>
      <c r="B62" s="160" t="s">
        <v>905</v>
      </c>
      <c r="C62" s="119" t="s">
        <v>94</v>
      </c>
      <c r="D62" s="47">
        <v>7.0000000000000007E-2</v>
      </c>
      <c r="E62" s="162">
        <v>251.15439999999998</v>
      </c>
      <c r="F62" s="161">
        <f t="shared" si="0"/>
        <v>17.580808000000001</v>
      </c>
    </row>
    <row r="63" spans="1:7" s="163" customFormat="1" ht="12.95" customHeight="1">
      <c r="A63" s="159" t="s">
        <v>25</v>
      </c>
      <c r="B63" s="160" t="s">
        <v>802</v>
      </c>
      <c r="C63" s="161" t="s">
        <v>23</v>
      </c>
      <c r="D63" s="47">
        <v>15.45</v>
      </c>
      <c r="E63" s="162">
        <v>56.980590149353944</v>
      </c>
      <c r="F63" s="161">
        <f t="shared" si="0"/>
        <v>880.35011780751836</v>
      </c>
    </row>
    <row r="64" spans="1:7" s="163" customFormat="1" ht="12.95" customHeight="1">
      <c r="A64" s="159" t="s">
        <v>95</v>
      </c>
      <c r="B64" s="160" t="s">
        <v>803</v>
      </c>
      <c r="C64" s="161" t="s">
        <v>23</v>
      </c>
      <c r="D64" s="47">
        <v>9.48</v>
      </c>
      <c r="E64" s="162">
        <v>59.216500000000003</v>
      </c>
      <c r="F64" s="161">
        <f t="shared" si="0"/>
        <v>561.37242000000003</v>
      </c>
    </row>
    <row r="65" spans="1:7" s="163" customFormat="1" ht="12.95" customHeight="1">
      <c r="A65" s="159" t="s">
        <v>84</v>
      </c>
      <c r="B65" s="160" t="s">
        <v>489</v>
      </c>
      <c r="C65" s="161" t="s">
        <v>9</v>
      </c>
      <c r="D65" s="47">
        <v>2</v>
      </c>
      <c r="E65" s="162">
        <v>156.76080000000002</v>
      </c>
      <c r="F65" s="161">
        <f t="shared" si="0"/>
        <v>313.52160000000003</v>
      </c>
    </row>
    <row r="66" spans="1:7" s="163" customFormat="1" ht="12.95" customHeight="1">
      <c r="A66" s="159" t="s">
        <v>11</v>
      </c>
      <c r="B66" s="160" t="s">
        <v>490</v>
      </c>
      <c r="C66" s="161" t="s">
        <v>94</v>
      </c>
      <c r="D66" s="165">
        <v>42</v>
      </c>
      <c r="E66" s="162">
        <v>99.293599999999998</v>
      </c>
      <c r="F66" s="161">
        <f t="shared" si="0"/>
        <v>4170.3311999999996</v>
      </c>
    </row>
    <row r="67" spans="1:7" s="139" customFormat="1" ht="12.95" customHeight="1">
      <c r="A67" s="154"/>
      <c r="B67" s="155" t="s">
        <v>96</v>
      </c>
      <c r="C67" s="156"/>
      <c r="D67" s="157"/>
      <c r="E67" s="158"/>
      <c r="F67" s="156">
        <f t="shared" si="0"/>
        <v>0</v>
      </c>
      <c r="G67" s="139">
        <v>3</v>
      </c>
    </row>
    <row r="68" spans="1:7" s="163" customFormat="1" ht="12.95" customHeight="1">
      <c r="A68" s="159" t="s">
        <v>13</v>
      </c>
      <c r="B68" s="160" t="s">
        <v>804</v>
      </c>
      <c r="C68" s="161" t="s">
        <v>97</v>
      </c>
      <c r="D68" s="47">
        <v>6</v>
      </c>
      <c r="E68" s="162">
        <v>226.0076</v>
      </c>
      <c r="F68" s="161">
        <f t="shared" si="0"/>
        <v>1356.0455999999999</v>
      </c>
    </row>
    <row r="69" spans="1:7" s="163" customFormat="1" ht="12.95" customHeight="1">
      <c r="A69" s="159" t="s">
        <v>98</v>
      </c>
      <c r="B69" s="160" t="s">
        <v>805</v>
      </c>
      <c r="C69" s="161" t="s">
        <v>23</v>
      </c>
      <c r="D69" s="47">
        <v>292</v>
      </c>
      <c r="E69" s="162">
        <v>29.7136</v>
      </c>
      <c r="F69" s="161">
        <f t="shared" si="0"/>
        <v>8676.3711999999996</v>
      </c>
    </row>
    <row r="70" spans="1:7" s="163" customFormat="1" ht="12.95" customHeight="1">
      <c r="A70" s="159" t="s">
        <v>99</v>
      </c>
      <c r="B70" s="160" t="s">
        <v>806</v>
      </c>
      <c r="C70" s="161" t="s">
        <v>23</v>
      </c>
      <c r="D70" s="47">
        <v>153</v>
      </c>
      <c r="E70" s="162">
        <v>25.813199999999998</v>
      </c>
      <c r="F70" s="161">
        <f t="shared" ref="F70:F133" si="1">D70*E70</f>
        <v>3949.4195999999997</v>
      </c>
    </row>
    <row r="71" spans="1:7" s="163" customFormat="1" ht="12.95" customHeight="1">
      <c r="A71" s="159" t="s">
        <v>100</v>
      </c>
      <c r="B71" s="160" t="s">
        <v>807</v>
      </c>
      <c r="C71" s="161" t="s">
        <v>23</v>
      </c>
      <c r="D71" s="47">
        <v>221</v>
      </c>
      <c r="E71" s="162">
        <v>28.861000000000004</v>
      </c>
      <c r="F71" s="161">
        <f t="shared" si="1"/>
        <v>6378.2810000000009</v>
      </c>
    </row>
    <row r="72" spans="1:7" s="163" customFormat="1" ht="12.95" customHeight="1">
      <c r="A72" s="169"/>
      <c r="B72" s="170" t="s">
        <v>101</v>
      </c>
      <c r="C72" s="171"/>
      <c r="D72" s="172"/>
      <c r="E72" s="173"/>
      <c r="F72" s="173">
        <f t="shared" si="1"/>
        <v>0</v>
      </c>
      <c r="G72" s="163">
        <v>2</v>
      </c>
    </row>
    <row r="73" spans="1:7" s="139" customFormat="1" ht="12.95" customHeight="1">
      <c r="A73" s="154"/>
      <c r="B73" s="155" t="s">
        <v>491</v>
      </c>
      <c r="C73" s="156"/>
      <c r="D73" s="157"/>
      <c r="E73" s="158"/>
      <c r="F73" s="156">
        <f t="shared" si="1"/>
        <v>0</v>
      </c>
      <c r="G73" s="139">
        <v>3</v>
      </c>
    </row>
    <row r="74" spans="1:7" s="163" customFormat="1" ht="12.95" customHeight="1">
      <c r="A74" s="164" t="s">
        <v>82</v>
      </c>
      <c r="B74" s="160" t="s">
        <v>492</v>
      </c>
      <c r="C74" s="161" t="s">
        <v>94</v>
      </c>
      <c r="D74" s="47">
        <v>115.67</v>
      </c>
      <c r="E74" s="162">
        <v>92.977500000000006</v>
      </c>
      <c r="F74" s="161">
        <f t="shared" si="1"/>
        <v>10754.707425000001</v>
      </c>
    </row>
    <row r="75" spans="1:7" s="163" customFormat="1" ht="12.95" customHeight="1">
      <c r="A75" s="159" t="s">
        <v>102</v>
      </c>
      <c r="B75" s="160" t="s">
        <v>808</v>
      </c>
      <c r="C75" s="119" t="s">
        <v>94</v>
      </c>
      <c r="D75" s="47">
        <v>115.67</v>
      </c>
      <c r="E75" s="162">
        <v>251.51699999999997</v>
      </c>
      <c r="F75" s="161">
        <f t="shared" si="1"/>
        <v>29092.971389999995</v>
      </c>
    </row>
    <row r="76" spans="1:7" s="163" customFormat="1" ht="12.95" customHeight="1">
      <c r="A76" s="169"/>
      <c r="B76" s="170" t="s">
        <v>103</v>
      </c>
      <c r="C76" s="171"/>
      <c r="D76" s="172"/>
      <c r="E76" s="173"/>
      <c r="F76" s="173">
        <f t="shared" si="1"/>
        <v>0</v>
      </c>
      <c r="G76" s="163">
        <v>2</v>
      </c>
    </row>
    <row r="77" spans="1:7" s="139" customFormat="1" ht="12.95" customHeight="1">
      <c r="A77" s="154"/>
      <c r="B77" s="155" t="s">
        <v>104</v>
      </c>
      <c r="C77" s="156"/>
      <c r="D77" s="157"/>
      <c r="E77" s="158"/>
      <c r="F77" s="156">
        <f t="shared" si="1"/>
        <v>0</v>
      </c>
      <c r="G77" s="139">
        <v>3</v>
      </c>
    </row>
    <row r="78" spans="1:7" s="163" customFormat="1" ht="12.95" customHeight="1">
      <c r="A78" s="159" t="s">
        <v>52</v>
      </c>
      <c r="B78" s="160" t="s">
        <v>906</v>
      </c>
      <c r="C78" s="161" t="s">
        <v>23</v>
      </c>
      <c r="D78" s="47">
        <v>414.66</v>
      </c>
      <c r="E78" s="162">
        <v>6.9971999999999994</v>
      </c>
      <c r="F78" s="161">
        <f t="shared" si="1"/>
        <v>2901.458952</v>
      </c>
    </row>
    <row r="79" spans="1:7" s="139" customFormat="1" ht="12.95" customHeight="1">
      <c r="A79" s="154"/>
      <c r="B79" s="155" t="s">
        <v>105</v>
      </c>
      <c r="C79" s="156"/>
      <c r="D79" s="157"/>
      <c r="E79" s="158"/>
      <c r="F79" s="156">
        <f t="shared" si="1"/>
        <v>0</v>
      </c>
      <c r="G79" s="139">
        <v>3</v>
      </c>
    </row>
    <row r="80" spans="1:7" s="163" customFormat="1" ht="12.95" customHeight="1">
      <c r="A80" s="159" t="s">
        <v>53</v>
      </c>
      <c r="B80" s="160" t="s">
        <v>809</v>
      </c>
      <c r="C80" s="161" t="s">
        <v>9</v>
      </c>
      <c r="D80" s="47">
        <v>3</v>
      </c>
      <c r="E80" s="162">
        <v>202.59539999999998</v>
      </c>
      <c r="F80" s="161">
        <f t="shared" si="1"/>
        <v>607.78620000000001</v>
      </c>
    </row>
    <row r="81" spans="1:7" s="163" customFormat="1" ht="12.95" customHeight="1">
      <c r="A81" s="159" t="s">
        <v>106</v>
      </c>
      <c r="B81" s="160" t="s">
        <v>810</v>
      </c>
      <c r="C81" s="161" t="s">
        <v>23</v>
      </c>
      <c r="D81" s="47">
        <v>414.66</v>
      </c>
      <c r="E81" s="162">
        <v>17.698799999999999</v>
      </c>
      <c r="F81" s="161">
        <f t="shared" si="1"/>
        <v>7338.9844080000003</v>
      </c>
    </row>
    <row r="82" spans="1:7" s="163" customFormat="1" ht="12.95" customHeight="1">
      <c r="A82" s="159" t="s">
        <v>107</v>
      </c>
      <c r="B82" s="160" t="s">
        <v>811</v>
      </c>
      <c r="C82" s="161" t="s">
        <v>23</v>
      </c>
      <c r="D82" s="47">
        <v>85.77</v>
      </c>
      <c r="E82" s="162">
        <v>265.72699999999998</v>
      </c>
      <c r="F82" s="161">
        <f t="shared" si="1"/>
        <v>22791.404789999997</v>
      </c>
    </row>
    <row r="83" spans="1:7" s="139" customFormat="1" ht="12.95" customHeight="1">
      <c r="A83" s="154"/>
      <c r="B83" s="155" t="s">
        <v>108</v>
      </c>
      <c r="C83" s="156"/>
      <c r="D83" s="157"/>
      <c r="E83" s="158"/>
      <c r="F83" s="156">
        <f t="shared" si="1"/>
        <v>0</v>
      </c>
      <c r="G83" s="139">
        <v>3</v>
      </c>
    </row>
    <row r="84" spans="1:7" s="163" customFormat="1" ht="12.95" customHeight="1">
      <c r="A84" s="159" t="s">
        <v>109</v>
      </c>
      <c r="B84" s="160" t="s">
        <v>812</v>
      </c>
      <c r="C84" s="161" t="s">
        <v>110</v>
      </c>
      <c r="D84" s="47">
        <v>1</v>
      </c>
      <c r="E84" s="162">
        <v>3071.4326999999998</v>
      </c>
      <c r="F84" s="161">
        <f t="shared" si="1"/>
        <v>3071.4326999999998</v>
      </c>
    </row>
    <row r="85" spans="1:7" s="163" customFormat="1" ht="12.95" customHeight="1">
      <c r="A85" s="159" t="s">
        <v>71</v>
      </c>
      <c r="B85" s="160" t="s">
        <v>813</v>
      </c>
      <c r="C85" s="161" t="s">
        <v>110</v>
      </c>
      <c r="D85" s="47">
        <v>1</v>
      </c>
      <c r="E85" s="162">
        <v>4690.5690999999997</v>
      </c>
      <c r="F85" s="161">
        <f t="shared" si="1"/>
        <v>4690.5690999999997</v>
      </c>
    </row>
    <row r="86" spans="1:7" s="163" customFormat="1" ht="12.95" customHeight="1">
      <c r="A86" s="159" t="s">
        <v>111</v>
      </c>
      <c r="B86" s="160" t="s">
        <v>814</v>
      </c>
      <c r="C86" s="161" t="s">
        <v>110</v>
      </c>
      <c r="D86" s="47">
        <v>1</v>
      </c>
      <c r="E86" s="162">
        <v>3308.0536999999995</v>
      </c>
      <c r="F86" s="161">
        <f t="shared" si="1"/>
        <v>3308.0536999999995</v>
      </c>
    </row>
    <row r="87" spans="1:7" s="139" customFormat="1" ht="12.95" customHeight="1">
      <c r="A87" s="144" t="s">
        <v>112</v>
      </c>
      <c r="B87" s="145" t="s">
        <v>493</v>
      </c>
      <c r="C87" s="146"/>
      <c r="D87" s="147"/>
      <c r="E87" s="148"/>
      <c r="F87" s="146">
        <f t="shared" si="1"/>
        <v>0</v>
      </c>
      <c r="G87" s="139">
        <v>1</v>
      </c>
    </row>
    <row r="88" spans="1:7" s="139" customFormat="1" ht="12.95" customHeight="1">
      <c r="A88" s="149" t="s">
        <v>113</v>
      </c>
      <c r="B88" s="150" t="s">
        <v>114</v>
      </c>
      <c r="C88" s="151"/>
      <c r="D88" s="152"/>
      <c r="E88" s="153"/>
      <c r="F88" s="151">
        <f t="shared" si="1"/>
        <v>0</v>
      </c>
      <c r="G88" s="139">
        <v>2</v>
      </c>
    </row>
    <row r="89" spans="1:7" s="163" customFormat="1" ht="12.95" customHeight="1">
      <c r="A89" s="159" t="s">
        <v>115</v>
      </c>
      <c r="B89" s="160" t="s">
        <v>815</v>
      </c>
      <c r="C89" s="119" t="s">
        <v>91</v>
      </c>
      <c r="D89" s="47">
        <v>1</v>
      </c>
      <c r="E89" s="162">
        <v>637.44980076400088</v>
      </c>
      <c r="F89" s="161">
        <f t="shared" si="1"/>
        <v>637.44980076400088</v>
      </c>
    </row>
    <row r="90" spans="1:7" s="163" customFormat="1" ht="12.95" customHeight="1">
      <c r="A90" s="159" t="s">
        <v>116</v>
      </c>
      <c r="B90" s="160" t="s">
        <v>816</v>
      </c>
      <c r="C90" s="161" t="s">
        <v>23</v>
      </c>
      <c r="D90" s="47">
        <v>1.8</v>
      </c>
      <c r="E90" s="162">
        <v>302.69749999999999</v>
      </c>
      <c r="F90" s="161">
        <f t="shared" si="1"/>
        <v>544.85550000000001</v>
      </c>
    </row>
    <row r="91" spans="1:7" ht="12.95" customHeight="1">
      <c r="A91" s="174" t="s">
        <v>950</v>
      </c>
      <c r="B91" s="160" t="s">
        <v>951</v>
      </c>
      <c r="C91" s="119" t="s">
        <v>23</v>
      </c>
      <c r="D91" s="47">
        <v>0.4</v>
      </c>
      <c r="E91" s="162">
        <v>501.27</v>
      </c>
      <c r="F91" s="161">
        <f t="shared" si="1"/>
        <v>200.50800000000001</v>
      </c>
    </row>
    <row r="92" spans="1:7" s="163" customFormat="1" ht="12.95" customHeight="1">
      <c r="A92" s="159" t="s">
        <v>117</v>
      </c>
      <c r="B92" s="160" t="s">
        <v>817</v>
      </c>
      <c r="C92" s="161" t="s">
        <v>23</v>
      </c>
      <c r="D92" s="47">
        <f>86.07+2.16</f>
        <v>88.22999999999999</v>
      </c>
      <c r="E92" s="162">
        <v>222.08760000000001</v>
      </c>
      <c r="F92" s="161">
        <f t="shared" si="1"/>
        <v>19594.788947999998</v>
      </c>
    </row>
    <row r="93" spans="1:7" s="163" customFormat="1" ht="12.95" customHeight="1">
      <c r="A93" s="159" t="s">
        <v>118</v>
      </c>
      <c r="B93" s="160" t="s">
        <v>494</v>
      </c>
      <c r="C93" s="161" t="s">
        <v>9</v>
      </c>
      <c r="D93" s="47">
        <v>2</v>
      </c>
      <c r="E93" s="162">
        <v>1603.0937999999999</v>
      </c>
      <c r="F93" s="161">
        <f t="shared" si="1"/>
        <v>3206.1875999999997</v>
      </c>
    </row>
    <row r="94" spans="1:7" s="139" customFormat="1" ht="12.95" customHeight="1">
      <c r="A94" s="175"/>
      <c r="B94" s="150" t="s">
        <v>119</v>
      </c>
      <c r="C94" s="151"/>
      <c r="D94" s="152"/>
      <c r="E94" s="153"/>
      <c r="F94" s="153">
        <f t="shared" si="1"/>
        <v>0</v>
      </c>
      <c r="G94" s="139">
        <v>2</v>
      </c>
    </row>
    <row r="95" spans="1:7" s="139" customFormat="1" ht="12.95" customHeight="1">
      <c r="A95" s="175"/>
      <c r="B95" s="150" t="s">
        <v>120</v>
      </c>
      <c r="C95" s="151"/>
      <c r="D95" s="152"/>
      <c r="E95" s="153"/>
      <c r="F95" s="153">
        <f t="shared" si="1"/>
        <v>0</v>
      </c>
      <c r="G95" s="139">
        <v>2</v>
      </c>
    </row>
    <row r="96" spans="1:7" s="163" customFormat="1" ht="12.95" customHeight="1">
      <c r="A96" s="159" t="s">
        <v>121</v>
      </c>
      <c r="B96" s="160" t="s">
        <v>818</v>
      </c>
      <c r="C96" s="119" t="s">
        <v>23</v>
      </c>
      <c r="D96" s="47">
        <v>259.66000000000003</v>
      </c>
      <c r="E96" s="162">
        <v>231.37800000000001</v>
      </c>
      <c r="F96" s="161">
        <f t="shared" si="1"/>
        <v>60079.611480000007</v>
      </c>
    </row>
    <row r="97" spans="1:7" s="139" customFormat="1" ht="12.95" customHeight="1">
      <c r="A97" s="144"/>
      <c r="B97" s="145" t="s">
        <v>122</v>
      </c>
      <c r="C97" s="146"/>
      <c r="D97" s="147"/>
      <c r="E97" s="148"/>
      <c r="F97" s="146">
        <f t="shared" si="1"/>
        <v>0</v>
      </c>
      <c r="G97" s="139">
        <v>1</v>
      </c>
    </row>
    <row r="98" spans="1:7" s="139" customFormat="1" ht="12.95" customHeight="1">
      <c r="A98" s="149"/>
      <c r="B98" s="150" t="s">
        <v>114</v>
      </c>
      <c r="C98" s="151"/>
      <c r="D98" s="152"/>
      <c r="E98" s="153"/>
      <c r="F98" s="151">
        <f t="shared" si="1"/>
        <v>0</v>
      </c>
      <c r="G98" s="139">
        <v>2</v>
      </c>
    </row>
    <row r="99" spans="1:7" s="163" customFormat="1" ht="12.95" customHeight="1">
      <c r="A99" s="159" t="s">
        <v>123</v>
      </c>
      <c r="B99" s="160" t="s">
        <v>819</v>
      </c>
      <c r="C99" s="161" t="s">
        <v>23</v>
      </c>
      <c r="D99" s="47">
        <v>86.07</v>
      </c>
      <c r="E99" s="162">
        <v>613.05859999999996</v>
      </c>
      <c r="F99" s="161">
        <f t="shared" si="1"/>
        <v>52765.953701999992</v>
      </c>
    </row>
    <row r="100" spans="1:7" s="163" customFormat="1" ht="12.95" customHeight="1">
      <c r="A100" s="159" t="s">
        <v>124</v>
      </c>
      <c r="B100" s="160" t="s">
        <v>820</v>
      </c>
      <c r="C100" s="161" t="s">
        <v>23</v>
      </c>
      <c r="D100" s="47">
        <f>11.3+1.8</f>
        <v>13.100000000000001</v>
      </c>
      <c r="E100" s="162">
        <v>93.531199999999998</v>
      </c>
      <c r="F100" s="161">
        <f t="shared" si="1"/>
        <v>1225.25872</v>
      </c>
    </row>
    <row r="101" spans="1:7" s="163" customFormat="1" ht="12.95" customHeight="1">
      <c r="A101" s="159" t="s">
        <v>127</v>
      </c>
      <c r="B101" s="166" t="s">
        <v>821</v>
      </c>
      <c r="C101" s="167" t="s">
        <v>23</v>
      </c>
      <c r="D101" s="165">
        <v>120.64</v>
      </c>
      <c r="E101" s="168">
        <v>755.5086</v>
      </c>
      <c r="F101" s="161">
        <f t="shared" si="1"/>
        <v>91144.557503999997</v>
      </c>
    </row>
    <row r="102" spans="1:7" s="163" customFormat="1" ht="12.95" customHeight="1">
      <c r="A102" s="159" t="s">
        <v>128</v>
      </c>
      <c r="B102" s="166" t="s">
        <v>822</v>
      </c>
      <c r="C102" s="120" t="s">
        <v>23</v>
      </c>
      <c r="D102" s="165">
        <v>11.3</v>
      </c>
      <c r="E102" s="176">
        <v>1646.8312000000001</v>
      </c>
      <c r="F102" s="161">
        <f t="shared" si="1"/>
        <v>18609.192560000003</v>
      </c>
    </row>
    <row r="103" spans="1:7" s="163" customFormat="1" ht="12.95" customHeight="1">
      <c r="A103" s="159" t="s">
        <v>129</v>
      </c>
      <c r="B103" s="166" t="s">
        <v>823</v>
      </c>
      <c r="C103" s="167" t="s">
        <v>91</v>
      </c>
      <c r="D103" s="177">
        <v>3.52</v>
      </c>
      <c r="E103" s="176">
        <v>119.59920000000001</v>
      </c>
      <c r="F103" s="161">
        <f t="shared" si="1"/>
        <v>420.98918400000002</v>
      </c>
    </row>
    <row r="104" spans="1:7" s="163" customFormat="1" ht="12.95" customHeight="1">
      <c r="A104" s="159" t="s">
        <v>125</v>
      </c>
      <c r="B104" s="166" t="s">
        <v>824</v>
      </c>
      <c r="C104" s="167" t="s">
        <v>91</v>
      </c>
      <c r="D104" s="165">
        <v>215</v>
      </c>
      <c r="E104" s="176">
        <v>100.3177</v>
      </c>
      <c r="F104" s="161">
        <f t="shared" si="1"/>
        <v>21568.305500000002</v>
      </c>
    </row>
    <row r="105" spans="1:7" s="163" customFormat="1" ht="12.95" customHeight="1">
      <c r="A105" s="159" t="s">
        <v>130</v>
      </c>
      <c r="B105" s="166" t="s">
        <v>825</v>
      </c>
      <c r="C105" s="167" t="s">
        <v>91</v>
      </c>
      <c r="D105" s="165">
        <v>283</v>
      </c>
      <c r="E105" s="176">
        <v>142.7174</v>
      </c>
      <c r="F105" s="161">
        <f t="shared" si="1"/>
        <v>40389.0242</v>
      </c>
    </row>
    <row r="106" spans="1:7" s="163" customFormat="1" ht="12.95" customHeight="1">
      <c r="A106" s="159" t="s">
        <v>131</v>
      </c>
      <c r="B106" s="166" t="s">
        <v>826</v>
      </c>
      <c r="C106" s="120" t="s">
        <v>91</v>
      </c>
      <c r="D106" s="165">
        <v>12.51</v>
      </c>
      <c r="E106" s="176">
        <v>66.179400000000001</v>
      </c>
      <c r="F106" s="161">
        <f t="shared" si="1"/>
        <v>827.90429400000005</v>
      </c>
    </row>
    <row r="107" spans="1:7" s="163" customFormat="1" ht="12.95" customHeight="1">
      <c r="A107" s="159" t="s">
        <v>126</v>
      </c>
      <c r="B107" s="166" t="s">
        <v>827</v>
      </c>
      <c r="C107" s="120" t="s">
        <v>23</v>
      </c>
      <c r="D107" s="165">
        <v>144.78</v>
      </c>
      <c r="E107" s="168">
        <v>382.88304153000001</v>
      </c>
      <c r="F107" s="161">
        <f t="shared" si="1"/>
        <v>55433.806752713404</v>
      </c>
    </row>
    <row r="108" spans="1:7" s="139" customFormat="1" ht="12.95" customHeight="1">
      <c r="A108" s="149" t="s">
        <v>132</v>
      </c>
      <c r="B108" s="150" t="s">
        <v>119</v>
      </c>
      <c r="C108" s="151"/>
      <c r="D108" s="152"/>
      <c r="E108" s="153"/>
      <c r="F108" s="153">
        <f t="shared" si="1"/>
        <v>0</v>
      </c>
      <c r="G108" s="139">
        <v>2</v>
      </c>
    </row>
    <row r="109" spans="1:7" s="163" customFormat="1" ht="12.95" customHeight="1">
      <c r="A109" s="159" t="s">
        <v>133</v>
      </c>
      <c r="B109" s="160" t="s">
        <v>828</v>
      </c>
      <c r="C109" s="161" t="s">
        <v>9</v>
      </c>
      <c r="D109" s="47">
        <v>1</v>
      </c>
      <c r="E109" s="162">
        <v>266.97160000000002</v>
      </c>
      <c r="F109" s="161">
        <f t="shared" si="1"/>
        <v>266.97160000000002</v>
      </c>
    </row>
    <row r="110" spans="1:7" s="163" customFormat="1" ht="12.95" customHeight="1">
      <c r="A110" s="159" t="s">
        <v>134</v>
      </c>
      <c r="B110" s="160" t="s">
        <v>829</v>
      </c>
      <c r="C110" s="161" t="s">
        <v>9</v>
      </c>
      <c r="D110" s="47">
        <v>3</v>
      </c>
      <c r="E110" s="162">
        <v>339.85419999999999</v>
      </c>
      <c r="F110" s="161">
        <f t="shared" si="1"/>
        <v>1019.5626</v>
      </c>
    </row>
    <row r="111" spans="1:7" s="163" customFormat="1" ht="12.95" customHeight="1">
      <c r="A111" s="159" t="s">
        <v>135</v>
      </c>
      <c r="B111" s="160" t="s">
        <v>830</v>
      </c>
      <c r="C111" s="161" t="s">
        <v>9</v>
      </c>
      <c r="D111" s="47">
        <v>2</v>
      </c>
      <c r="E111" s="162">
        <v>382.2</v>
      </c>
      <c r="F111" s="161">
        <f t="shared" si="1"/>
        <v>764.4</v>
      </c>
    </row>
    <row r="112" spans="1:7" s="163" customFormat="1" ht="12.95" customHeight="1">
      <c r="A112" s="164" t="s">
        <v>136</v>
      </c>
      <c r="B112" s="160" t="s">
        <v>495</v>
      </c>
      <c r="C112" s="119" t="s">
        <v>23</v>
      </c>
      <c r="D112" s="177">
        <v>47</v>
      </c>
      <c r="E112" s="162">
        <v>202.0368</v>
      </c>
      <c r="F112" s="161">
        <f t="shared" si="1"/>
        <v>9495.7296000000006</v>
      </c>
    </row>
    <row r="113" spans="1:7" s="163" customFormat="1" ht="12.95" customHeight="1">
      <c r="A113" s="159" t="s">
        <v>137</v>
      </c>
      <c r="B113" s="160" t="s">
        <v>831</v>
      </c>
      <c r="C113" s="119" t="s">
        <v>23</v>
      </c>
      <c r="D113" s="47">
        <f>194+368</f>
        <v>562</v>
      </c>
      <c r="E113" s="162">
        <v>230.63320000000002</v>
      </c>
      <c r="F113" s="161">
        <f t="shared" si="1"/>
        <v>129615.85840000001</v>
      </c>
    </row>
    <row r="114" spans="1:7" s="163" customFormat="1" ht="12.95" customHeight="1">
      <c r="A114" s="159" t="s">
        <v>138</v>
      </c>
      <c r="B114" s="160" t="s">
        <v>907</v>
      </c>
      <c r="C114" s="119" t="s">
        <v>23</v>
      </c>
      <c r="D114" s="47">
        <f>37+24.41</f>
        <v>61.41</v>
      </c>
      <c r="E114" s="162">
        <v>262.77719999999999</v>
      </c>
      <c r="F114" s="161">
        <f t="shared" si="1"/>
        <v>16137.147851999998</v>
      </c>
    </row>
    <row r="115" spans="1:7" s="163" customFormat="1" ht="12.95" customHeight="1">
      <c r="A115" s="159" t="s">
        <v>139</v>
      </c>
      <c r="B115" s="160" t="s">
        <v>908</v>
      </c>
      <c r="C115" s="161" t="s">
        <v>23</v>
      </c>
      <c r="D115" s="47">
        <v>44.52</v>
      </c>
      <c r="E115" s="162">
        <v>437.7072</v>
      </c>
      <c r="F115" s="161">
        <f t="shared" si="1"/>
        <v>19486.724544000001</v>
      </c>
    </row>
    <row r="116" spans="1:7" s="163" customFormat="1" ht="12.95" customHeight="1">
      <c r="A116" s="159" t="s">
        <v>140</v>
      </c>
      <c r="B116" s="160" t="s">
        <v>909</v>
      </c>
      <c r="C116" s="161" t="s">
        <v>23</v>
      </c>
      <c r="D116" s="47">
        <v>11.21</v>
      </c>
      <c r="E116" s="162">
        <v>560.74129999999991</v>
      </c>
      <c r="F116" s="161">
        <f t="shared" si="1"/>
        <v>6285.9099729999998</v>
      </c>
    </row>
    <row r="117" spans="1:7" s="163" customFormat="1" ht="12.95" customHeight="1">
      <c r="A117" s="159" t="s">
        <v>141</v>
      </c>
      <c r="B117" s="160" t="s">
        <v>496</v>
      </c>
      <c r="C117" s="161" t="s">
        <v>23</v>
      </c>
      <c r="D117" s="177">
        <v>7.2</v>
      </c>
      <c r="E117" s="162">
        <v>502.72040000000004</v>
      </c>
      <c r="F117" s="161">
        <f t="shared" si="1"/>
        <v>3619.5868800000003</v>
      </c>
    </row>
    <row r="118" spans="1:7" s="163" customFormat="1" ht="12.95" customHeight="1">
      <c r="A118" s="159" t="s">
        <v>142</v>
      </c>
      <c r="B118" s="160" t="s">
        <v>832</v>
      </c>
      <c r="C118" s="161" t="s">
        <v>9</v>
      </c>
      <c r="D118" s="47">
        <v>4</v>
      </c>
      <c r="E118" s="162">
        <v>347.57660000000004</v>
      </c>
      <c r="F118" s="161">
        <f t="shared" si="1"/>
        <v>1390.3064000000002</v>
      </c>
    </row>
    <row r="119" spans="1:7" s="163" customFormat="1" ht="12.95" customHeight="1">
      <c r="A119" s="159" t="s">
        <v>143</v>
      </c>
      <c r="B119" s="160" t="s">
        <v>833</v>
      </c>
      <c r="C119" s="161" t="s">
        <v>23</v>
      </c>
      <c r="D119" s="47">
        <v>5.74</v>
      </c>
      <c r="E119" s="162">
        <v>1924.4946</v>
      </c>
      <c r="F119" s="161">
        <f t="shared" si="1"/>
        <v>11046.599004</v>
      </c>
    </row>
    <row r="120" spans="1:7" s="163" customFormat="1" ht="12.95" customHeight="1">
      <c r="A120" s="159" t="s">
        <v>144</v>
      </c>
      <c r="B120" s="160" t="s">
        <v>834</v>
      </c>
      <c r="C120" s="161" t="s">
        <v>23</v>
      </c>
      <c r="D120" s="47">
        <v>468</v>
      </c>
      <c r="E120" s="162">
        <v>66.414599999999993</v>
      </c>
      <c r="F120" s="161">
        <f t="shared" si="1"/>
        <v>31082.032799999997</v>
      </c>
    </row>
    <row r="121" spans="1:7" s="163" customFormat="1" ht="12.95" customHeight="1">
      <c r="A121" s="159" t="s">
        <v>145</v>
      </c>
      <c r="B121" s="160" t="s">
        <v>835</v>
      </c>
      <c r="C121" s="161" t="s">
        <v>23</v>
      </c>
      <c r="D121" s="47">
        <v>183</v>
      </c>
      <c r="E121" s="162">
        <v>58.898000000000003</v>
      </c>
      <c r="F121" s="161">
        <f t="shared" si="1"/>
        <v>10778.334000000001</v>
      </c>
    </row>
    <row r="122" spans="1:7" s="163" customFormat="1" ht="12.95" customHeight="1">
      <c r="A122" s="159" t="s">
        <v>146</v>
      </c>
      <c r="B122" s="166" t="s">
        <v>836</v>
      </c>
      <c r="C122" s="120" t="s">
        <v>23</v>
      </c>
      <c r="D122" s="165">
        <v>21</v>
      </c>
      <c r="E122" s="168">
        <v>554.31901800000003</v>
      </c>
      <c r="F122" s="161">
        <f t="shared" si="1"/>
        <v>11640.699378000001</v>
      </c>
    </row>
    <row r="123" spans="1:7" s="163" customFormat="1" ht="12.95" customHeight="1">
      <c r="A123" s="159" t="s">
        <v>147</v>
      </c>
      <c r="B123" s="160" t="s">
        <v>910</v>
      </c>
      <c r="C123" s="161" t="s">
        <v>23</v>
      </c>
      <c r="D123" s="47">
        <v>24.38</v>
      </c>
      <c r="E123" s="162">
        <v>382.25880000000001</v>
      </c>
      <c r="F123" s="161">
        <f t="shared" si="1"/>
        <v>9319.4695439999996</v>
      </c>
    </row>
    <row r="124" spans="1:7" s="139" customFormat="1" ht="12.95" customHeight="1">
      <c r="A124" s="149"/>
      <c r="B124" s="150" t="s">
        <v>148</v>
      </c>
      <c r="C124" s="151"/>
      <c r="D124" s="152"/>
      <c r="E124" s="153"/>
      <c r="F124" s="151">
        <f t="shared" si="1"/>
        <v>0</v>
      </c>
      <c r="G124" s="139">
        <v>2</v>
      </c>
    </row>
    <row r="125" spans="1:7" s="163" customFormat="1" ht="12.95" customHeight="1">
      <c r="A125" s="159" t="s">
        <v>149</v>
      </c>
      <c r="B125" s="160" t="s">
        <v>497</v>
      </c>
      <c r="C125" s="161" t="s">
        <v>9</v>
      </c>
      <c r="D125" s="177">
        <v>57</v>
      </c>
      <c r="E125" s="162">
        <v>81.568711459452203</v>
      </c>
      <c r="F125" s="161">
        <f t="shared" si="1"/>
        <v>4649.4165531887757</v>
      </c>
    </row>
    <row r="126" spans="1:7" s="163" customFormat="1" ht="12.95" customHeight="1">
      <c r="A126" s="159" t="s">
        <v>150</v>
      </c>
      <c r="B126" s="160" t="s">
        <v>498</v>
      </c>
      <c r="C126" s="161" t="s">
        <v>9</v>
      </c>
      <c r="D126" s="177">
        <v>49</v>
      </c>
      <c r="E126" s="162">
        <v>50.038800000000002</v>
      </c>
      <c r="F126" s="161">
        <f t="shared" si="1"/>
        <v>2451.9012000000002</v>
      </c>
    </row>
    <row r="127" spans="1:7" s="163" customFormat="1" ht="12.95" customHeight="1">
      <c r="A127" s="159" t="s">
        <v>151</v>
      </c>
      <c r="B127" s="160" t="s">
        <v>837</v>
      </c>
      <c r="C127" s="161" t="s">
        <v>9</v>
      </c>
      <c r="D127" s="177">
        <v>10</v>
      </c>
      <c r="E127" s="162">
        <v>71.909222918904376</v>
      </c>
      <c r="F127" s="161">
        <f t="shared" si="1"/>
        <v>719.09222918904379</v>
      </c>
    </row>
    <row r="128" spans="1:7" s="163" customFormat="1" ht="12.95" customHeight="1">
      <c r="A128" s="159" t="s">
        <v>152</v>
      </c>
      <c r="B128" s="160" t="s">
        <v>499</v>
      </c>
      <c r="C128" s="161" t="s">
        <v>9</v>
      </c>
      <c r="D128" s="177">
        <v>5</v>
      </c>
      <c r="E128" s="162">
        <v>50.336456043233071</v>
      </c>
      <c r="F128" s="161">
        <f t="shared" si="1"/>
        <v>251.68228021616534</v>
      </c>
    </row>
    <row r="129" spans="1:7" s="163" customFormat="1" ht="12.95" customHeight="1">
      <c r="A129" s="159" t="s">
        <v>153</v>
      </c>
      <c r="B129" s="160" t="s">
        <v>911</v>
      </c>
      <c r="C129" s="167" t="s">
        <v>91</v>
      </c>
      <c r="D129" s="165">
        <v>4.62</v>
      </c>
      <c r="E129" s="162">
        <v>295.4504</v>
      </c>
      <c r="F129" s="161">
        <f t="shared" si="1"/>
        <v>1364.9808480000002</v>
      </c>
    </row>
    <row r="130" spans="1:7" s="163" customFormat="1" ht="12.95" customHeight="1">
      <c r="A130" s="159" t="s">
        <v>154</v>
      </c>
      <c r="B130" s="160" t="s">
        <v>838</v>
      </c>
      <c r="C130" s="161" t="s">
        <v>23</v>
      </c>
      <c r="D130" s="47">
        <v>183</v>
      </c>
      <c r="E130" s="162">
        <v>60.867800000000003</v>
      </c>
      <c r="F130" s="161">
        <f t="shared" si="1"/>
        <v>11138.8074</v>
      </c>
    </row>
    <row r="131" spans="1:7" s="163" customFormat="1" ht="12.95" customHeight="1">
      <c r="A131" s="159" t="s">
        <v>155</v>
      </c>
      <c r="B131" s="160" t="s">
        <v>839</v>
      </c>
      <c r="C131" s="161" t="s">
        <v>23</v>
      </c>
      <c r="D131" s="47">
        <v>140.13</v>
      </c>
      <c r="E131" s="162">
        <v>215.32560000000001</v>
      </c>
      <c r="F131" s="161">
        <f t="shared" si="1"/>
        <v>30173.576327999999</v>
      </c>
    </row>
    <row r="132" spans="1:7" s="163" customFormat="1" ht="12.95" customHeight="1">
      <c r="A132" s="159" t="s">
        <v>156</v>
      </c>
      <c r="B132" s="160" t="s">
        <v>840</v>
      </c>
      <c r="C132" s="119" t="s">
        <v>91</v>
      </c>
      <c r="D132" s="47">
        <v>104</v>
      </c>
      <c r="E132" s="162">
        <v>209.64159999999998</v>
      </c>
      <c r="F132" s="161">
        <f t="shared" si="1"/>
        <v>21802.7264</v>
      </c>
    </row>
    <row r="133" spans="1:7" s="163" customFormat="1" ht="12.95" customHeight="1">
      <c r="A133" s="159" t="s">
        <v>157</v>
      </c>
      <c r="B133" s="160" t="s">
        <v>841</v>
      </c>
      <c r="C133" s="119" t="s">
        <v>23</v>
      </c>
      <c r="D133" s="47">
        <v>96.68</v>
      </c>
      <c r="E133" s="162">
        <v>549.55949999999996</v>
      </c>
      <c r="F133" s="161">
        <f t="shared" si="1"/>
        <v>53131.41246</v>
      </c>
    </row>
    <row r="134" spans="1:7" s="163" customFormat="1" ht="12.95" customHeight="1">
      <c r="A134" s="159" t="s">
        <v>158</v>
      </c>
      <c r="B134" s="160" t="s">
        <v>842</v>
      </c>
      <c r="C134" s="119" t="s">
        <v>23</v>
      </c>
      <c r="D134" s="47">
        <v>56.96</v>
      </c>
      <c r="E134" s="162">
        <v>427.7749</v>
      </c>
      <c r="F134" s="161">
        <f t="shared" ref="F134:F197" si="2">D134*E134</f>
        <v>24366.058304000002</v>
      </c>
    </row>
    <row r="135" spans="1:7" s="163" customFormat="1" ht="12.95" customHeight="1">
      <c r="A135" s="159" t="s">
        <v>159</v>
      </c>
      <c r="B135" s="160" t="s">
        <v>843</v>
      </c>
      <c r="C135" s="167" t="s">
        <v>23</v>
      </c>
      <c r="D135" s="165">
        <v>21.6</v>
      </c>
      <c r="E135" s="162">
        <v>468.28320000000002</v>
      </c>
      <c r="F135" s="161">
        <f t="shared" si="2"/>
        <v>10114.917120000002</v>
      </c>
    </row>
    <row r="136" spans="1:7" s="163" customFormat="1" ht="12.95" customHeight="1">
      <c r="A136" s="159" t="s">
        <v>160</v>
      </c>
      <c r="B136" s="166" t="s">
        <v>844</v>
      </c>
      <c r="C136" s="120" t="s">
        <v>23</v>
      </c>
      <c r="D136" s="165">
        <v>5.58</v>
      </c>
      <c r="E136" s="168">
        <v>934.64909999999998</v>
      </c>
      <c r="F136" s="161">
        <f t="shared" si="2"/>
        <v>5215.3419780000004</v>
      </c>
    </row>
    <row r="137" spans="1:7" s="139" customFormat="1" ht="12.95" customHeight="1">
      <c r="A137" s="149"/>
      <c r="B137" s="150" t="s">
        <v>161</v>
      </c>
      <c r="C137" s="151"/>
      <c r="D137" s="152"/>
      <c r="E137" s="153"/>
      <c r="F137" s="151">
        <f t="shared" si="2"/>
        <v>0</v>
      </c>
      <c r="G137" s="139">
        <v>2</v>
      </c>
    </row>
    <row r="138" spans="1:7" s="139" customFormat="1" ht="12.95" customHeight="1">
      <c r="A138" s="144"/>
      <c r="B138" s="145" t="s">
        <v>162</v>
      </c>
      <c r="C138" s="146"/>
      <c r="D138" s="147"/>
      <c r="E138" s="148"/>
      <c r="F138" s="146">
        <f t="shared" si="2"/>
        <v>0</v>
      </c>
      <c r="G138" s="139">
        <v>1</v>
      </c>
    </row>
    <row r="139" spans="1:7" s="163" customFormat="1" ht="12.95" customHeight="1">
      <c r="A139" s="178"/>
      <c r="B139" s="170" t="s">
        <v>163</v>
      </c>
      <c r="C139" s="171"/>
      <c r="D139" s="172"/>
      <c r="E139" s="173"/>
      <c r="F139" s="171">
        <f t="shared" si="2"/>
        <v>0</v>
      </c>
    </row>
    <row r="140" spans="1:7" s="163" customFormat="1" ht="12.95" customHeight="1">
      <c r="A140" s="159" t="s">
        <v>164</v>
      </c>
      <c r="B140" s="166" t="s">
        <v>845</v>
      </c>
      <c r="C140" s="120" t="s">
        <v>23</v>
      </c>
      <c r="D140" s="165">
        <v>34.86</v>
      </c>
      <c r="E140" s="168">
        <v>1813.7294999999999</v>
      </c>
      <c r="F140" s="161">
        <f t="shared" si="2"/>
        <v>63226.610369999995</v>
      </c>
    </row>
    <row r="141" spans="1:7" s="139" customFormat="1" ht="12.95" customHeight="1">
      <c r="A141" s="149" t="s">
        <v>165</v>
      </c>
      <c r="B141" s="150" t="s">
        <v>166</v>
      </c>
      <c r="C141" s="151"/>
      <c r="D141" s="152"/>
      <c r="E141" s="153"/>
      <c r="F141" s="151">
        <f t="shared" si="2"/>
        <v>0</v>
      </c>
      <c r="G141" s="139">
        <v>2</v>
      </c>
    </row>
    <row r="142" spans="1:7" s="163" customFormat="1" ht="12.95" customHeight="1">
      <c r="A142" s="159" t="s">
        <v>167</v>
      </c>
      <c r="B142" s="160" t="s">
        <v>846</v>
      </c>
      <c r="C142" s="119" t="s">
        <v>9</v>
      </c>
      <c r="D142" s="47">
        <v>3</v>
      </c>
      <c r="E142" s="162">
        <v>810.02879999999993</v>
      </c>
      <c r="F142" s="161">
        <f t="shared" si="2"/>
        <v>2430.0863999999997</v>
      </c>
    </row>
    <row r="143" spans="1:7" s="139" customFormat="1" ht="12.95" customHeight="1">
      <c r="A143" s="149"/>
      <c r="B143" s="150" t="s">
        <v>168</v>
      </c>
      <c r="C143" s="151"/>
      <c r="D143" s="152"/>
      <c r="E143" s="153"/>
      <c r="F143" s="151">
        <f t="shared" si="2"/>
        <v>0</v>
      </c>
      <c r="G143" s="139">
        <v>2</v>
      </c>
    </row>
    <row r="144" spans="1:7" s="163" customFormat="1" ht="12.95" customHeight="1">
      <c r="A144" s="159" t="s">
        <v>169</v>
      </c>
      <c r="B144" s="160" t="s">
        <v>912</v>
      </c>
      <c r="C144" s="119" t="s">
        <v>23</v>
      </c>
      <c r="D144" s="47">
        <v>8.44</v>
      </c>
      <c r="E144" s="162">
        <v>517.49879999999996</v>
      </c>
      <c r="F144" s="161">
        <f t="shared" si="2"/>
        <v>4367.689871999999</v>
      </c>
    </row>
    <row r="145" spans="1:7" s="139" customFormat="1" ht="12.95" customHeight="1">
      <c r="A145" s="149"/>
      <c r="B145" s="150" t="s">
        <v>170</v>
      </c>
      <c r="C145" s="151"/>
      <c r="D145" s="152"/>
      <c r="E145" s="153"/>
      <c r="F145" s="151">
        <f t="shared" si="2"/>
        <v>0</v>
      </c>
      <c r="G145" s="139">
        <v>2</v>
      </c>
    </row>
    <row r="146" spans="1:7" s="163" customFormat="1" ht="12.95" customHeight="1">
      <c r="A146" s="159" t="s">
        <v>171</v>
      </c>
      <c r="B146" s="160" t="s">
        <v>847</v>
      </c>
      <c r="C146" s="46" t="s">
        <v>9</v>
      </c>
      <c r="D146" s="177">
        <v>1</v>
      </c>
      <c r="E146" s="176">
        <v>99566.921999999991</v>
      </c>
      <c r="F146" s="161">
        <f t="shared" si="2"/>
        <v>99566.921999999991</v>
      </c>
    </row>
    <row r="147" spans="1:7" s="163" customFormat="1" ht="12.95" customHeight="1">
      <c r="A147" s="159" t="s">
        <v>172</v>
      </c>
      <c r="B147" s="160" t="s">
        <v>848</v>
      </c>
      <c r="C147" s="46" t="s">
        <v>9</v>
      </c>
      <c r="D147" s="177">
        <v>1</v>
      </c>
      <c r="E147" s="176">
        <v>64916.518100000001</v>
      </c>
      <c r="F147" s="161">
        <f t="shared" si="2"/>
        <v>64916.518100000001</v>
      </c>
    </row>
    <row r="148" spans="1:7" s="139" customFormat="1" ht="12.95" customHeight="1">
      <c r="A148" s="144" t="s">
        <v>173</v>
      </c>
      <c r="B148" s="145" t="s">
        <v>44</v>
      </c>
      <c r="C148" s="146"/>
      <c r="D148" s="147"/>
      <c r="E148" s="148"/>
      <c r="F148" s="146">
        <f t="shared" si="2"/>
        <v>0</v>
      </c>
      <c r="G148" s="139">
        <v>1</v>
      </c>
    </row>
    <row r="149" spans="1:7" s="139" customFormat="1" ht="12.95" customHeight="1">
      <c r="A149" s="149"/>
      <c r="B149" s="150" t="s">
        <v>170</v>
      </c>
      <c r="C149" s="151"/>
      <c r="D149" s="152"/>
      <c r="E149" s="153"/>
      <c r="F149" s="151">
        <f t="shared" si="2"/>
        <v>0</v>
      </c>
      <c r="G149" s="139">
        <v>2</v>
      </c>
    </row>
    <row r="150" spans="1:7" s="163" customFormat="1" ht="12.95" customHeight="1">
      <c r="A150" s="159" t="s">
        <v>174</v>
      </c>
      <c r="B150" s="160" t="s">
        <v>849</v>
      </c>
      <c r="C150" s="119" t="s">
        <v>9</v>
      </c>
      <c r="D150" s="47">
        <v>4</v>
      </c>
      <c r="E150" s="162">
        <v>5105.2708000000002</v>
      </c>
      <c r="F150" s="161">
        <f t="shared" si="2"/>
        <v>20421.083200000001</v>
      </c>
    </row>
    <row r="151" spans="1:7" s="163" customFormat="1" ht="12.95" customHeight="1">
      <c r="A151" s="159" t="s">
        <v>175</v>
      </c>
      <c r="B151" s="160" t="s">
        <v>500</v>
      </c>
      <c r="C151" s="119" t="s">
        <v>9</v>
      </c>
      <c r="D151" s="47">
        <v>4</v>
      </c>
      <c r="E151" s="162">
        <v>785.21519999999998</v>
      </c>
      <c r="F151" s="161">
        <f t="shared" si="2"/>
        <v>3140.8607999999999</v>
      </c>
    </row>
    <row r="152" spans="1:7" s="163" customFormat="1" ht="12.95" customHeight="1">
      <c r="A152" s="159" t="s">
        <v>176</v>
      </c>
      <c r="B152" s="160" t="s">
        <v>850</v>
      </c>
      <c r="C152" s="119" t="s">
        <v>9</v>
      </c>
      <c r="D152" s="177">
        <v>2</v>
      </c>
      <c r="E152" s="162">
        <v>990.74080000000004</v>
      </c>
      <c r="F152" s="161">
        <f t="shared" si="2"/>
        <v>1981.4816000000001</v>
      </c>
    </row>
    <row r="153" spans="1:7" s="163" customFormat="1" ht="12.95" customHeight="1">
      <c r="A153" s="159" t="s">
        <v>177</v>
      </c>
      <c r="B153" s="160" t="s">
        <v>851</v>
      </c>
      <c r="C153" s="119" t="s">
        <v>9</v>
      </c>
      <c r="D153" s="47">
        <v>15</v>
      </c>
      <c r="E153" s="162">
        <v>5195.6365999999998</v>
      </c>
      <c r="F153" s="161">
        <f t="shared" si="2"/>
        <v>77934.548999999999</v>
      </c>
    </row>
    <row r="154" spans="1:7" s="163" customFormat="1" ht="12.95" customHeight="1">
      <c r="A154" s="159" t="s">
        <v>178</v>
      </c>
      <c r="B154" s="160" t="s">
        <v>852</v>
      </c>
      <c r="C154" s="119" t="s">
        <v>9</v>
      </c>
      <c r="D154" s="47">
        <v>1</v>
      </c>
      <c r="E154" s="162">
        <v>1227.1118999999999</v>
      </c>
      <c r="F154" s="161">
        <f t="shared" si="2"/>
        <v>1227.1118999999999</v>
      </c>
    </row>
    <row r="155" spans="1:7" s="139" customFormat="1" ht="12.95" customHeight="1">
      <c r="A155" s="149" t="s">
        <v>179</v>
      </c>
      <c r="B155" s="150" t="s">
        <v>180</v>
      </c>
      <c r="C155" s="151"/>
      <c r="D155" s="152"/>
      <c r="E155" s="153"/>
      <c r="F155" s="151">
        <f t="shared" si="2"/>
        <v>0</v>
      </c>
      <c r="G155" s="139">
        <v>2</v>
      </c>
    </row>
    <row r="156" spans="1:7" s="163" customFormat="1" ht="12.95" customHeight="1">
      <c r="A156" s="159" t="s">
        <v>181</v>
      </c>
      <c r="B156" s="160" t="s">
        <v>853</v>
      </c>
      <c r="C156" s="120" t="s">
        <v>9</v>
      </c>
      <c r="D156" s="165">
        <v>1</v>
      </c>
      <c r="E156" s="162">
        <v>4376.4153999999999</v>
      </c>
      <c r="F156" s="161">
        <f t="shared" si="2"/>
        <v>4376.4153999999999</v>
      </c>
    </row>
    <row r="157" spans="1:7" s="163" customFormat="1" ht="12.95" customHeight="1">
      <c r="A157" s="159" t="s">
        <v>926</v>
      </c>
      <c r="B157" s="166" t="s">
        <v>854</v>
      </c>
      <c r="C157" s="120" t="s">
        <v>9</v>
      </c>
      <c r="D157" s="165">
        <v>1</v>
      </c>
      <c r="E157" s="168">
        <v>9146.2932000000001</v>
      </c>
      <c r="F157" s="161">
        <f t="shared" si="2"/>
        <v>9146.2932000000001</v>
      </c>
    </row>
    <row r="158" spans="1:7" s="163" customFormat="1" ht="12.95" customHeight="1">
      <c r="A158" s="159" t="s">
        <v>182</v>
      </c>
      <c r="B158" s="166" t="s">
        <v>855</v>
      </c>
      <c r="C158" s="120" t="s">
        <v>9</v>
      </c>
      <c r="D158" s="165">
        <v>3</v>
      </c>
      <c r="E158" s="176">
        <v>14089.9696</v>
      </c>
      <c r="F158" s="161">
        <f t="shared" si="2"/>
        <v>42269.908800000005</v>
      </c>
    </row>
    <row r="159" spans="1:7" s="163" customFormat="1" ht="12.95" customHeight="1">
      <c r="A159" s="159" t="s">
        <v>183</v>
      </c>
      <c r="B159" s="166" t="s">
        <v>856</v>
      </c>
      <c r="C159" s="120" t="s">
        <v>9</v>
      </c>
      <c r="D159" s="177">
        <v>1</v>
      </c>
      <c r="E159" s="168">
        <v>7020.2286000000004</v>
      </c>
      <c r="F159" s="161">
        <f t="shared" si="2"/>
        <v>7020.2286000000004</v>
      </c>
    </row>
    <row r="160" spans="1:7" s="139" customFormat="1" ht="12.95" customHeight="1">
      <c r="A160" s="149" t="s">
        <v>184</v>
      </c>
      <c r="B160" s="150" t="s">
        <v>185</v>
      </c>
      <c r="C160" s="151"/>
      <c r="D160" s="152"/>
      <c r="E160" s="153"/>
      <c r="F160" s="151">
        <f t="shared" si="2"/>
        <v>0</v>
      </c>
      <c r="G160" s="139">
        <v>2</v>
      </c>
    </row>
    <row r="161" spans="1:7" s="163" customFormat="1" ht="12.95" customHeight="1">
      <c r="A161" s="164" t="s">
        <v>186</v>
      </c>
      <c r="B161" s="160" t="s">
        <v>501</v>
      </c>
      <c r="C161" s="119" t="s">
        <v>9</v>
      </c>
      <c r="D161" s="177">
        <v>1</v>
      </c>
      <c r="E161" s="162">
        <v>2151.6487999999999</v>
      </c>
      <c r="F161" s="161">
        <f t="shared" si="2"/>
        <v>2151.6487999999999</v>
      </c>
    </row>
    <row r="162" spans="1:7" s="139" customFormat="1" ht="12.95" customHeight="1">
      <c r="A162" s="144" t="s">
        <v>187</v>
      </c>
      <c r="B162" s="145" t="s">
        <v>502</v>
      </c>
      <c r="C162" s="146"/>
      <c r="D162" s="147"/>
      <c r="E162" s="148"/>
      <c r="F162" s="146">
        <f t="shared" si="2"/>
        <v>0</v>
      </c>
      <c r="G162" s="139">
        <v>1</v>
      </c>
    </row>
    <row r="163" spans="1:7" s="139" customFormat="1" ht="12.95" customHeight="1">
      <c r="A163" s="149" t="s">
        <v>188</v>
      </c>
      <c r="B163" s="150" t="s">
        <v>503</v>
      </c>
      <c r="C163" s="151"/>
      <c r="D163" s="152"/>
      <c r="E163" s="153"/>
      <c r="F163" s="151">
        <f t="shared" si="2"/>
        <v>0</v>
      </c>
      <c r="G163" s="139">
        <v>2</v>
      </c>
    </row>
    <row r="164" spans="1:7" s="163" customFormat="1" ht="12.95" customHeight="1">
      <c r="A164" s="159" t="s">
        <v>189</v>
      </c>
      <c r="B164" s="160" t="s">
        <v>857</v>
      </c>
      <c r="C164" s="119" t="s">
        <v>190</v>
      </c>
      <c r="D164" s="47">
        <v>100.8</v>
      </c>
      <c r="E164" s="162">
        <v>44.009966423487136</v>
      </c>
      <c r="F164" s="161">
        <f t="shared" si="2"/>
        <v>4436.2046154875034</v>
      </c>
    </row>
    <row r="165" spans="1:7" s="163" customFormat="1" ht="12.95" customHeight="1">
      <c r="A165" s="159" t="s">
        <v>189</v>
      </c>
      <c r="B165" s="160" t="s">
        <v>858</v>
      </c>
      <c r="C165" s="119" t="s">
        <v>190</v>
      </c>
      <c r="D165" s="47">
        <v>235.85</v>
      </c>
      <c r="E165" s="162">
        <v>44.009966423487136</v>
      </c>
      <c r="F165" s="161">
        <f t="shared" si="2"/>
        <v>10379.75058097944</v>
      </c>
    </row>
    <row r="166" spans="1:7" s="163" customFormat="1" ht="12.95" customHeight="1">
      <c r="A166" s="159" t="s">
        <v>189</v>
      </c>
      <c r="B166" s="160" t="s">
        <v>859</v>
      </c>
      <c r="C166" s="119" t="s">
        <v>190</v>
      </c>
      <c r="D166" s="47">
        <v>42.68</v>
      </c>
      <c r="E166" s="162">
        <v>44.009966423487136</v>
      </c>
      <c r="F166" s="161">
        <f t="shared" si="2"/>
        <v>1878.345366954431</v>
      </c>
    </row>
    <row r="167" spans="1:7" s="163" customFormat="1" ht="12.95" customHeight="1">
      <c r="A167" s="159" t="s">
        <v>189</v>
      </c>
      <c r="B167" s="160" t="s">
        <v>860</v>
      </c>
      <c r="C167" s="119" t="s">
        <v>190</v>
      </c>
      <c r="D167" s="47">
        <v>79.540000000000006</v>
      </c>
      <c r="E167" s="162">
        <v>44.009966423487136</v>
      </c>
      <c r="F167" s="161">
        <f t="shared" si="2"/>
        <v>3500.5527293241671</v>
      </c>
    </row>
    <row r="168" spans="1:7" s="163" customFormat="1" ht="12.95" customHeight="1">
      <c r="A168" s="159" t="s">
        <v>189</v>
      </c>
      <c r="B168" s="160" t="s">
        <v>861</v>
      </c>
      <c r="C168" s="119" t="s">
        <v>190</v>
      </c>
      <c r="D168" s="47">
        <v>85.03</v>
      </c>
      <c r="E168" s="162">
        <v>44.009966423487136</v>
      </c>
      <c r="F168" s="161">
        <f t="shared" si="2"/>
        <v>3742.1674449891111</v>
      </c>
    </row>
    <row r="169" spans="1:7" s="163" customFormat="1" ht="12.95" customHeight="1">
      <c r="A169" s="159" t="s">
        <v>189</v>
      </c>
      <c r="B169" s="160" t="s">
        <v>862</v>
      </c>
      <c r="C169" s="119" t="s">
        <v>190</v>
      </c>
      <c r="D169" s="47">
        <v>75.06</v>
      </c>
      <c r="E169" s="162">
        <v>44.009966423487136</v>
      </c>
      <c r="F169" s="161">
        <f t="shared" si="2"/>
        <v>3303.3880797469446</v>
      </c>
    </row>
    <row r="170" spans="1:7" s="163" customFormat="1" ht="12.95" customHeight="1">
      <c r="A170" s="159" t="s">
        <v>189</v>
      </c>
      <c r="B170" s="160" t="s">
        <v>863</v>
      </c>
      <c r="C170" s="119" t="s">
        <v>190</v>
      </c>
      <c r="D170" s="47">
        <v>70.930000000000007</v>
      </c>
      <c r="E170" s="162">
        <v>44.009966423487136</v>
      </c>
      <c r="F170" s="161">
        <f t="shared" si="2"/>
        <v>3121.6269184179428</v>
      </c>
    </row>
    <row r="171" spans="1:7" s="163" customFormat="1" ht="12.95" customHeight="1">
      <c r="A171" s="159" t="s">
        <v>189</v>
      </c>
      <c r="B171" s="160" t="s">
        <v>864</v>
      </c>
      <c r="C171" s="119" t="s">
        <v>190</v>
      </c>
      <c r="D171" s="47">
        <v>996.1</v>
      </c>
      <c r="E171" s="162">
        <v>44.009966423487136</v>
      </c>
      <c r="F171" s="161">
        <f t="shared" si="2"/>
        <v>43838.327554435535</v>
      </c>
    </row>
    <row r="172" spans="1:7" s="139" customFormat="1" ht="12.95" customHeight="1">
      <c r="A172" s="149" t="s">
        <v>191</v>
      </c>
      <c r="B172" s="150" t="s">
        <v>192</v>
      </c>
      <c r="C172" s="151"/>
      <c r="D172" s="152"/>
      <c r="E172" s="153"/>
      <c r="F172" s="151">
        <f t="shared" si="2"/>
        <v>0</v>
      </c>
      <c r="G172" s="139">
        <v>2</v>
      </c>
    </row>
    <row r="173" spans="1:7" s="163" customFormat="1" ht="12.95" customHeight="1">
      <c r="A173" s="159" t="s">
        <v>193</v>
      </c>
      <c r="B173" s="166" t="s">
        <v>865</v>
      </c>
      <c r="C173" s="120" t="s">
        <v>23</v>
      </c>
      <c r="D173" s="165">
        <v>58.44</v>
      </c>
      <c r="E173" s="168">
        <v>1709.3537999999999</v>
      </c>
      <c r="F173" s="161">
        <f t="shared" si="2"/>
        <v>99894.636071999994</v>
      </c>
    </row>
    <row r="174" spans="1:7" s="163" customFormat="1" ht="12.95" customHeight="1">
      <c r="A174" s="159" t="s">
        <v>194</v>
      </c>
      <c r="B174" s="166" t="s">
        <v>866</v>
      </c>
      <c r="C174" s="120" t="s">
        <v>23</v>
      </c>
      <c r="D174" s="165">
        <v>28.66</v>
      </c>
      <c r="E174" s="168">
        <v>1709.3537999999999</v>
      </c>
      <c r="F174" s="161">
        <f t="shared" si="2"/>
        <v>48990.079908</v>
      </c>
    </row>
    <row r="175" spans="1:7" s="139" customFormat="1" ht="12.95" customHeight="1">
      <c r="A175" s="149" t="s">
        <v>195</v>
      </c>
      <c r="B175" s="150" t="s">
        <v>622</v>
      </c>
      <c r="C175" s="151"/>
      <c r="D175" s="152"/>
      <c r="E175" s="153"/>
      <c r="F175" s="151">
        <f t="shared" si="2"/>
        <v>0</v>
      </c>
      <c r="G175" s="139">
        <v>2</v>
      </c>
    </row>
    <row r="176" spans="1:7" s="163" customFormat="1" ht="12.95" customHeight="1">
      <c r="A176" s="159" t="s">
        <v>196</v>
      </c>
      <c r="B176" s="160" t="s">
        <v>867</v>
      </c>
      <c r="C176" s="119" t="s">
        <v>9</v>
      </c>
      <c r="D176" s="47">
        <v>1</v>
      </c>
      <c r="E176" s="162">
        <v>621.72179999999992</v>
      </c>
      <c r="F176" s="161">
        <f t="shared" si="2"/>
        <v>621.72179999999992</v>
      </c>
    </row>
    <row r="177" spans="1:7" s="163" customFormat="1" ht="12.95" customHeight="1">
      <c r="A177" s="159" t="s">
        <v>198</v>
      </c>
      <c r="B177" s="160" t="s">
        <v>913</v>
      </c>
      <c r="C177" s="119" t="s">
        <v>9</v>
      </c>
      <c r="D177" s="47">
        <v>3</v>
      </c>
      <c r="E177" s="162">
        <v>1313.4155999999998</v>
      </c>
      <c r="F177" s="161">
        <f t="shared" si="2"/>
        <v>3940.2467999999994</v>
      </c>
    </row>
    <row r="178" spans="1:7" s="163" customFormat="1" ht="12.95" customHeight="1">
      <c r="A178" s="159" t="s">
        <v>199</v>
      </c>
      <c r="B178" s="160" t="s">
        <v>868</v>
      </c>
      <c r="C178" s="119" t="s">
        <v>9</v>
      </c>
      <c r="D178" s="47">
        <v>1</v>
      </c>
      <c r="E178" s="162">
        <v>1149.1872000000001</v>
      </c>
      <c r="F178" s="161">
        <f t="shared" si="2"/>
        <v>1149.1872000000001</v>
      </c>
    </row>
    <row r="179" spans="1:7" s="163" customFormat="1" ht="12.95" customHeight="1">
      <c r="A179" s="159" t="s">
        <v>200</v>
      </c>
      <c r="B179" s="160" t="s">
        <v>504</v>
      </c>
      <c r="C179" s="119" t="s">
        <v>9</v>
      </c>
      <c r="D179" s="47">
        <v>2</v>
      </c>
      <c r="E179" s="162">
        <v>782.66719999999998</v>
      </c>
      <c r="F179" s="161">
        <f t="shared" si="2"/>
        <v>1565.3344</v>
      </c>
    </row>
    <row r="180" spans="1:7" s="139" customFormat="1" ht="12.95" customHeight="1">
      <c r="A180" s="144" t="s">
        <v>201</v>
      </c>
      <c r="B180" s="145" t="s">
        <v>202</v>
      </c>
      <c r="C180" s="146"/>
      <c r="D180" s="147"/>
      <c r="E180" s="148"/>
      <c r="F180" s="146">
        <f t="shared" si="2"/>
        <v>0</v>
      </c>
      <c r="G180" s="139">
        <v>1</v>
      </c>
    </row>
    <row r="181" spans="1:7" s="139" customFormat="1" ht="12.95" customHeight="1">
      <c r="A181" s="149" t="s">
        <v>203</v>
      </c>
      <c r="B181" s="150" t="s">
        <v>505</v>
      </c>
      <c r="C181" s="151"/>
      <c r="D181" s="152"/>
      <c r="E181" s="153"/>
      <c r="F181" s="151">
        <f t="shared" si="2"/>
        <v>0</v>
      </c>
      <c r="G181" s="139">
        <v>2</v>
      </c>
    </row>
    <row r="182" spans="1:7" s="163" customFormat="1" ht="12.95" customHeight="1">
      <c r="A182" s="159" t="s">
        <v>204</v>
      </c>
      <c r="B182" s="160" t="s">
        <v>869</v>
      </c>
      <c r="C182" s="119" t="s">
        <v>9</v>
      </c>
      <c r="D182" s="47">
        <v>5</v>
      </c>
      <c r="E182" s="162">
        <v>299.1891</v>
      </c>
      <c r="F182" s="161">
        <f t="shared" si="2"/>
        <v>1495.9455</v>
      </c>
    </row>
    <row r="183" spans="1:7" s="139" customFormat="1" ht="12.95" customHeight="1">
      <c r="A183" s="149" t="s">
        <v>205</v>
      </c>
      <c r="B183" s="150" t="s">
        <v>206</v>
      </c>
      <c r="C183" s="151"/>
      <c r="D183" s="152"/>
      <c r="E183" s="153"/>
      <c r="F183" s="151">
        <f t="shared" si="2"/>
        <v>0</v>
      </c>
      <c r="G183" s="139">
        <v>2</v>
      </c>
    </row>
    <row r="184" spans="1:7" s="163" customFormat="1" ht="12.95" customHeight="1">
      <c r="A184" s="159" t="s">
        <v>207</v>
      </c>
      <c r="B184" s="160" t="s">
        <v>870</v>
      </c>
      <c r="C184" s="119" t="s">
        <v>208</v>
      </c>
      <c r="D184" s="47">
        <v>2</v>
      </c>
      <c r="E184" s="162">
        <v>54.409600000000005</v>
      </c>
      <c r="F184" s="161">
        <f t="shared" si="2"/>
        <v>108.81920000000001</v>
      </c>
    </row>
    <row r="185" spans="1:7" s="139" customFormat="1" ht="12.95" customHeight="1">
      <c r="A185" s="149" t="s">
        <v>209</v>
      </c>
      <c r="B185" s="150" t="s">
        <v>210</v>
      </c>
      <c r="C185" s="151"/>
      <c r="D185" s="152"/>
      <c r="E185" s="153"/>
      <c r="F185" s="151">
        <f t="shared" si="2"/>
        <v>0</v>
      </c>
      <c r="G185" s="139">
        <v>2</v>
      </c>
    </row>
    <row r="186" spans="1:7" s="163" customFormat="1" ht="12.95" customHeight="1">
      <c r="A186" s="159" t="s">
        <v>211</v>
      </c>
      <c r="B186" s="160" t="s">
        <v>871</v>
      </c>
      <c r="C186" s="119" t="s">
        <v>9</v>
      </c>
      <c r="D186" s="47">
        <v>1</v>
      </c>
      <c r="E186" s="162">
        <v>1322.3679</v>
      </c>
      <c r="F186" s="161">
        <f t="shared" si="2"/>
        <v>1322.3679</v>
      </c>
    </row>
    <row r="187" spans="1:7" s="163" customFormat="1" ht="12.95" customHeight="1">
      <c r="A187" s="159" t="s">
        <v>212</v>
      </c>
      <c r="B187" s="160" t="s">
        <v>872</v>
      </c>
      <c r="C187" s="119" t="s">
        <v>9</v>
      </c>
      <c r="D187" s="47">
        <v>1</v>
      </c>
      <c r="E187" s="162">
        <v>1633.5522000000001</v>
      </c>
      <c r="F187" s="161">
        <f t="shared" si="2"/>
        <v>1633.5522000000001</v>
      </c>
    </row>
    <row r="188" spans="1:7" s="163" customFormat="1" ht="12.95" customHeight="1">
      <c r="A188" s="164" t="s">
        <v>213</v>
      </c>
      <c r="B188" s="160" t="s">
        <v>506</v>
      </c>
      <c r="C188" s="119" t="s">
        <v>9</v>
      </c>
      <c r="D188" s="47">
        <v>2</v>
      </c>
      <c r="E188" s="162">
        <v>1509.8566000000001</v>
      </c>
      <c r="F188" s="161">
        <f t="shared" si="2"/>
        <v>3019.7132000000001</v>
      </c>
    </row>
    <row r="189" spans="1:7" s="139" customFormat="1" ht="12.95" customHeight="1">
      <c r="A189" s="149" t="s">
        <v>214</v>
      </c>
      <c r="B189" s="150" t="s">
        <v>215</v>
      </c>
      <c r="C189" s="151"/>
      <c r="D189" s="152"/>
      <c r="E189" s="153"/>
      <c r="F189" s="151">
        <f t="shared" si="2"/>
        <v>0</v>
      </c>
      <c r="G189" s="139">
        <v>2</v>
      </c>
    </row>
    <row r="190" spans="1:7" s="163" customFormat="1" ht="12.95" customHeight="1">
      <c r="A190" s="159" t="s">
        <v>216</v>
      </c>
      <c r="B190" s="160" t="s">
        <v>873</v>
      </c>
      <c r="C190" s="119" t="s">
        <v>9</v>
      </c>
      <c r="D190" s="47">
        <v>2</v>
      </c>
      <c r="E190" s="162">
        <v>245</v>
      </c>
      <c r="F190" s="161">
        <f t="shared" si="2"/>
        <v>490</v>
      </c>
    </row>
    <row r="191" spans="1:7" s="163" customFormat="1" ht="12.95" customHeight="1">
      <c r="A191" s="159" t="s">
        <v>197</v>
      </c>
      <c r="B191" s="160" t="s">
        <v>874</v>
      </c>
      <c r="C191" s="119" t="s">
        <v>9</v>
      </c>
      <c r="D191" s="47">
        <v>4</v>
      </c>
      <c r="E191" s="162">
        <v>147</v>
      </c>
      <c r="F191" s="161">
        <f t="shared" si="2"/>
        <v>588</v>
      </c>
    </row>
    <row r="192" spans="1:7" s="139" customFormat="1" ht="12.95" customHeight="1">
      <c r="A192" s="149" t="s">
        <v>217</v>
      </c>
      <c r="B192" s="150" t="s">
        <v>218</v>
      </c>
      <c r="C192" s="151"/>
      <c r="D192" s="152"/>
      <c r="E192" s="153"/>
      <c r="F192" s="151">
        <f t="shared" si="2"/>
        <v>0</v>
      </c>
      <c r="G192" s="139">
        <v>2</v>
      </c>
    </row>
    <row r="193" spans="1:7" s="139" customFormat="1" ht="12.95" customHeight="1">
      <c r="A193" s="144" t="s">
        <v>219</v>
      </c>
      <c r="B193" s="145" t="s">
        <v>220</v>
      </c>
      <c r="C193" s="146"/>
      <c r="D193" s="147"/>
      <c r="E193" s="148"/>
      <c r="F193" s="146">
        <f t="shared" si="2"/>
        <v>0</v>
      </c>
      <c r="G193" s="139">
        <v>1</v>
      </c>
    </row>
    <row r="194" spans="1:7" s="139" customFormat="1" ht="12.95" customHeight="1">
      <c r="A194" s="149" t="s">
        <v>221</v>
      </c>
      <c r="B194" s="150" t="s">
        <v>222</v>
      </c>
      <c r="C194" s="151"/>
      <c r="D194" s="152"/>
      <c r="E194" s="153"/>
      <c r="F194" s="151">
        <f t="shared" si="2"/>
        <v>0</v>
      </c>
      <c r="G194" s="139">
        <v>2</v>
      </c>
    </row>
    <row r="195" spans="1:7" s="163" customFormat="1" ht="12.95" customHeight="1">
      <c r="A195" s="159" t="s">
        <v>223</v>
      </c>
      <c r="B195" s="160" t="s">
        <v>875</v>
      </c>
      <c r="C195" s="119" t="s">
        <v>23</v>
      </c>
      <c r="D195" s="47">
        <v>414.64</v>
      </c>
      <c r="E195" s="162">
        <v>17.860500000000002</v>
      </c>
      <c r="F195" s="161">
        <f t="shared" si="2"/>
        <v>7405.6777200000006</v>
      </c>
    </row>
    <row r="196" spans="1:7" s="163" customFormat="1" ht="12.95" customHeight="1">
      <c r="A196" s="159" t="s">
        <v>224</v>
      </c>
      <c r="B196" s="160" t="s">
        <v>507</v>
      </c>
      <c r="C196" s="119" t="s">
        <v>23</v>
      </c>
      <c r="D196" s="47">
        <v>259.66000000000003</v>
      </c>
      <c r="E196" s="162">
        <v>22.2803</v>
      </c>
      <c r="F196" s="161">
        <f t="shared" si="2"/>
        <v>5785.3026980000004</v>
      </c>
    </row>
    <row r="197" spans="1:7" s="139" customFormat="1" ht="12.95" customHeight="1">
      <c r="A197" s="149" t="s">
        <v>225</v>
      </c>
      <c r="B197" s="150" t="s">
        <v>226</v>
      </c>
      <c r="C197" s="151"/>
      <c r="D197" s="152"/>
      <c r="E197" s="153"/>
      <c r="F197" s="151">
        <f t="shared" si="2"/>
        <v>0</v>
      </c>
      <c r="G197" s="139">
        <v>2</v>
      </c>
    </row>
    <row r="198" spans="1:7" s="163" customFormat="1" ht="12.95" customHeight="1">
      <c r="A198" s="159" t="s">
        <v>227</v>
      </c>
      <c r="B198" s="160" t="s">
        <v>876</v>
      </c>
      <c r="C198" s="119" t="s">
        <v>23</v>
      </c>
      <c r="D198" s="165">
        <v>86.07</v>
      </c>
      <c r="E198" s="162">
        <v>23.353399999999997</v>
      </c>
      <c r="F198" s="161">
        <f t="shared" ref="F198:F261" si="3">D198*E198</f>
        <v>2010.0271379999997</v>
      </c>
    </row>
    <row r="199" spans="1:7" s="139" customFormat="1" ht="12.95" customHeight="1">
      <c r="A199" s="144" t="s">
        <v>228</v>
      </c>
      <c r="B199" s="145" t="s">
        <v>508</v>
      </c>
      <c r="C199" s="146"/>
      <c r="D199" s="147"/>
      <c r="E199" s="148"/>
      <c r="F199" s="146">
        <f t="shared" si="3"/>
        <v>0</v>
      </c>
      <c r="G199" s="139">
        <v>1</v>
      </c>
    </row>
    <row r="200" spans="1:7" s="183" customFormat="1" ht="12.95" customHeight="1">
      <c r="A200" s="179" t="s">
        <v>229</v>
      </c>
      <c r="B200" s="150" t="s">
        <v>8</v>
      </c>
      <c r="C200" s="180"/>
      <c r="D200" s="181"/>
      <c r="E200" s="182"/>
      <c r="F200" s="180">
        <f t="shared" si="3"/>
        <v>0</v>
      </c>
      <c r="G200" s="183">
        <v>2</v>
      </c>
    </row>
    <row r="201" spans="1:7" s="188" customFormat="1" ht="12.95" customHeight="1">
      <c r="A201" s="184" t="s">
        <v>230</v>
      </c>
      <c r="B201" s="185" t="s">
        <v>877</v>
      </c>
      <c r="C201" s="73" t="s">
        <v>9</v>
      </c>
      <c r="D201" s="186">
        <v>0</v>
      </c>
      <c r="E201" s="187">
        <v>2003.5512000000001</v>
      </c>
      <c r="F201" s="45">
        <f t="shared" si="3"/>
        <v>0</v>
      </c>
    </row>
    <row r="202" spans="1:7" s="188" customFormat="1" ht="12.95" customHeight="1">
      <c r="A202" s="184" t="s">
        <v>232</v>
      </c>
      <c r="B202" s="166" t="s">
        <v>878</v>
      </c>
      <c r="C202" s="189" t="s">
        <v>9</v>
      </c>
      <c r="D202" s="190">
        <v>2</v>
      </c>
      <c r="E202" s="191">
        <v>7970.8086471667502</v>
      </c>
      <c r="F202" s="161">
        <f t="shared" si="3"/>
        <v>15941.6172943335</v>
      </c>
    </row>
    <row r="203" spans="1:7" s="188" customFormat="1" ht="12.95" customHeight="1">
      <c r="A203" s="184" t="s">
        <v>233</v>
      </c>
      <c r="B203" s="166" t="s">
        <v>879</v>
      </c>
      <c r="C203" s="189" t="s">
        <v>9</v>
      </c>
      <c r="D203" s="186">
        <v>5</v>
      </c>
      <c r="E203" s="192">
        <v>3385.3806</v>
      </c>
      <c r="F203" s="161">
        <f t="shared" si="3"/>
        <v>16926.902999999998</v>
      </c>
    </row>
    <row r="204" spans="1:7" s="188" customFormat="1" ht="12.95" customHeight="1">
      <c r="A204" s="184" t="s">
        <v>234</v>
      </c>
      <c r="B204" s="166" t="s">
        <v>880</v>
      </c>
      <c r="C204" s="189" t="s">
        <v>9</v>
      </c>
      <c r="D204" s="190">
        <v>2</v>
      </c>
      <c r="E204" s="191">
        <v>3336.1440481006944</v>
      </c>
      <c r="F204" s="161">
        <f t="shared" si="3"/>
        <v>6672.2880962013887</v>
      </c>
    </row>
    <row r="205" spans="1:7" s="188" customFormat="1" ht="12.95" customHeight="1">
      <c r="A205" s="184" t="s">
        <v>235</v>
      </c>
      <c r="B205" s="166" t="s">
        <v>881</v>
      </c>
      <c r="C205" s="189" t="s">
        <v>9</v>
      </c>
      <c r="D205" s="190">
        <v>3</v>
      </c>
      <c r="E205" s="192">
        <v>4827.7004999999999</v>
      </c>
      <c r="F205" s="161">
        <f t="shared" si="3"/>
        <v>14483.101500000001</v>
      </c>
    </row>
    <row r="206" spans="1:7" s="188" customFormat="1" ht="12.95" customHeight="1">
      <c r="A206" s="184" t="s">
        <v>236</v>
      </c>
      <c r="B206" s="166" t="s">
        <v>882</v>
      </c>
      <c r="C206" s="189" t="s">
        <v>9</v>
      </c>
      <c r="D206" s="190">
        <v>2</v>
      </c>
      <c r="E206" s="191">
        <v>5810.2156629000001</v>
      </c>
      <c r="F206" s="161">
        <f t="shared" si="3"/>
        <v>11620.4313258</v>
      </c>
    </row>
    <row r="207" spans="1:7" s="188" customFormat="1" ht="12.95" customHeight="1">
      <c r="A207" s="184" t="s">
        <v>231</v>
      </c>
      <c r="B207" s="160" t="s">
        <v>883</v>
      </c>
      <c r="C207" s="193" t="s">
        <v>9</v>
      </c>
      <c r="D207" s="194">
        <v>1</v>
      </c>
      <c r="E207" s="195">
        <v>2703.8690000000001</v>
      </c>
      <c r="F207" s="161">
        <f t="shared" si="3"/>
        <v>2703.8690000000001</v>
      </c>
    </row>
    <row r="208" spans="1:7" s="188" customFormat="1" ht="12.95" customHeight="1">
      <c r="A208" s="184" t="s">
        <v>237</v>
      </c>
      <c r="B208" s="160" t="s">
        <v>669</v>
      </c>
      <c r="C208" s="193" t="s">
        <v>9</v>
      </c>
      <c r="D208" s="194">
        <v>1</v>
      </c>
      <c r="E208" s="195">
        <v>2582.0942</v>
      </c>
      <c r="F208" s="161">
        <f t="shared" si="3"/>
        <v>2582.0942</v>
      </c>
    </row>
    <row r="209" spans="1:7" s="183" customFormat="1" ht="12.95" customHeight="1">
      <c r="A209" s="179" t="s">
        <v>238</v>
      </c>
      <c r="B209" s="150" t="s">
        <v>239</v>
      </c>
      <c r="C209" s="180"/>
      <c r="D209" s="181"/>
      <c r="E209" s="182"/>
      <c r="F209" s="180">
        <f t="shared" si="3"/>
        <v>0</v>
      </c>
      <c r="G209" s="183">
        <v>2</v>
      </c>
    </row>
    <row r="210" spans="1:7" s="188" customFormat="1" ht="12.95" customHeight="1">
      <c r="A210" s="184" t="s">
        <v>240</v>
      </c>
      <c r="B210" s="160" t="s">
        <v>884</v>
      </c>
      <c r="C210" s="193" t="s">
        <v>9</v>
      </c>
      <c r="D210" s="194">
        <v>7</v>
      </c>
      <c r="E210" s="195">
        <v>356.8229</v>
      </c>
      <c r="F210" s="161">
        <f t="shared" si="3"/>
        <v>2497.7602999999999</v>
      </c>
    </row>
    <row r="211" spans="1:7" s="188" customFormat="1" ht="12.95" customHeight="1">
      <c r="A211" s="184" t="s">
        <v>241</v>
      </c>
      <c r="B211" s="160" t="s">
        <v>885</v>
      </c>
      <c r="C211" s="193" t="s">
        <v>9</v>
      </c>
      <c r="D211" s="194">
        <v>3</v>
      </c>
      <c r="E211" s="195">
        <v>1345.4811999999999</v>
      </c>
      <c r="F211" s="161">
        <f t="shared" si="3"/>
        <v>4036.4435999999996</v>
      </c>
    </row>
    <row r="212" spans="1:7" s="188" customFormat="1" ht="12.95" customHeight="1">
      <c r="A212" s="184" t="s">
        <v>242</v>
      </c>
      <c r="B212" s="166" t="s">
        <v>886</v>
      </c>
      <c r="C212" s="189" t="s">
        <v>9</v>
      </c>
      <c r="D212" s="190">
        <v>4</v>
      </c>
      <c r="E212" s="192">
        <v>555.05023432739995</v>
      </c>
      <c r="F212" s="161">
        <f t="shared" si="3"/>
        <v>2220.2009373095998</v>
      </c>
    </row>
    <row r="213" spans="1:7" s="188" customFormat="1" ht="12.95" customHeight="1">
      <c r="A213" s="184" t="s">
        <v>243</v>
      </c>
      <c r="B213" s="166" t="s">
        <v>887</v>
      </c>
      <c r="C213" s="189" t="s">
        <v>9</v>
      </c>
      <c r="D213" s="186">
        <v>7</v>
      </c>
      <c r="E213" s="192">
        <v>672.66219999999998</v>
      </c>
      <c r="F213" s="161">
        <f t="shared" si="3"/>
        <v>4708.6354000000001</v>
      </c>
    </row>
    <row r="214" spans="1:7" s="188" customFormat="1" ht="12.95" customHeight="1">
      <c r="A214" s="184" t="s">
        <v>244</v>
      </c>
      <c r="B214" s="166" t="s">
        <v>888</v>
      </c>
      <c r="C214" s="189" t="s">
        <v>9</v>
      </c>
      <c r="D214" s="190">
        <v>4</v>
      </c>
      <c r="E214" s="192">
        <v>647.00580000000002</v>
      </c>
      <c r="F214" s="161">
        <f t="shared" si="3"/>
        <v>2588.0232000000001</v>
      </c>
    </row>
    <row r="215" spans="1:7" s="188" customFormat="1" ht="12.95" customHeight="1">
      <c r="A215" s="184" t="s">
        <v>245</v>
      </c>
      <c r="B215" s="166" t="s">
        <v>889</v>
      </c>
      <c r="C215" s="189" t="s">
        <v>9</v>
      </c>
      <c r="D215" s="190">
        <v>1</v>
      </c>
      <c r="E215" s="192">
        <v>175.86099999999999</v>
      </c>
      <c r="F215" s="161">
        <f t="shared" si="3"/>
        <v>175.86099999999999</v>
      </c>
    </row>
    <row r="216" spans="1:7" s="188" customFormat="1" ht="12.95" customHeight="1">
      <c r="A216" s="184" t="s">
        <v>246</v>
      </c>
      <c r="B216" s="166" t="s">
        <v>890</v>
      </c>
      <c r="C216" s="189" t="s">
        <v>9</v>
      </c>
      <c r="D216" s="190">
        <v>1</v>
      </c>
      <c r="E216" s="192">
        <v>1432.9952000000001</v>
      </c>
      <c r="F216" s="161">
        <f t="shared" si="3"/>
        <v>1432.9952000000001</v>
      </c>
    </row>
    <row r="217" spans="1:7" s="188" customFormat="1" ht="12.95" customHeight="1">
      <c r="A217" s="184" t="s">
        <v>247</v>
      </c>
      <c r="B217" s="166" t="s">
        <v>509</v>
      </c>
      <c r="C217" s="189" t="s">
        <v>9</v>
      </c>
      <c r="D217" s="190">
        <v>3</v>
      </c>
      <c r="E217" s="191">
        <v>445.28219999999999</v>
      </c>
      <c r="F217" s="161">
        <f t="shared" si="3"/>
        <v>1335.8465999999999</v>
      </c>
    </row>
    <row r="218" spans="1:7" s="183" customFormat="1" ht="12.95" customHeight="1">
      <c r="A218" s="179" t="s">
        <v>248</v>
      </c>
      <c r="B218" s="150" t="s">
        <v>249</v>
      </c>
      <c r="C218" s="180"/>
      <c r="D218" s="181"/>
      <c r="E218" s="182"/>
      <c r="F218" s="180">
        <f t="shared" si="3"/>
        <v>0</v>
      </c>
      <c r="G218" s="183">
        <v>2</v>
      </c>
    </row>
    <row r="219" spans="1:7" s="188" customFormat="1" ht="12.95" customHeight="1">
      <c r="A219" s="184" t="s">
        <v>250</v>
      </c>
      <c r="B219" s="160" t="s">
        <v>891</v>
      </c>
      <c r="C219" s="193" t="s">
        <v>23</v>
      </c>
      <c r="D219" s="186">
        <v>11.92</v>
      </c>
      <c r="E219" s="195">
        <v>4645.3176000000003</v>
      </c>
      <c r="F219" s="161">
        <f t="shared" si="3"/>
        <v>55372.185792000004</v>
      </c>
    </row>
    <row r="220" spans="1:7" s="183" customFormat="1" ht="12.95" customHeight="1">
      <c r="A220" s="179" t="s">
        <v>251</v>
      </c>
      <c r="B220" s="150" t="s">
        <v>252</v>
      </c>
      <c r="C220" s="180"/>
      <c r="D220" s="181"/>
      <c r="E220" s="182"/>
      <c r="F220" s="180">
        <f t="shared" si="3"/>
        <v>0</v>
      </c>
      <c r="G220" s="183">
        <v>2</v>
      </c>
    </row>
    <row r="221" spans="1:7" s="188" customFormat="1" ht="12.95" customHeight="1">
      <c r="A221" s="184" t="s">
        <v>253</v>
      </c>
      <c r="B221" s="160" t="s">
        <v>510</v>
      </c>
      <c r="C221" s="193" t="s">
        <v>9</v>
      </c>
      <c r="D221" s="194">
        <v>2</v>
      </c>
      <c r="E221" s="195">
        <v>314.40359999999998</v>
      </c>
      <c r="F221" s="161">
        <f t="shared" si="3"/>
        <v>628.80719999999997</v>
      </c>
    </row>
    <row r="222" spans="1:7" s="188" customFormat="1" ht="12.95" customHeight="1">
      <c r="A222" s="184" t="s">
        <v>254</v>
      </c>
      <c r="B222" s="160" t="s">
        <v>892</v>
      </c>
      <c r="C222" s="193" t="s">
        <v>623</v>
      </c>
      <c r="D222" s="194">
        <v>1</v>
      </c>
      <c r="E222" s="195">
        <v>1245.1438999999998</v>
      </c>
      <c r="F222" s="161">
        <f t="shared" si="3"/>
        <v>1245.1438999999998</v>
      </c>
    </row>
    <row r="223" spans="1:7" s="188" customFormat="1" ht="12.95" customHeight="1">
      <c r="A223" s="184" t="s">
        <v>255</v>
      </c>
      <c r="B223" s="160" t="s">
        <v>893</v>
      </c>
      <c r="C223" s="193" t="s">
        <v>623</v>
      </c>
      <c r="D223" s="194">
        <v>1</v>
      </c>
      <c r="E223" s="195">
        <v>1189.0829999999999</v>
      </c>
      <c r="F223" s="161">
        <f t="shared" si="3"/>
        <v>1189.0829999999999</v>
      </c>
    </row>
    <row r="224" spans="1:7" s="183" customFormat="1" ht="12.95" customHeight="1">
      <c r="A224" s="179" t="s">
        <v>256</v>
      </c>
      <c r="B224" s="150" t="s">
        <v>257</v>
      </c>
      <c r="C224" s="180"/>
      <c r="D224" s="181"/>
      <c r="E224" s="182"/>
      <c r="F224" s="182">
        <f t="shared" si="3"/>
        <v>0</v>
      </c>
      <c r="G224" s="183">
        <v>2</v>
      </c>
    </row>
    <row r="225" spans="1:7" s="188" customFormat="1" ht="12.95" customHeight="1">
      <c r="A225" s="184" t="s">
        <v>258</v>
      </c>
      <c r="B225" s="160" t="s">
        <v>894</v>
      </c>
      <c r="C225" s="193" t="s">
        <v>19</v>
      </c>
      <c r="D225" s="194">
        <v>7</v>
      </c>
      <c r="E225" s="195">
        <v>957.95</v>
      </c>
      <c r="F225" s="161">
        <f t="shared" si="3"/>
        <v>6705.6500000000005</v>
      </c>
    </row>
    <row r="226" spans="1:7" s="188" customFormat="1" ht="12.95" customHeight="1">
      <c r="A226" s="184" t="s">
        <v>259</v>
      </c>
      <c r="B226" s="160" t="s">
        <v>895</v>
      </c>
      <c r="C226" s="193" t="s">
        <v>19</v>
      </c>
      <c r="D226" s="194">
        <v>5</v>
      </c>
      <c r="E226" s="195">
        <v>993.09280000000001</v>
      </c>
      <c r="F226" s="161">
        <f t="shared" si="3"/>
        <v>4965.4639999999999</v>
      </c>
    </row>
    <row r="227" spans="1:7" s="188" customFormat="1" ht="12.95" customHeight="1">
      <c r="A227" s="184" t="s">
        <v>260</v>
      </c>
      <c r="B227" s="160" t="s">
        <v>896</v>
      </c>
      <c r="C227" s="193" t="s">
        <v>19</v>
      </c>
      <c r="D227" s="194">
        <v>1</v>
      </c>
      <c r="E227" s="195">
        <v>830.92240000000004</v>
      </c>
      <c r="F227" s="161">
        <f t="shared" si="3"/>
        <v>830.92240000000004</v>
      </c>
    </row>
    <row r="228" spans="1:7" s="188" customFormat="1" ht="12.95" customHeight="1">
      <c r="A228" s="184" t="s">
        <v>261</v>
      </c>
      <c r="B228" s="160" t="s">
        <v>897</v>
      </c>
      <c r="C228" s="193" t="s">
        <v>19</v>
      </c>
      <c r="D228" s="194">
        <v>2</v>
      </c>
      <c r="E228" s="195">
        <v>1125.1183999999998</v>
      </c>
      <c r="F228" s="161">
        <f t="shared" si="3"/>
        <v>2250.2367999999997</v>
      </c>
    </row>
    <row r="229" spans="1:7" s="188" customFormat="1" ht="12.95" customHeight="1">
      <c r="A229" s="184" t="s">
        <v>262</v>
      </c>
      <c r="B229" s="160" t="s">
        <v>898</v>
      </c>
      <c r="C229" s="193" t="s">
        <v>19</v>
      </c>
      <c r="D229" s="194">
        <v>1</v>
      </c>
      <c r="E229" s="195">
        <v>492.62639999999999</v>
      </c>
      <c r="F229" s="161">
        <f t="shared" si="3"/>
        <v>492.62639999999999</v>
      </c>
    </row>
    <row r="230" spans="1:7" s="188" customFormat="1" ht="12.95" customHeight="1">
      <c r="A230" s="184" t="s">
        <v>263</v>
      </c>
      <c r="B230" s="160" t="s">
        <v>899</v>
      </c>
      <c r="C230" s="193" t="s">
        <v>19</v>
      </c>
      <c r="D230" s="194">
        <v>7</v>
      </c>
      <c r="E230" s="195">
        <v>857.71559999999999</v>
      </c>
      <c r="F230" s="161">
        <f t="shared" si="3"/>
        <v>6004.0092000000004</v>
      </c>
    </row>
    <row r="231" spans="1:7" s="188" customFormat="1" ht="12.95" customHeight="1">
      <c r="A231" s="184" t="s">
        <v>264</v>
      </c>
      <c r="B231" s="160" t="s">
        <v>900</v>
      </c>
      <c r="C231" s="193" t="s">
        <v>19</v>
      </c>
      <c r="D231" s="194">
        <v>5</v>
      </c>
      <c r="E231" s="195">
        <v>786.8175</v>
      </c>
      <c r="F231" s="161">
        <f t="shared" si="3"/>
        <v>3934.0875000000001</v>
      </c>
    </row>
    <row r="232" spans="1:7" s="188" customFormat="1" ht="12.95" customHeight="1">
      <c r="A232" s="184" t="s">
        <v>265</v>
      </c>
      <c r="B232" s="160" t="s">
        <v>901</v>
      </c>
      <c r="C232" s="193" t="s">
        <v>19</v>
      </c>
      <c r="D232" s="194">
        <v>2</v>
      </c>
      <c r="E232" s="195">
        <v>813.61559999999997</v>
      </c>
      <c r="F232" s="161">
        <f t="shared" si="3"/>
        <v>1627.2311999999999</v>
      </c>
    </row>
    <row r="233" spans="1:7" s="188" customFormat="1" ht="12.95" customHeight="1">
      <c r="A233" s="184" t="s">
        <v>266</v>
      </c>
      <c r="B233" s="160" t="s">
        <v>902</v>
      </c>
      <c r="C233" s="193" t="s">
        <v>9</v>
      </c>
      <c r="D233" s="194">
        <v>4</v>
      </c>
      <c r="E233" s="195">
        <v>1421.8721999999998</v>
      </c>
      <c r="F233" s="161">
        <f t="shared" si="3"/>
        <v>5687.4887999999992</v>
      </c>
    </row>
    <row r="234" spans="1:7" s="188" customFormat="1" ht="12.95" customHeight="1">
      <c r="A234" s="184" t="s">
        <v>267</v>
      </c>
      <c r="B234" s="160" t="s">
        <v>511</v>
      </c>
      <c r="C234" s="193" t="s">
        <v>9</v>
      </c>
      <c r="D234" s="194">
        <v>1</v>
      </c>
      <c r="E234" s="195">
        <v>433.24329999999998</v>
      </c>
      <c r="F234" s="161">
        <f t="shared" si="3"/>
        <v>433.24329999999998</v>
      </c>
    </row>
    <row r="235" spans="1:7" s="183" customFormat="1" ht="12.95" customHeight="1">
      <c r="A235" s="179" t="s">
        <v>268</v>
      </c>
      <c r="B235" s="150" t="s">
        <v>269</v>
      </c>
      <c r="C235" s="180"/>
      <c r="D235" s="181"/>
      <c r="E235" s="182"/>
      <c r="F235" s="180">
        <f t="shared" si="3"/>
        <v>0</v>
      </c>
      <c r="G235" s="183">
        <v>2</v>
      </c>
    </row>
    <row r="236" spans="1:7" s="188" customFormat="1" ht="12.95" customHeight="1">
      <c r="A236" s="184" t="s">
        <v>270</v>
      </c>
      <c r="B236" s="160" t="s">
        <v>697</v>
      </c>
      <c r="C236" s="193" t="s">
        <v>19</v>
      </c>
      <c r="D236" s="194">
        <v>1</v>
      </c>
      <c r="E236" s="195">
        <v>5402.5243999999993</v>
      </c>
      <c r="F236" s="161">
        <f t="shared" si="3"/>
        <v>5402.5243999999993</v>
      </c>
    </row>
    <row r="237" spans="1:7" s="188" customFormat="1" ht="12.95" customHeight="1">
      <c r="A237" s="184" t="s">
        <v>271</v>
      </c>
      <c r="B237" s="160" t="s">
        <v>903</v>
      </c>
      <c r="C237" s="193" t="s">
        <v>9</v>
      </c>
      <c r="D237" s="186">
        <v>6</v>
      </c>
      <c r="E237" s="195">
        <v>207.42189999999999</v>
      </c>
      <c r="F237" s="161">
        <f t="shared" si="3"/>
        <v>1244.5313999999998</v>
      </c>
    </row>
    <row r="238" spans="1:7" s="196" customFormat="1" ht="12.95" customHeight="1">
      <c r="A238" s="184" t="s">
        <v>272</v>
      </c>
      <c r="B238" s="160" t="s">
        <v>670</v>
      </c>
      <c r="C238" s="193" t="s">
        <v>9</v>
      </c>
      <c r="D238" s="194">
        <v>1</v>
      </c>
      <c r="E238" s="195">
        <v>339.40339999999998</v>
      </c>
      <c r="F238" s="161">
        <f t="shared" si="3"/>
        <v>339.40339999999998</v>
      </c>
    </row>
    <row r="239" spans="1:7" s="196" customFormat="1" ht="12.95" customHeight="1">
      <c r="A239" s="184" t="s">
        <v>273</v>
      </c>
      <c r="B239" s="160" t="s">
        <v>671</v>
      </c>
      <c r="C239" s="193" t="s">
        <v>9</v>
      </c>
      <c r="D239" s="194">
        <v>2</v>
      </c>
      <c r="E239" s="195">
        <v>309.31740000000002</v>
      </c>
      <c r="F239" s="161">
        <f t="shared" si="3"/>
        <v>618.63480000000004</v>
      </c>
    </row>
    <row r="240" spans="1:7" s="196" customFormat="1" ht="12.95" customHeight="1">
      <c r="A240" s="184" t="s">
        <v>274</v>
      </c>
      <c r="B240" s="160" t="s">
        <v>512</v>
      </c>
      <c r="C240" s="193" t="s">
        <v>9</v>
      </c>
      <c r="D240" s="194">
        <v>1</v>
      </c>
      <c r="E240" s="195">
        <v>309.31740000000002</v>
      </c>
      <c r="F240" s="161">
        <f t="shared" si="3"/>
        <v>309.31740000000002</v>
      </c>
    </row>
    <row r="241" spans="1:7" s="196" customFormat="1" ht="12.95" customHeight="1">
      <c r="A241" s="184" t="s">
        <v>275</v>
      </c>
      <c r="B241" s="160" t="s">
        <v>672</v>
      </c>
      <c r="C241" s="193" t="s">
        <v>9</v>
      </c>
      <c r="D241" s="194">
        <v>1</v>
      </c>
      <c r="E241" s="195">
        <v>171.50749012931803</v>
      </c>
      <c r="F241" s="161">
        <f t="shared" si="3"/>
        <v>171.50749012931803</v>
      </c>
    </row>
    <row r="242" spans="1:7" s="183" customFormat="1" ht="12.95" customHeight="1">
      <c r="A242" s="179" t="s">
        <v>276</v>
      </c>
      <c r="B242" s="150" t="s">
        <v>277</v>
      </c>
      <c r="C242" s="180"/>
      <c r="D242" s="181"/>
      <c r="E242" s="182"/>
      <c r="F242" s="180">
        <f t="shared" si="3"/>
        <v>0</v>
      </c>
      <c r="G242" s="183">
        <v>2</v>
      </c>
    </row>
    <row r="243" spans="1:7" s="183" customFormat="1" ht="12.95" customHeight="1">
      <c r="A243" s="179" t="s">
        <v>278</v>
      </c>
      <c r="B243" s="150" t="s">
        <v>279</v>
      </c>
      <c r="C243" s="180"/>
      <c r="D243" s="181"/>
      <c r="E243" s="182"/>
      <c r="F243" s="180">
        <f t="shared" si="3"/>
        <v>0</v>
      </c>
      <c r="G243" s="183">
        <v>2</v>
      </c>
    </row>
    <row r="244" spans="1:7" s="196" customFormat="1" ht="12.95" customHeight="1">
      <c r="A244" s="197" t="s">
        <v>280</v>
      </c>
      <c r="B244" s="160" t="s">
        <v>673</v>
      </c>
      <c r="C244" s="193" t="s">
        <v>9</v>
      </c>
      <c r="D244" s="194">
        <v>1</v>
      </c>
      <c r="E244" s="195">
        <v>1986.5972000000002</v>
      </c>
      <c r="F244" s="161">
        <f t="shared" si="3"/>
        <v>1986.5972000000002</v>
      </c>
    </row>
    <row r="245" spans="1:7" s="196" customFormat="1" ht="12.95" customHeight="1">
      <c r="A245" s="184" t="s">
        <v>281</v>
      </c>
      <c r="B245" s="160" t="s">
        <v>674</v>
      </c>
      <c r="C245" s="193" t="s">
        <v>91</v>
      </c>
      <c r="D245" s="194">
        <v>46</v>
      </c>
      <c r="E245" s="195">
        <v>11.564</v>
      </c>
      <c r="F245" s="161">
        <f t="shared" si="3"/>
        <v>531.94399999999996</v>
      </c>
    </row>
    <row r="246" spans="1:7" s="196" customFormat="1" ht="12.95" customHeight="1">
      <c r="A246" s="197" t="s">
        <v>282</v>
      </c>
      <c r="B246" s="160" t="s">
        <v>675</v>
      </c>
      <c r="C246" s="193" t="s">
        <v>91</v>
      </c>
      <c r="D246" s="194">
        <v>22</v>
      </c>
      <c r="E246" s="195">
        <v>15.5036</v>
      </c>
      <c r="F246" s="161">
        <f t="shared" si="3"/>
        <v>341.07920000000001</v>
      </c>
    </row>
    <row r="247" spans="1:7" s="196" customFormat="1" ht="12.95" customHeight="1">
      <c r="A247" s="184" t="s">
        <v>283</v>
      </c>
      <c r="B247" s="160" t="s">
        <v>676</v>
      </c>
      <c r="C247" s="193" t="s">
        <v>91</v>
      </c>
      <c r="D247" s="194">
        <v>45</v>
      </c>
      <c r="E247" s="195">
        <v>19.943000000000001</v>
      </c>
      <c r="F247" s="161">
        <f t="shared" si="3"/>
        <v>897.43500000000006</v>
      </c>
    </row>
    <row r="248" spans="1:7" s="196" customFormat="1" ht="12.95" customHeight="1">
      <c r="A248" s="184" t="s">
        <v>284</v>
      </c>
      <c r="B248" s="160" t="s">
        <v>677</v>
      </c>
      <c r="C248" s="193" t="s">
        <v>91</v>
      </c>
      <c r="D248" s="194">
        <v>140</v>
      </c>
      <c r="E248" s="195">
        <v>9.5451999999999995</v>
      </c>
      <c r="F248" s="161">
        <f t="shared" si="3"/>
        <v>1336.328</v>
      </c>
    </row>
    <row r="249" spans="1:7" s="196" customFormat="1" ht="12.95" customHeight="1">
      <c r="A249" s="184" t="s">
        <v>285</v>
      </c>
      <c r="B249" s="160" t="s">
        <v>513</v>
      </c>
      <c r="C249" s="193" t="s">
        <v>9</v>
      </c>
      <c r="D249" s="194">
        <v>3</v>
      </c>
      <c r="E249" s="195">
        <v>134.71080000000001</v>
      </c>
      <c r="F249" s="161">
        <f t="shared" si="3"/>
        <v>404.13240000000002</v>
      </c>
    </row>
    <row r="250" spans="1:7" s="196" customFormat="1" ht="12.95" customHeight="1">
      <c r="A250" s="184" t="s">
        <v>286</v>
      </c>
      <c r="B250" s="160" t="s">
        <v>624</v>
      </c>
      <c r="C250" s="73" t="s">
        <v>91</v>
      </c>
      <c r="D250" s="186">
        <v>30</v>
      </c>
      <c r="E250" s="192">
        <v>57.810200000000002</v>
      </c>
      <c r="F250" s="161">
        <f t="shared" si="3"/>
        <v>1734.306</v>
      </c>
    </row>
    <row r="251" spans="1:7" s="196" customFormat="1" ht="12.95" customHeight="1">
      <c r="A251" s="184" t="s">
        <v>287</v>
      </c>
      <c r="B251" s="160" t="s">
        <v>625</v>
      </c>
      <c r="C251" s="73" t="s">
        <v>91</v>
      </c>
      <c r="D251" s="186">
        <v>35</v>
      </c>
      <c r="E251" s="192">
        <v>53.125799999999998</v>
      </c>
      <c r="F251" s="161">
        <f t="shared" si="3"/>
        <v>1859.403</v>
      </c>
    </row>
    <row r="252" spans="1:7" s="196" customFormat="1" ht="12.95" customHeight="1">
      <c r="A252" s="184" t="s">
        <v>288</v>
      </c>
      <c r="B252" s="160" t="s">
        <v>514</v>
      </c>
      <c r="C252" s="73" t="s">
        <v>91</v>
      </c>
      <c r="D252" s="186">
        <v>3</v>
      </c>
      <c r="E252" s="192">
        <v>33.202400000000004</v>
      </c>
      <c r="F252" s="161">
        <f t="shared" si="3"/>
        <v>99.607200000000006</v>
      </c>
    </row>
    <row r="253" spans="1:7" s="183" customFormat="1" ht="12.95" customHeight="1">
      <c r="A253" s="198" t="s">
        <v>289</v>
      </c>
      <c r="B253" s="145" t="s">
        <v>22</v>
      </c>
      <c r="C253" s="199"/>
      <c r="D253" s="200"/>
      <c r="E253" s="201"/>
      <c r="F253" s="199">
        <f t="shared" si="3"/>
        <v>0</v>
      </c>
      <c r="G253" s="183">
        <v>1</v>
      </c>
    </row>
    <row r="254" spans="1:7" s="183" customFormat="1" ht="12.95" customHeight="1">
      <c r="A254" s="179" t="s">
        <v>290</v>
      </c>
      <c r="B254" s="150">
        <v>22</v>
      </c>
      <c r="C254" s="180"/>
      <c r="D254" s="181"/>
      <c r="E254" s="182"/>
      <c r="F254" s="180">
        <f t="shared" si="3"/>
        <v>0</v>
      </c>
      <c r="G254" s="183">
        <v>2</v>
      </c>
    </row>
    <row r="255" spans="1:7" s="196" customFormat="1" ht="12.95" customHeight="1">
      <c r="A255" s="184" t="s">
        <v>291</v>
      </c>
      <c r="B255" s="166" t="s">
        <v>626</v>
      </c>
      <c r="C255" s="189" t="s">
        <v>19</v>
      </c>
      <c r="D255" s="190">
        <v>76</v>
      </c>
      <c r="E255" s="191">
        <v>619.09649999999999</v>
      </c>
      <c r="F255" s="161">
        <f t="shared" si="3"/>
        <v>47051.334000000003</v>
      </c>
    </row>
    <row r="256" spans="1:7" s="196" customFormat="1" ht="12.95" customHeight="1">
      <c r="A256" s="202" t="s">
        <v>292</v>
      </c>
      <c r="B256" s="166" t="s">
        <v>515</v>
      </c>
      <c r="C256" s="189" t="s">
        <v>9</v>
      </c>
      <c r="D256" s="190">
        <v>1</v>
      </c>
      <c r="E256" s="192">
        <v>55.036799999999999</v>
      </c>
      <c r="F256" s="161">
        <f t="shared" si="3"/>
        <v>55.036799999999999</v>
      </c>
    </row>
    <row r="257" spans="1:7" s="196" customFormat="1" ht="12.95" customHeight="1">
      <c r="A257" s="202" t="s">
        <v>293</v>
      </c>
      <c r="B257" s="166" t="s">
        <v>516</v>
      </c>
      <c r="C257" s="189" t="s">
        <v>9</v>
      </c>
      <c r="D257" s="190">
        <v>1</v>
      </c>
      <c r="E257" s="192">
        <v>103.6448</v>
      </c>
      <c r="F257" s="161">
        <f t="shared" si="3"/>
        <v>103.6448</v>
      </c>
    </row>
    <row r="258" spans="1:7" s="196" customFormat="1" ht="12.95" customHeight="1">
      <c r="A258" s="203" t="s">
        <v>294</v>
      </c>
      <c r="B258" s="166" t="s">
        <v>517</v>
      </c>
      <c r="C258" s="204" t="s">
        <v>9</v>
      </c>
      <c r="D258" s="205">
        <v>3</v>
      </c>
      <c r="E258" s="192">
        <v>406.95479999999998</v>
      </c>
      <c r="F258" s="161">
        <f t="shared" si="3"/>
        <v>1220.8643999999999</v>
      </c>
    </row>
    <row r="259" spans="1:7" s="196" customFormat="1" ht="12.95" customHeight="1">
      <c r="A259" s="203" t="s">
        <v>295</v>
      </c>
      <c r="B259" s="166" t="s">
        <v>518</v>
      </c>
      <c r="C259" s="204" t="s">
        <v>9</v>
      </c>
      <c r="D259" s="205">
        <v>49</v>
      </c>
      <c r="E259" s="192">
        <v>904.22640000000001</v>
      </c>
      <c r="F259" s="161">
        <f t="shared" si="3"/>
        <v>44307.0936</v>
      </c>
    </row>
    <row r="260" spans="1:7" s="196" customFormat="1" ht="12.95" customHeight="1">
      <c r="A260" s="203" t="s">
        <v>296</v>
      </c>
      <c r="B260" s="166" t="s">
        <v>519</v>
      </c>
      <c r="C260" s="204" t="s">
        <v>9</v>
      </c>
      <c r="D260" s="205">
        <v>57</v>
      </c>
      <c r="E260" s="192">
        <v>1511.1851631473801</v>
      </c>
      <c r="F260" s="161">
        <f t="shared" si="3"/>
        <v>86137.554299400668</v>
      </c>
    </row>
    <row r="261" spans="1:7" s="196" customFormat="1" ht="12.95" customHeight="1">
      <c r="A261" s="203" t="s">
        <v>297</v>
      </c>
      <c r="B261" s="166" t="s">
        <v>520</v>
      </c>
      <c r="C261" s="204" t="s">
        <v>9</v>
      </c>
      <c r="D261" s="205">
        <v>10</v>
      </c>
      <c r="E261" s="192">
        <v>2082.8136</v>
      </c>
      <c r="F261" s="161">
        <f t="shared" si="3"/>
        <v>20828.135999999999</v>
      </c>
    </row>
    <row r="262" spans="1:7" s="196" customFormat="1" ht="12.95" customHeight="1">
      <c r="A262" s="202" t="s">
        <v>298</v>
      </c>
      <c r="B262" s="166" t="s">
        <v>521</v>
      </c>
      <c r="C262" s="189" t="s">
        <v>9</v>
      </c>
      <c r="D262" s="190">
        <v>1</v>
      </c>
      <c r="E262" s="192">
        <v>6120.982</v>
      </c>
      <c r="F262" s="161">
        <f t="shared" ref="F262:F325" si="4">D262*E262</f>
        <v>6120.982</v>
      </c>
    </row>
    <row r="263" spans="1:7" s="196" customFormat="1" ht="12.95" customHeight="1">
      <c r="A263" s="203" t="s">
        <v>299</v>
      </c>
      <c r="B263" s="166" t="s">
        <v>522</v>
      </c>
      <c r="C263" s="204" t="s">
        <v>9</v>
      </c>
      <c r="D263" s="205">
        <v>24</v>
      </c>
      <c r="E263" s="192">
        <v>3550.4321999999997</v>
      </c>
      <c r="F263" s="161">
        <f t="shared" si="4"/>
        <v>85210.372799999997</v>
      </c>
    </row>
    <row r="264" spans="1:7" s="183" customFormat="1" ht="12.95" customHeight="1">
      <c r="A264" s="179" t="s">
        <v>300</v>
      </c>
      <c r="B264" s="150" t="s">
        <v>301</v>
      </c>
      <c r="C264" s="180"/>
      <c r="D264" s="181"/>
      <c r="E264" s="182"/>
      <c r="F264" s="180">
        <f t="shared" si="4"/>
        <v>0</v>
      </c>
      <c r="G264" s="183">
        <v>2</v>
      </c>
    </row>
    <row r="265" spans="1:7" s="196" customFormat="1" ht="12.95" customHeight="1">
      <c r="A265" s="202" t="s">
        <v>302</v>
      </c>
      <c r="B265" s="166" t="s">
        <v>626</v>
      </c>
      <c r="C265" s="189" t="s">
        <v>19</v>
      </c>
      <c r="D265" s="190">
        <f>8+29+4+12+4</f>
        <v>57</v>
      </c>
      <c r="E265" s="191">
        <v>695.05920000000003</v>
      </c>
      <c r="F265" s="161">
        <f t="shared" si="4"/>
        <v>39618.374400000001</v>
      </c>
    </row>
    <row r="266" spans="1:7" s="183" customFormat="1" ht="12.95" customHeight="1">
      <c r="A266" s="179" t="s">
        <v>303</v>
      </c>
      <c r="B266" s="150" t="s">
        <v>304</v>
      </c>
      <c r="C266" s="180"/>
      <c r="D266" s="181"/>
      <c r="E266" s="182"/>
      <c r="F266" s="180">
        <f t="shared" si="4"/>
        <v>0</v>
      </c>
      <c r="G266" s="183">
        <v>2</v>
      </c>
    </row>
    <row r="267" spans="1:7" s="196" customFormat="1" ht="12.95" customHeight="1">
      <c r="A267" s="202" t="s">
        <v>305</v>
      </c>
      <c r="B267" s="166" t="s">
        <v>627</v>
      </c>
      <c r="C267" s="189" t="s">
        <v>19</v>
      </c>
      <c r="D267" s="190">
        <v>50</v>
      </c>
      <c r="E267" s="191">
        <v>1160.4582</v>
      </c>
      <c r="F267" s="161">
        <f t="shared" si="4"/>
        <v>58022.91</v>
      </c>
    </row>
    <row r="268" spans="1:7" s="196" customFormat="1" ht="12.95" customHeight="1">
      <c r="A268" s="202" t="s">
        <v>306</v>
      </c>
      <c r="B268" s="166" t="s">
        <v>523</v>
      </c>
      <c r="C268" s="189" t="s">
        <v>9</v>
      </c>
      <c r="D268" s="190">
        <v>22</v>
      </c>
      <c r="E268" s="192">
        <v>239.8991</v>
      </c>
      <c r="F268" s="161">
        <f t="shared" si="4"/>
        <v>5277.7802000000001</v>
      </c>
    </row>
    <row r="269" spans="1:7" s="196" customFormat="1" ht="12.95" customHeight="1">
      <c r="A269" s="202" t="s">
        <v>307</v>
      </c>
      <c r="B269" s="166" t="s">
        <v>524</v>
      </c>
      <c r="C269" s="189" t="s">
        <v>9</v>
      </c>
      <c r="D269" s="190">
        <v>23</v>
      </c>
      <c r="E269" s="192">
        <v>150.822</v>
      </c>
      <c r="F269" s="161">
        <f t="shared" si="4"/>
        <v>3468.9059999999999</v>
      </c>
    </row>
    <row r="270" spans="1:7" s="196" customFormat="1" ht="12.95" customHeight="1">
      <c r="A270" s="202" t="s">
        <v>308</v>
      </c>
      <c r="B270" s="166" t="s">
        <v>525</v>
      </c>
      <c r="C270" s="189" t="s">
        <v>9</v>
      </c>
      <c r="D270" s="190">
        <v>1</v>
      </c>
      <c r="E270" s="192">
        <v>1058.1696999999999</v>
      </c>
      <c r="F270" s="161">
        <f t="shared" si="4"/>
        <v>1058.1696999999999</v>
      </c>
    </row>
    <row r="271" spans="1:7" s="196" customFormat="1" ht="12.95" customHeight="1">
      <c r="A271" s="202" t="s">
        <v>309</v>
      </c>
      <c r="B271" s="166" t="s">
        <v>526</v>
      </c>
      <c r="C271" s="189" t="s">
        <v>9</v>
      </c>
      <c r="D271" s="190">
        <v>4</v>
      </c>
      <c r="E271" s="192">
        <v>272.3175</v>
      </c>
      <c r="F271" s="161">
        <f t="shared" si="4"/>
        <v>1089.27</v>
      </c>
    </row>
    <row r="272" spans="1:7" s="183" customFormat="1" ht="12.95" customHeight="1">
      <c r="A272" s="179" t="s">
        <v>310</v>
      </c>
      <c r="B272" s="150" t="s">
        <v>311</v>
      </c>
      <c r="C272" s="180"/>
      <c r="D272" s="181"/>
      <c r="E272" s="182"/>
      <c r="F272" s="180">
        <f t="shared" si="4"/>
        <v>0</v>
      </c>
      <c r="G272" s="183">
        <v>2</v>
      </c>
    </row>
    <row r="273" spans="1:7" s="196" customFormat="1" ht="12.95" customHeight="1">
      <c r="A273" s="202" t="s">
        <v>312</v>
      </c>
      <c r="B273" s="166" t="s">
        <v>628</v>
      </c>
      <c r="C273" s="189" t="s">
        <v>19</v>
      </c>
      <c r="D273" s="190">
        <v>41</v>
      </c>
      <c r="E273" s="191">
        <v>1105.335</v>
      </c>
      <c r="F273" s="161">
        <f t="shared" si="4"/>
        <v>45318.735000000001</v>
      </c>
    </row>
    <row r="274" spans="1:7" s="196" customFormat="1" ht="12.95" customHeight="1">
      <c r="A274" s="202" t="s">
        <v>313</v>
      </c>
      <c r="B274" s="166" t="s">
        <v>527</v>
      </c>
      <c r="C274" s="189" t="s">
        <v>9</v>
      </c>
      <c r="D274" s="190">
        <v>29</v>
      </c>
      <c r="E274" s="192">
        <v>169.47615263053515</v>
      </c>
      <c r="F274" s="161">
        <f t="shared" si="4"/>
        <v>4914.8084262855191</v>
      </c>
    </row>
    <row r="275" spans="1:7" s="183" customFormat="1" ht="12.95" customHeight="1">
      <c r="A275" s="179" t="s">
        <v>314</v>
      </c>
      <c r="B275" s="150" t="s">
        <v>528</v>
      </c>
      <c r="C275" s="180"/>
      <c r="D275" s="181"/>
      <c r="E275" s="182"/>
      <c r="F275" s="180">
        <f t="shared" si="4"/>
        <v>0</v>
      </c>
      <c r="G275" s="183">
        <v>2</v>
      </c>
    </row>
    <row r="276" spans="1:7" s="183" customFormat="1" ht="12.95" customHeight="1">
      <c r="A276" s="206" t="s">
        <v>315</v>
      </c>
      <c r="B276" s="155" t="s">
        <v>316</v>
      </c>
      <c r="C276" s="207"/>
      <c r="D276" s="208"/>
      <c r="E276" s="209"/>
      <c r="F276" s="207">
        <f t="shared" si="4"/>
        <v>0</v>
      </c>
      <c r="G276" s="183">
        <v>3</v>
      </c>
    </row>
    <row r="277" spans="1:7" s="196" customFormat="1" ht="12.95" customHeight="1">
      <c r="A277" s="202" t="s">
        <v>317</v>
      </c>
      <c r="B277" s="160" t="s">
        <v>678</v>
      </c>
      <c r="C277" s="189" t="s">
        <v>91</v>
      </c>
      <c r="D277" s="190">
        <v>24</v>
      </c>
      <c r="E277" s="192">
        <v>108.878</v>
      </c>
      <c r="F277" s="161">
        <f t="shared" si="4"/>
        <v>2613.0720000000001</v>
      </c>
    </row>
    <row r="278" spans="1:7" s="196" customFormat="1" ht="12.95" customHeight="1">
      <c r="A278" s="202" t="s">
        <v>319</v>
      </c>
      <c r="B278" s="160" t="s">
        <v>680</v>
      </c>
      <c r="C278" s="189" t="s">
        <v>91</v>
      </c>
      <c r="D278" s="190">
        <v>28</v>
      </c>
      <c r="E278" s="195">
        <v>11.446400000000001</v>
      </c>
      <c r="F278" s="161">
        <f t="shared" si="4"/>
        <v>320.49920000000003</v>
      </c>
    </row>
    <row r="279" spans="1:7" s="196" customFormat="1" ht="12.95" customHeight="1">
      <c r="A279" s="202" t="s">
        <v>320</v>
      </c>
      <c r="B279" s="160" t="s">
        <v>681</v>
      </c>
      <c r="C279" s="189" t="s">
        <v>91</v>
      </c>
      <c r="D279" s="190">
        <v>35</v>
      </c>
      <c r="E279" s="195">
        <v>81.388999999999996</v>
      </c>
      <c r="F279" s="161">
        <f t="shared" si="4"/>
        <v>2848.6149999999998</v>
      </c>
    </row>
    <row r="280" spans="1:7" s="196" customFormat="1" ht="12.95" customHeight="1">
      <c r="A280" s="202" t="s">
        <v>321</v>
      </c>
      <c r="B280" s="160" t="s">
        <v>682</v>
      </c>
      <c r="C280" s="189" t="s">
        <v>91</v>
      </c>
      <c r="D280" s="190">
        <v>20</v>
      </c>
      <c r="E280" s="195">
        <v>205.68729999999999</v>
      </c>
      <c r="F280" s="161">
        <f t="shared" si="4"/>
        <v>4113.7460000000001</v>
      </c>
    </row>
    <row r="281" spans="1:7" s="196" customFormat="1" ht="12.95" customHeight="1">
      <c r="A281" s="202" t="s">
        <v>322</v>
      </c>
      <c r="B281" s="160" t="s">
        <v>683</v>
      </c>
      <c r="C281" s="189" t="s">
        <v>91</v>
      </c>
      <c r="D281" s="190">
        <v>47</v>
      </c>
      <c r="E281" s="195">
        <v>32.810399999999994</v>
      </c>
      <c r="F281" s="161">
        <f t="shared" si="4"/>
        <v>1542.0887999999998</v>
      </c>
    </row>
    <row r="282" spans="1:7" s="196" customFormat="1" ht="12.95" customHeight="1">
      <c r="A282" s="202" t="s">
        <v>323</v>
      </c>
      <c r="B282" s="160" t="s">
        <v>684</v>
      </c>
      <c r="C282" s="189" t="s">
        <v>91</v>
      </c>
      <c r="D282" s="190">
        <v>44</v>
      </c>
      <c r="E282" s="195">
        <v>21.265999999999998</v>
      </c>
      <c r="F282" s="161">
        <f t="shared" si="4"/>
        <v>935.70399999999995</v>
      </c>
    </row>
    <row r="283" spans="1:7" s="196" customFormat="1" ht="12.95" customHeight="1">
      <c r="A283" s="202" t="s">
        <v>324</v>
      </c>
      <c r="B283" s="160" t="s">
        <v>685</v>
      </c>
      <c r="C283" s="189" t="s">
        <v>91</v>
      </c>
      <c r="D283" s="190">
        <v>148</v>
      </c>
      <c r="E283" s="195">
        <v>141.46299999999999</v>
      </c>
      <c r="F283" s="161">
        <f t="shared" si="4"/>
        <v>20936.523999999998</v>
      </c>
    </row>
    <row r="284" spans="1:7" s="196" customFormat="1" ht="12.95" customHeight="1">
      <c r="A284" s="202" t="s">
        <v>325</v>
      </c>
      <c r="B284" s="160" t="s">
        <v>686</v>
      </c>
      <c r="C284" s="189" t="s">
        <v>91</v>
      </c>
      <c r="D284" s="190">
        <v>34</v>
      </c>
      <c r="E284" s="195">
        <v>19.943000000000001</v>
      </c>
      <c r="F284" s="161">
        <f t="shared" si="4"/>
        <v>678.06200000000001</v>
      </c>
    </row>
    <row r="285" spans="1:7" s="196" customFormat="1" ht="12.95" customHeight="1">
      <c r="A285" s="202" t="s">
        <v>327</v>
      </c>
      <c r="B285" s="166" t="s">
        <v>688</v>
      </c>
      <c r="C285" s="189" t="s">
        <v>91</v>
      </c>
      <c r="D285" s="190">
        <v>96</v>
      </c>
      <c r="E285" s="192">
        <v>38.141600000000004</v>
      </c>
      <c r="F285" s="161">
        <f t="shared" si="4"/>
        <v>3661.5936000000002</v>
      </c>
    </row>
    <row r="286" spans="1:7" s="196" customFormat="1" ht="12.95" customHeight="1">
      <c r="A286" s="202" t="s">
        <v>328</v>
      </c>
      <c r="B286" s="166" t="s">
        <v>689</v>
      </c>
      <c r="C286" s="189" t="s">
        <v>91</v>
      </c>
      <c r="D286" s="190">
        <f>24+(3*14)</f>
        <v>66</v>
      </c>
      <c r="E286" s="192">
        <v>26.8324</v>
      </c>
      <c r="F286" s="161">
        <f t="shared" si="4"/>
        <v>1770.9384</v>
      </c>
    </row>
    <row r="287" spans="1:7" s="196" customFormat="1" ht="12.95" customHeight="1">
      <c r="A287" s="202" t="s">
        <v>329</v>
      </c>
      <c r="B287" s="166" t="s">
        <v>690</v>
      </c>
      <c r="C287" s="189" t="s">
        <v>91</v>
      </c>
      <c r="D287" s="190">
        <v>4</v>
      </c>
      <c r="E287" s="192">
        <v>177.01740000000001</v>
      </c>
      <c r="F287" s="161">
        <f t="shared" si="4"/>
        <v>708.06960000000004</v>
      </c>
    </row>
    <row r="288" spans="1:7" s="196" customFormat="1" ht="12.95" customHeight="1">
      <c r="A288" s="202" t="s">
        <v>330</v>
      </c>
      <c r="B288" s="166" t="s">
        <v>691</v>
      </c>
      <c r="C288" s="189" t="s">
        <v>91</v>
      </c>
      <c r="D288" s="190">
        <v>140</v>
      </c>
      <c r="E288" s="191">
        <v>389.81764570319996</v>
      </c>
      <c r="F288" s="161">
        <f t="shared" si="4"/>
        <v>54574.470398447993</v>
      </c>
    </row>
    <row r="289" spans="1:7" s="183" customFormat="1" ht="12.95" customHeight="1">
      <c r="A289" s="206" t="s">
        <v>331</v>
      </c>
      <c r="B289" s="155" t="s">
        <v>529</v>
      </c>
      <c r="C289" s="207"/>
      <c r="D289" s="208"/>
      <c r="E289" s="209"/>
      <c r="F289" s="207">
        <f t="shared" si="4"/>
        <v>0</v>
      </c>
      <c r="G289" s="183">
        <v>3</v>
      </c>
    </row>
    <row r="290" spans="1:7" s="196" customFormat="1" ht="12.95" customHeight="1">
      <c r="A290" s="202" t="s">
        <v>332</v>
      </c>
      <c r="B290" s="166" t="s">
        <v>629</v>
      </c>
      <c r="C290" s="189" t="s">
        <v>9</v>
      </c>
      <c r="D290" s="190">
        <v>2</v>
      </c>
      <c r="E290" s="192">
        <v>796.15199999999993</v>
      </c>
      <c r="F290" s="161">
        <f t="shared" si="4"/>
        <v>1592.3039999999999</v>
      </c>
    </row>
    <row r="291" spans="1:7" s="196" customFormat="1" ht="12.95" customHeight="1">
      <c r="A291" s="202" t="s">
        <v>333</v>
      </c>
      <c r="B291" s="166" t="s">
        <v>530</v>
      </c>
      <c r="C291" s="189" t="s">
        <v>9</v>
      </c>
      <c r="D291" s="190">
        <v>3</v>
      </c>
      <c r="E291" s="191">
        <v>3001.5710999999997</v>
      </c>
      <c r="F291" s="161">
        <f t="shared" si="4"/>
        <v>9004.7132999999994</v>
      </c>
    </row>
    <row r="292" spans="1:7" s="196" customFormat="1" ht="12.95" customHeight="1">
      <c r="A292" s="202" t="s">
        <v>334</v>
      </c>
      <c r="B292" s="166" t="s">
        <v>630</v>
      </c>
      <c r="C292" s="189" t="s">
        <v>9</v>
      </c>
      <c r="D292" s="190">
        <v>1.5</v>
      </c>
      <c r="E292" s="192">
        <v>750.2047</v>
      </c>
      <c r="F292" s="161">
        <f t="shared" si="4"/>
        <v>1125.3070499999999</v>
      </c>
    </row>
    <row r="293" spans="1:7" s="196" customFormat="1" ht="12.95" customHeight="1">
      <c r="A293" s="202" t="s">
        <v>335</v>
      </c>
      <c r="B293" s="166" t="s">
        <v>531</v>
      </c>
      <c r="C293" s="189" t="s">
        <v>9</v>
      </c>
      <c r="D293" s="190">
        <v>1</v>
      </c>
      <c r="E293" s="192">
        <v>869.0444</v>
      </c>
      <c r="F293" s="161">
        <f t="shared" si="4"/>
        <v>869.0444</v>
      </c>
    </row>
    <row r="294" spans="1:7" s="196" customFormat="1" ht="12.95" customHeight="1">
      <c r="A294" s="202" t="s">
        <v>336</v>
      </c>
      <c r="B294" s="166" t="s">
        <v>532</v>
      </c>
      <c r="C294" s="189" t="s">
        <v>9</v>
      </c>
      <c r="D294" s="190">
        <v>40</v>
      </c>
      <c r="E294" s="192">
        <v>395.14580000000001</v>
      </c>
      <c r="F294" s="161">
        <f t="shared" si="4"/>
        <v>15805.832</v>
      </c>
    </row>
    <row r="295" spans="1:7" s="196" customFormat="1" ht="12.95" customHeight="1">
      <c r="A295" s="202" t="s">
        <v>337</v>
      </c>
      <c r="B295" s="166" t="s">
        <v>533</v>
      </c>
      <c r="C295" s="189" t="s">
        <v>9</v>
      </c>
      <c r="D295" s="190">
        <v>8</v>
      </c>
      <c r="E295" s="192">
        <v>165.88460000000001</v>
      </c>
      <c r="F295" s="161">
        <f t="shared" si="4"/>
        <v>1327.0768</v>
      </c>
    </row>
    <row r="296" spans="1:7" s="196" customFormat="1" ht="12.95" customHeight="1">
      <c r="A296" s="202" t="s">
        <v>338</v>
      </c>
      <c r="B296" s="166" t="s">
        <v>534</v>
      </c>
      <c r="C296" s="189" t="s">
        <v>9</v>
      </c>
      <c r="D296" s="190">
        <v>2</v>
      </c>
      <c r="E296" s="192">
        <v>219.50530000000001</v>
      </c>
      <c r="F296" s="161">
        <f t="shared" si="4"/>
        <v>439.01060000000001</v>
      </c>
    </row>
    <row r="297" spans="1:7" s="196" customFormat="1" ht="12.95" customHeight="1">
      <c r="A297" s="202" t="s">
        <v>339</v>
      </c>
      <c r="B297" s="166" t="s">
        <v>535</v>
      </c>
      <c r="C297" s="189" t="s">
        <v>9</v>
      </c>
      <c r="D297" s="190">
        <v>2</v>
      </c>
      <c r="E297" s="192">
        <v>992.54399999999998</v>
      </c>
      <c r="F297" s="161">
        <f t="shared" si="4"/>
        <v>1985.088</v>
      </c>
    </row>
    <row r="298" spans="1:7" s="196" customFormat="1" ht="12.95" customHeight="1">
      <c r="A298" s="202" t="s">
        <v>340</v>
      </c>
      <c r="B298" s="166" t="s">
        <v>631</v>
      </c>
      <c r="C298" s="189" t="s">
        <v>91</v>
      </c>
      <c r="D298" s="190">
        <v>35</v>
      </c>
      <c r="E298" s="192">
        <v>365.67719999999997</v>
      </c>
      <c r="F298" s="161">
        <f t="shared" si="4"/>
        <v>12798.701999999999</v>
      </c>
    </row>
    <row r="299" spans="1:7" s="196" customFormat="1" ht="12.95" customHeight="1">
      <c r="A299" s="202" t="s">
        <v>341</v>
      </c>
      <c r="B299" s="166" t="s">
        <v>625</v>
      </c>
      <c r="C299" s="189" t="s">
        <v>91</v>
      </c>
      <c r="D299" s="190">
        <v>17</v>
      </c>
      <c r="E299" s="192">
        <v>53.125799999999998</v>
      </c>
      <c r="F299" s="161">
        <f t="shared" si="4"/>
        <v>903.1386</v>
      </c>
    </row>
    <row r="300" spans="1:7" s="196" customFormat="1" ht="12.95" customHeight="1">
      <c r="A300" s="202" t="s">
        <v>342</v>
      </c>
      <c r="B300" s="166" t="s">
        <v>632</v>
      </c>
      <c r="C300" s="189" t="s">
        <v>91</v>
      </c>
      <c r="D300" s="190">
        <v>20</v>
      </c>
      <c r="E300" s="192">
        <v>86.5732</v>
      </c>
      <c r="F300" s="161">
        <f t="shared" si="4"/>
        <v>1731.4639999999999</v>
      </c>
    </row>
    <row r="301" spans="1:7" s="196" customFormat="1" ht="12.95" customHeight="1">
      <c r="A301" s="202" t="s">
        <v>343</v>
      </c>
      <c r="B301" s="166" t="s">
        <v>633</v>
      </c>
      <c r="C301" s="189" t="s">
        <v>91</v>
      </c>
      <c r="D301" s="190">
        <v>24</v>
      </c>
      <c r="E301" s="192">
        <v>112.5432</v>
      </c>
      <c r="F301" s="161">
        <f t="shared" si="4"/>
        <v>2701.0367999999999</v>
      </c>
    </row>
    <row r="302" spans="1:7" s="196" customFormat="1" ht="12.95" customHeight="1">
      <c r="A302" s="202" t="s">
        <v>344</v>
      </c>
      <c r="B302" s="166" t="s">
        <v>634</v>
      </c>
      <c r="C302" s="189" t="s">
        <v>9</v>
      </c>
      <c r="D302" s="190">
        <v>1.5</v>
      </c>
      <c r="E302" s="192">
        <v>261.24349999999998</v>
      </c>
      <c r="F302" s="161">
        <f t="shared" si="4"/>
        <v>391.86524999999995</v>
      </c>
    </row>
    <row r="303" spans="1:7" s="183" customFormat="1" ht="12.95" customHeight="1">
      <c r="A303" s="179" t="s">
        <v>345</v>
      </c>
      <c r="B303" s="150" t="s">
        <v>346</v>
      </c>
      <c r="C303" s="180"/>
      <c r="D303" s="181"/>
      <c r="E303" s="182"/>
      <c r="F303" s="180">
        <f t="shared" si="4"/>
        <v>0</v>
      </c>
      <c r="G303" s="183">
        <v>2</v>
      </c>
    </row>
    <row r="304" spans="1:7" s="196" customFormat="1" ht="12.95" customHeight="1">
      <c r="A304" s="202" t="s">
        <v>347</v>
      </c>
      <c r="B304" s="166" t="s">
        <v>536</v>
      </c>
      <c r="C304" s="189" t="s">
        <v>9</v>
      </c>
      <c r="D304" s="190">
        <v>3</v>
      </c>
      <c r="E304" s="192">
        <v>1169.6789999999999</v>
      </c>
      <c r="F304" s="161">
        <f t="shared" si="4"/>
        <v>3509.0369999999994</v>
      </c>
    </row>
    <row r="305" spans="1:6" s="196" customFormat="1" ht="12.95" customHeight="1">
      <c r="A305" s="202" t="s">
        <v>348</v>
      </c>
      <c r="B305" s="166" t="s">
        <v>537</v>
      </c>
      <c r="C305" s="189" t="s">
        <v>9</v>
      </c>
      <c r="D305" s="190">
        <v>3</v>
      </c>
      <c r="E305" s="192">
        <v>1030.0975999999998</v>
      </c>
      <c r="F305" s="161">
        <f t="shared" si="4"/>
        <v>3090.2927999999993</v>
      </c>
    </row>
    <row r="306" spans="1:6" s="196" customFormat="1" ht="12.95" customHeight="1">
      <c r="A306" s="202" t="s">
        <v>349</v>
      </c>
      <c r="B306" s="166" t="s">
        <v>538</v>
      </c>
      <c r="C306" s="189" t="s">
        <v>9</v>
      </c>
      <c r="D306" s="190">
        <v>3</v>
      </c>
      <c r="E306" s="192">
        <v>7608.8424999999997</v>
      </c>
      <c r="F306" s="161">
        <f t="shared" si="4"/>
        <v>22826.5275</v>
      </c>
    </row>
    <row r="307" spans="1:6" s="196" customFormat="1" ht="12.95" customHeight="1">
      <c r="A307" s="202" t="s">
        <v>350</v>
      </c>
      <c r="B307" s="166" t="s">
        <v>539</v>
      </c>
      <c r="C307" s="189" t="s">
        <v>9</v>
      </c>
      <c r="D307" s="190">
        <v>3</v>
      </c>
      <c r="E307" s="192">
        <v>331.20570000000004</v>
      </c>
      <c r="F307" s="161">
        <f t="shared" si="4"/>
        <v>993.61710000000016</v>
      </c>
    </row>
    <row r="308" spans="1:6" s="196" customFormat="1" ht="12.95" customHeight="1">
      <c r="A308" s="202" t="s">
        <v>351</v>
      </c>
      <c r="B308" s="166" t="s">
        <v>540</v>
      </c>
      <c r="C308" s="189" t="s">
        <v>9</v>
      </c>
      <c r="D308" s="190">
        <v>1</v>
      </c>
      <c r="E308" s="192">
        <v>128.68379999999999</v>
      </c>
      <c r="F308" s="161">
        <f t="shared" si="4"/>
        <v>128.68379999999999</v>
      </c>
    </row>
    <row r="309" spans="1:6" s="196" customFormat="1" ht="12.95" customHeight="1">
      <c r="A309" s="202" t="s">
        <v>352</v>
      </c>
      <c r="B309" s="166" t="s">
        <v>541</v>
      </c>
      <c r="C309" s="189" t="s">
        <v>9</v>
      </c>
      <c r="D309" s="190">
        <v>3</v>
      </c>
      <c r="E309" s="192">
        <v>211.4546</v>
      </c>
      <c r="F309" s="161">
        <f t="shared" si="4"/>
        <v>634.36379999999997</v>
      </c>
    </row>
    <row r="310" spans="1:6" s="196" customFormat="1" ht="12.95" customHeight="1">
      <c r="A310" s="202" t="s">
        <v>353</v>
      </c>
      <c r="B310" s="166" t="s">
        <v>542</v>
      </c>
      <c r="C310" s="189" t="s">
        <v>9</v>
      </c>
      <c r="D310" s="190">
        <v>3</v>
      </c>
      <c r="E310" s="192">
        <v>4262.8676999999998</v>
      </c>
      <c r="F310" s="161">
        <f t="shared" si="4"/>
        <v>12788.6031</v>
      </c>
    </row>
    <row r="311" spans="1:6" s="196" customFormat="1" ht="12.95" customHeight="1">
      <c r="A311" s="202" t="s">
        <v>354</v>
      </c>
      <c r="B311" s="166" t="s">
        <v>543</v>
      </c>
      <c r="C311" s="189" t="s">
        <v>9</v>
      </c>
      <c r="D311" s="190">
        <v>2</v>
      </c>
      <c r="E311" s="192">
        <v>864.55600000000004</v>
      </c>
      <c r="F311" s="161">
        <f t="shared" si="4"/>
        <v>1729.1120000000001</v>
      </c>
    </row>
    <row r="312" spans="1:6" s="196" customFormat="1" ht="12.95" customHeight="1">
      <c r="A312" s="202" t="s">
        <v>355</v>
      </c>
      <c r="B312" s="166" t="s">
        <v>544</v>
      </c>
      <c r="C312" s="189" t="s">
        <v>9</v>
      </c>
      <c r="D312" s="190">
        <v>1</v>
      </c>
      <c r="E312" s="192">
        <v>1891.2529999999999</v>
      </c>
      <c r="F312" s="161">
        <f t="shared" si="4"/>
        <v>1891.2529999999999</v>
      </c>
    </row>
    <row r="313" spans="1:6" s="196" customFormat="1" ht="12.95" customHeight="1">
      <c r="A313" s="202" t="s">
        <v>356</v>
      </c>
      <c r="B313" s="166" t="s">
        <v>545</v>
      </c>
      <c r="C313" s="189" t="s">
        <v>91</v>
      </c>
      <c r="D313" s="190">
        <v>1</v>
      </c>
      <c r="E313" s="192">
        <v>4907.4382000000005</v>
      </c>
      <c r="F313" s="161">
        <f t="shared" si="4"/>
        <v>4907.4382000000005</v>
      </c>
    </row>
    <row r="314" spans="1:6" s="196" customFormat="1" ht="12.95" customHeight="1">
      <c r="A314" s="202" t="s">
        <v>357</v>
      </c>
      <c r="B314" s="166" t="s">
        <v>546</v>
      </c>
      <c r="C314" s="189" t="s">
        <v>91</v>
      </c>
      <c r="D314" s="190">
        <v>4</v>
      </c>
      <c r="E314" s="192">
        <v>140.76229999999998</v>
      </c>
      <c r="F314" s="161">
        <f t="shared" si="4"/>
        <v>563.04919999999993</v>
      </c>
    </row>
    <row r="315" spans="1:6" s="196" customFormat="1" ht="12.95" customHeight="1">
      <c r="A315" s="202" t="s">
        <v>358</v>
      </c>
      <c r="B315" s="166" t="s">
        <v>547</v>
      </c>
      <c r="C315" s="189" t="s">
        <v>9</v>
      </c>
      <c r="D315" s="190">
        <v>1</v>
      </c>
      <c r="E315" s="192">
        <v>13144.0491</v>
      </c>
      <c r="F315" s="161">
        <f t="shared" si="4"/>
        <v>13144.0491</v>
      </c>
    </row>
    <row r="316" spans="1:6" s="196" customFormat="1" ht="12.95" customHeight="1">
      <c r="A316" s="202" t="s">
        <v>359</v>
      </c>
      <c r="B316" s="166" t="s">
        <v>548</v>
      </c>
      <c r="C316" s="189" t="s">
        <v>9</v>
      </c>
      <c r="D316" s="190">
        <v>1</v>
      </c>
      <c r="E316" s="192">
        <v>1976.1504</v>
      </c>
      <c r="F316" s="161">
        <f t="shared" si="4"/>
        <v>1976.1504</v>
      </c>
    </row>
    <row r="317" spans="1:6" s="196" customFormat="1" ht="12.95" customHeight="1">
      <c r="A317" s="202" t="s">
        <v>360</v>
      </c>
      <c r="B317" s="166" t="s">
        <v>549</v>
      </c>
      <c r="C317" s="189" t="s">
        <v>91</v>
      </c>
      <c r="D317" s="190">
        <v>1</v>
      </c>
      <c r="E317" s="192">
        <v>1462.6107999999999</v>
      </c>
      <c r="F317" s="161">
        <f t="shared" si="4"/>
        <v>1462.6107999999999</v>
      </c>
    </row>
    <row r="318" spans="1:6" s="196" customFormat="1" ht="12.95" customHeight="1">
      <c r="A318" s="202" t="s">
        <v>361</v>
      </c>
      <c r="B318" s="166" t="s">
        <v>550</v>
      </c>
      <c r="C318" s="189" t="s">
        <v>9</v>
      </c>
      <c r="D318" s="190">
        <v>1</v>
      </c>
      <c r="E318" s="192">
        <v>9065.0931</v>
      </c>
      <c r="F318" s="161">
        <f t="shared" si="4"/>
        <v>9065.0931</v>
      </c>
    </row>
    <row r="319" spans="1:6" s="196" customFormat="1" ht="12.95" customHeight="1">
      <c r="A319" s="202" t="s">
        <v>363</v>
      </c>
      <c r="B319" s="166" t="s">
        <v>551</v>
      </c>
      <c r="C319" s="189" t="s">
        <v>9</v>
      </c>
      <c r="D319" s="190">
        <v>3</v>
      </c>
      <c r="E319" s="192">
        <v>1137.4762000000001</v>
      </c>
      <c r="F319" s="161">
        <f t="shared" si="4"/>
        <v>3412.4286000000002</v>
      </c>
    </row>
    <row r="320" spans="1:6" s="196" customFormat="1" ht="12.95" customHeight="1">
      <c r="A320" s="202" t="s">
        <v>364</v>
      </c>
      <c r="B320" s="166" t="s">
        <v>552</v>
      </c>
      <c r="C320" s="189" t="s">
        <v>91</v>
      </c>
      <c r="D320" s="190">
        <v>15</v>
      </c>
      <c r="E320" s="192">
        <v>88.680199999999999</v>
      </c>
      <c r="F320" s="161">
        <f t="shared" si="4"/>
        <v>1330.203</v>
      </c>
    </row>
    <row r="321" spans="1:7" s="196" customFormat="1" ht="12.95" customHeight="1">
      <c r="A321" s="202" t="s">
        <v>365</v>
      </c>
      <c r="B321" s="166" t="s">
        <v>553</v>
      </c>
      <c r="C321" s="189" t="s">
        <v>9</v>
      </c>
      <c r="D321" s="190">
        <v>3</v>
      </c>
      <c r="E321" s="192">
        <v>1447.8912</v>
      </c>
      <c r="F321" s="161">
        <f t="shared" si="4"/>
        <v>4343.6736000000001</v>
      </c>
    </row>
    <row r="322" spans="1:7" s="196" customFormat="1" ht="12.95" customHeight="1">
      <c r="A322" s="203" t="s">
        <v>366</v>
      </c>
      <c r="B322" s="166" t="s">
        <v>554</v>
      </c>
      <c r="C322" s="189" t="s">
        <v>362</v>
      </c>
      <c r="D322" s="190">
        <v>3</v>
      </c>
      <c r="E322" s="191">
        <v>234.9171</v>
      </c>
      <c r="F322" s="161">
        <f t="shared" si="4"/>
        <v>704.75130000000001</v>
      </c>
    </row>
    <row r="323" spans="1:7" s="196" customFormat="1" ht="12.95" customHeight="1">
      <c r="A323" s="202" t="s">
        <v>367</v>
      </c>
      <c r="B323" s="166" t="s">
        <v>692</v>
      </c>
      <c r="C323" s="189" t="s">
        <v>9</v>
      </c>
      <c r="D323" s="190">
        <v>1</v>
      </c>
      <c r="E323" s="192">
        <v>225250</v>
      </c>
      <c r="F323" s="161">
        <f t="shared" si="4"/>
        <v>225250</v>
      </c>
    </row>
    <row r="324" spans="1:7" s="196" customFormat="1" ht="12.95" customHeight="1">
      <c r="A324" s="202" t="s">
        <v>368</v>
      </c>
      <c r="B324" s="166" t="s">
        <v>555</v>
      </c>
      <c r="C324" s="189" t="s">
        <v>9</v>
      </c>
      <c r="D324" s="190">
        <v>3</v>
      </c>
      <c r="E324" s="192">
        <v>1452.3354999999999</v>
      </c>
      <c r="F324" s="161">
        <f t="shared" si="4"/>
        <v>4357.0064999999995</v>
      </c>
    </row>
    <row r="325" spans="1:7" s="196" customFormat="1" ht="12.95" customHeight="1">
      <c r="A325" s="202" t="s">
        <v>369</v>
      </c>
      <c r="B325" s="166" t="s">
        <v>635</v>
      </c>
      <c r="C325" s="189" t="s">
        <v>91</v>
      </c>
      <c r="D325" s="190">
        <v>15</v>
      </c>
      <c r="E325" s="192">
        <v>193.49119999999999</v>
      </c>
      <c r="F325" s="161">
        <f t="shared" si="4"/>
        <v>2902.3679999999999</v>
      </c>
    </row>
    <row r="326" spans="1:7" s="196" customFormat="1" ht="12.95" customHeight="1">
      <c r="A326" s="202" t="s">
        <v>370</v>
      </c>
      <c r="B326" s="166" t="s">
        <v>556</v>
      </c>
      <c r="C326" s="189" t="s">
        <v>9</v>
      </c>
      <c r="D326" s="190">
        <v>1</v>
      </c>
      <c r="E326" s="192">
        <v>4803.9011999999993</v>
      </c>
      <c r="F326" s="161">
        <f t="shared" ref="F326:F389" si="5">D326*E326</f>
        <v>4803.9011999999993</v>
      </c>
    </row>
    <row r="327" spans="1:7" s="196" customFormat="1" ht="12.95" customHeight="1">
      <c r="A327" s="203" t="s">
        <v>371</v>
      </c>
      <c r="B327" s="166" t="s">
        <v>693</v>
      </c>
      <c r="C327" s="204" t="s">
        <v>9</v>
      </c>
      <c r="D327" s="205">
        <v>1</v>
      </c>
      <c r="E327" s="191">
        <v>96146.829899999997</v>
      </c>
      <c r="F327" s="161">
        <f t="shared" si="5"/>
        <v>96146.829899999997</v>
      </c>
    </row>
    <row r="328" spans="1:7" s="196" customFormat="1" ht="12.95" customHeight="1">
      <c r="A328" s="202" t="s">
        <v>372</v>
      </c>
      <c r="B328" s="166" t="s">
        <v>557</v>
      </c>
      <c r="C328" s="189" t="s">
        <v>9</v>
      </c>
      <c r="D328" s="190">
        <v>6</v>
      </c>
      <c r="E328" s="192">
        <v>972.79700000000014</v>
      </c>
      <c r="F328" s="161">
        <f t="shared" si="5"/>
        <v>5836.7820000000011</v>
      </c>
    </row>
    <row r="329" spans="1:7" s="183" customFormat="1" ht="12.95" customHeight="1">
      <c r="A329" s="179" t="s">
        <v>373</v>
      </c>
      <c r="B329" s="150" t="s">
        <v>374</v>
      </c>
      <c r="C329" s="180"/>
      <c r="D329" s="181"/>
      <c r="E329" s="182"/>
      <c r="F329" s="180">
        <f t="shared" si="5"/>
        <v>0</v>
      </c>
      <c r="G329" s="183">
        <v>2</v>
      </c>
    </row>
    <row r="330" spans="1:7" s="196" customFormat="1" ht="12.95" customHeight="1">
      <c r="A330" s="202" t="s">
        <v>375</v>
      </c>
      <c r="B330" s="160" t="s">
        <v>558</v>
      </c>
      <c r="C330" s="189" t="s">
        <v>9</v>
      </c>
      <c r="D330" s="190">
        <v>2</v>
      </c>
      <c r="E330" s="195">
        <v>1160.2758999999999</v>
      </c>
      <c r="F330" s="161">
        <f t="shared" si="5"/>
        <v>2320.5517999999997</v>
      </c>
    </row>
    <row r="331" spans="1:7" ht="12.95" customHeight="1">
      <c r="A331" s="174" t="s">
        <v>952</v>
      </c>
      <c r="B331" s="166" t="s">
        <v>953</v>
      </c>
      <c r="C331" s="120" t="s">
        <v>190</v>
      </c>
      <c r="D331" s="165">
        <v>6</v>
      </c>
      <c r="E331" s="176">
        <v>254.73140000000001</v>
      </c>
      <c r="F331" s="161">
        <f t="shared" si="5"/>
        <v>1528.3884</v>
      </c>
    </row>
    <row r="332" spans="1:7" ht="12.95" customHeight="1">
      <c r="A332" s="174" t="s">
        <v>954</v>
      </c>
      <c r="B332" s="166" t="s">
        <v>955</v>
      </c>
      <c r="C332" s="120" t="s">
        <v>190</v>
      </c>
      <c r="D332" s="165">
        <v>6</v>
      </c>
      <c r="E332" s="176">
        <v>165.0222</v>
      </c>
      <c r="F332" s="161">
        <f t="shared" si="5"/>
        <v>990.13319999999999</v>
      </c>
    </row>
    <row r="333" spans="1:7" ht="12.95" customHeight="1">
      <c r="A333" s="174" t="s">
        <v>956</v>
      </c>
      <c r="B333" s="166" t="s">
        <v>957</v>
      </c>
      <c r="C333" s="120" t="s">
        <v>190</v>
      </c>
      <c r="D333" s="165">
        <v>6</v>
      </c>
      <c r="E333" s="176">
        <v>550.62279999999998</v>
      </c>
      <c r="F333" s="161">
        <f t="shared" si="5"/>
        <v>3303.7367999999997</v>
      </c>
    </row>
    <row r="334" spans="1:7" ht="12.95" customHeight="1">
      <c r="A334" s="174" t="s">
        <v>958</v>
      </c>
      <c r="B334" s="166" t="s">
        <v>959</v>
      </c>
      <c r="C334" s="120" t="s">
        <v>960</v>
      </c>
      <c r="D334" s="165">
        <v>6</v>
      </c>
      <c r="E334" s="176">
        <v>701.41539999999998</v>
      </c>
      <c r="F334" s="161">
        <f t="shared" si="5"/>
        <v>4208.4924000000001</v>
      </c>
    </row>
    <row r="335" spans="1:7" s="196" customFormat="1" ht="12.95" customHeight="1">
      <c r="A335" s="202" t="s">
        <v>376</v>
      </c>
      <c r="B335" s="166" t="s">
        <v>559</v>
      </c>
      <c r="C335" s="189" t="s">
        <v>9</v>
      </c>
      <c r="D335" s="190">
        <v>6</v>
      </c>
      <c r="E335" s="192">
        <v>165.6592</v>
      </c>
      <c r="F335" s="161">
        <f t="shared" si="5"/>
        <v>993.95519999999999</v>
      </c>
    </row>
    <row r="336" spans="1:7" s="196" customFormat="1" ht="12.95" customHeight="1">
      <c r="A336" s="202" t="s">
        <v>377</v>
      </c>
      <c r="B336" s="166" t="s">
        <v>560</v>
      </c>
      <c r="C336" s="189" t="s">
        <v>9</v>
      </c>
      <c r="D336" s="190">
        <v>8</v>
      </c>
      <c r="E336" s="192">
        <v>141.56099999999998</v>
      </c>
      <c r="F336" s="161">
        <f t="shared" si="5"/>
        <v>1132.4879999999998</v>
      </c>
    </row>
    <row r="337" spans="1:7" s="196" customFormat="1" ht="12.95" customHeight="1">
      <c r="A337" s="202" t="s">
        <v>378</v>
      </c>
      <c r="B337" s="166" t="s">
        <v>561</v>
      </c>
      <c r="C337" s="189" t="s">
        <v>9</v>
      </c>
      <c r="D337" s="190">
        <v>2</v>
      </c>
      <c r="E337" s="192">
        <v>41.904799999999994</v>
      </c>
      <c r="F337" s="161">
        <f t="shared" si="5"/>
        <v>83.809599999999989</v>
      </c>
    </row>
    <row r="338" spans="1:7" s="196" customFormat="1" ht="12.95" customHeight="1">
      <c r="A338" s="202" t="s">
        <v>379</v>
      </c>
      <c r="B338" s="166" t="s">
        <v>562</v>
      </c>
      <c r="C338" s="189" t="s">
        <v>9</v>
      </c>
      <c r="D338" s="190">
        <v>2</v>
      </c>
      <c r="E338" s="192">
        <v>144.46179999999998</v>
      </c>
      <c r="F338" s="161">
        <f t="shared" si="5"/>
        <v>288.92359999999996</v>
      </c>
    </row>
    <row r="339" spans="1:7" s="183" customFormat="1" ht="12.95" customHeight="1">
      <c r="A339" s="179" t="s">
        <v>380</v>
      </c>
      <c r="B339" s="150" t="s">
        <v>563</v>
      </c>
      <c r="C339" s="180"/>
      <c r="D339" s="181"/>
      <c r="E339" s="182"/>
      <c r="F339" s="180">
        <f t="shared" si="5"/>
        <v>0</v>
      </c>
      <c r="G339" s="183">
        <v>2</v>
      </c>
    </row>
    <row r="340" spans="1:7" s="196" customFormat="1" ht="12.95" customHeight="1">
      <c r="A340" s="202" t="s">
        <v>381</v>
      </c>
      <c r="B340" s="166" t="s">
        <v>564</v>
      </c>
      <c r="C340" s="189" t="s">
        <v>9</v>
      </c>
      <c r="D340" s="190">
        <v>2</v>
      </c>
      <c r="E340" s="192">
        <v>805.38656912262525</v>
      </c>
      <c r="F340" s="161">
        <f t="shared" si="5"/>
        <v>1610.7731382452505</v>
      </c>
    </row>
    <row r="341" spans="1:7" s="196" customFormat="1" ht="12.95" customHeight="1">
      <c r="A341" s="202" t="s">
        <v>382</v>
      </c>
      <c r="B341" s="166" t="s">
        <v>565</v>
      </c>
      <c r="C341" s="189" t="s">
        <v>9</v>
      </c>
      <c r="D341" s="190">
        <v>1</v>
      </c>
      <c r="E341" s="192">
        <v>1169.5859</v>
      </c>
      <c r="F341" s="161">
        <f t="shared" si="5"/>
        <v>1169.5859</v>
      </c>
    </row>
    <row r="342" spans="1:7" s="196" customFormat="1" ht="12.95" customHeight="1">
      <c r="A342" s="202" t="s">
        <v>383</v>
      </c>
      <c r="B342" s="166" t="s">
        <v>707</v>
      </c>
      <c r="C342" s="189" t="s">
        <v>9</v>
      </c>
      <c r="D342" s="190">
        <v>4</v>
      </c>
      <c r="E342" s="192">
        <v>1089.4316999999999</v>
      </c>
      <c r="F342" s="161">
        <f t="shared" si="5"/>
        <v>4357.7267999999995</v>
      </c>
    </row>
    <row r="343" spans="1:7" s="196" customFormat="1" ht="12.95" customHeight="1">
      <c r="A343" s="202" t="s">
        <v>384</v>
      </c>
      <c r="B343" s="166" t="s">
        <v>566</v>
      </c>
      <c r="C343" s="189" t="s">
        <v>9</v>
      </c>
      <c r="D343" s="190">
        <v>1</v>
      </c>
      <c r="E343" s="191">
        <v>3636.9969641279999</v>
      </c>
      <c r="F343" s="161">
        <f t="shared" si="5"/>
        <v>3636.9969641279999</v>
      </c>
    </row>
    <row r="344" spans="1:7" s="196" customFormat="1" ht="12.95" customHeight="1">
      <c r="A344" s="202" t="s">
        <v>385</v>
      </c>
      <c r="B344" s="166" t="s">
        <v>567</v>
      </c>
      <c r="C344" s="189" t="s">
        <v>9</v>
      </c>
      <c r="D344" s="190">
        <v>10</v>
      </c>
      <c r="E344" s="192">
        <v>117.05119999999999</v>
      </c>
      <c r="F344" s="161">
        <f t="shared" si="5"/>
        <v>1170.5119999999999</v>
      </c>
    </row>
    <row r="345" spans="1:7" s="196" customFormat="1" ht="12.95" customHeight="1">
      <c r="A345" s="202" t="s">
        <v>386</v>
      </c>
      <c r="B345" s="166" t="s">
        <v>568</v>
      </c>
      <c r="C345" s="189" t="s">
        <v>9</v>
      </c>
      <c r="D345" s="190">
        <v>43</v>
      </c>
      <c r="E345" s="192">
        <v>137.25880000000001</v>
      </c>
      <c r="F345" s="161">
        <f t="shared" si="5"/>
        <v>5902.1284000000005</v>
      </c>
    </row>
    <row r="346" spans="1:7" s="196" customFormat="1" ht="12.95" customHeight="1">
      <c r="A346" s="202" t="s">
        <v>387</v>
      </c>
      <c r="B346" s="166" t="s">
        <v>569</v>
      </c>
      <c r="C346" s="189" t="s">
        <v>9</v>
      </c>
      <c r="D346" s="190">
        <v>4</v>
      </c>
      <c r="E346" s="192">
        <v>332.82677438268962</v>
      </c>
      <c r="F346" s="161">
        <f t="shared" si="5"/>
        <v>1331.3070975307585</v>
      </c>
    </row>
    <row r="347" spans="1:7" s="196" customFormat="1" ht="12.95" customHeight="1">
      <c r="A347" s="202" t="s">
        <v>388</v>
      </c>
      <c r="B347" s="166" t="s">
        <v>570</v>
      </c>
      <c r="C347" s="189" t="s">
        <v>9</v>
      </c>
      <c r="D347" s="190">
        <v>3</v>
      </c>
      <c r="E347" s="192">
        <v>1571.1703000000002</v>
      </c>
      <c r="F347" s="161">
        <f t="shared" si="5"/>
        <v>4713.5109000000011</v>
      </c>
    </row>
    <row r="348" spans="1:7" s="196" customFormat="1" ht="12.95" customHeight="1">
      <c r="A348" s="202" t="s">
        <v>389</v>
      </c>
      <c r="B348" s="166" t="s">
        <v>571</v>
      </c>
      <c r="C348" s="189" t="s">
        <v>9</v>
      </c>
      <c r="D348" s="190">
        <v>6</v>
      </c>
      <c r="E348" s="192">
        <v>927.40340000000003</v>
      </c>
      <c r="F348" s="161">
        <f t="shared" si="5"/>
        <v>5564.4204</v>
      </c>
    </row>
    <row r="349" spans="1:7" s="196" customFormat="1" ht="12.95" customHeight="1">
      <c r="A349" s="202" t="s">
        <v>390</v>
      </c>
      <c r="B349" s="166" t="s">
        <v>572</v>
      </c>
      <c r="C349" s="189" t="s">
        <v>9</v>
      </c>
      <c r="D349" s="190">
        <v>1</v>
      </c>
      <c r="E349" s="192">
        <v>911.37060000000008</v>
      </c>
      <c r="F349" s="161">
        <f t="shared" si="5"/>
        <v>911.37060000000008</v>
      </c>
    </row>
    <row r="350" spans="1:7" s="196" customFormat="1" ht="12.95" customHeight="1">
      <c r="A350" s="202" t="s">
        <v>391</v>
      </c>
      <c r="B350" s="166" t="s">
        <v>573</v>
      </c>
      <c r="C350" s="189" t="s">
        <v>9</v>
      </c>
      <c r="D350" s="190">
        <v>1</v>
      </c>
      <c r="E350" s="192">
        <v>9409.8521999999994</v>
      </c>
      <c r="F350" s="161">
        <f t="shared" si="5"/>
        <v>9409.8521999999994</v>
      </c>
    </row>
    <row r="351" spans="1:7" s="196" customFormat="1" ht="12.95" customHeight="1">
      <c r="A351" s="202" t="s">
        <v>392</v>
      </c>
      <c r="B351" s="166" t="s">
        <v>574</v>
      </c>
      <c r="C351" s="189" t="s">
        <v>9</v>
      </c>
      <c r="D351" s="190">
        <v>1</v>
      </c>
      <c r="E351" s="192">
        <v>7677.3690000000006</v>
      </c>
      <c r="F351" s="161">
        <f t="shared" si="5"/>
        <v>7677.3690000000006</v>
      </c>
    </row>
    <row r="352" spans="1:7" s="196" customFormat="1" ht="12.95" customHeight="1">
      <c r="A352" s="202" t="s">
        <v>393</v>
      </c>
      <c r="B352" s="166" t="s">
        <v>575</v>
      </c>
      <c r="C352" s="189" t="s">
        <v>9</v>
      </c>
      <c r="D352" s="190">
        <v>1</v>
      </c>
      <c r="E352" s="192">
        <v>1451.2673</v>
      </c>
      <c r="F352" s="161">
        <f t="shared" si="5"/>
        <v>1451.2673</v>
      </c>
    </row>
    <row r="353" spans="1:7" s="196" customFormat="1" ht="12.95" customHeight="1">
      <c r="A353" s="202" t="s">
        <v>394</v>
      </c>
      <c r="B353" s="166" t="s">
        <v>576</v>
      </c>
      <c r="C353" s="189" t="s">
        <v>9</v>
      </c>
      <c r="D353" s="190">
        <v>1</v>
      </c>
      <c r="E353" s="192">
        <v>3926.223</v>
      </c>
      <c r="F353" s="161">
        <f t="shared" si="5"/>
        <v>3926.223</v>
      </c>
    </row>
    <row r="354" spans="1:7" s="196" customFormat="1" ht="12.95" customHeight="1">
      <c r="A354" s="202" t="s">
        <v>395</v>
      </c>
      <c r="B354" s="166" t="s">
        <v>577</v>
      </c>
      <c r="C354" s="189" t="s">
        <v>9</v>
      </c>
      <c r="D354" s="190">
        <v>2</v>
      </c>
      <c r="E354" s="192">
        <v>3007.9629999999997</v>
      </c>
      <c r="F354" s="161">
        <f t="shared" si="5"/>
        <v>6015.9259999999995</v>
      </c>
    </row>
    <row r="355" spans="1:7" s="196" customFormat="1" ht="12.95" customHeight="1">
      <c r="A355" s="202" t="s">
        <v>396</v>
      </c>
      <c r="B355" s="166" t="s">
        <v>578</v>
      </c>
      <c r="C355" s="189" t="s">
        <v>9</v>
      </c>
      <c r="D355" s="190">
        <v>1</v>
      </c>
      <c r="E355" s="192">
        <v>12454.187899999999</v>
      </c>
      <c r="F355" s="161">
        <f t="shared" si="5"/>
        <v>12454.187899999999</v>
      </c>
    </row>
    <row r="356" spans="1:7" s="196" customFormat="1" ht="12.95" customHeight="1">
      <c r="A356" s="202" t="s">
        <v>397</v>
      </c>
      <c r="B356" s="166" t="s">
        <v>579</v>
      </c>
      <c r="C356" s="189" t="s">
        <v>9</v>
      </c>
      <c r="D356" s="190">
        <v>1</v>
      </c>
      <c r="E356" s="192">
        <v>20908.6332</v>
      </c>
      <c r="F356" s="161">
        <f t="shared" si="5"/>
        <v>20908.6332</v>
      </c>
    </row>
    <row r="357" spans="1:7" s="196" customFormat="1" ht="12.95" customHeight="1">
      <c r="A357" s="202" t="s">
        <v>399</v>
      </c>
      <c r="B357" s="166" t="s">
        <v>580</v>
      </c>
      <c r="C357" s="189" t="s">
        <v>9</v>
      </c>
      <c r="D357" s="190">
        <v>1</v>
      </c>
      <c r="E357" s="192">
        <v>14448.649600000001</v>
      </c>
      <c r="F357" s="161">
        <f t="shared" si="5"/>
        <v>14448.649600000001</v>
      </c>
    </row>
    <row r="358" spans="1:7" s="183" customFormat="1" ht="12.95" customHeight="1">
      <c r="A358" s="179" t="s">
        <v>400</v>
      </c>
      <c r="B358" s="150" t="s">
        <v>401</v>
      </c>
      <c r="C358" s="180"/>
      <c r="D358" s="181"/>
      <c r="E358" s="182"/>
      <c r="F358" s="180">
        <f t="shared" si="5"/>
        <v>0</v>
      </c>
      <c r="G358" s="183">
        <v>2</v>
      </c>
    </row>
    <row r="359" spans="1:7" s="196" customFormat="1" ht="12.95" customHeight="1">
      <c r="A359" s="197" t="s">
        <v>402</v>
      </c>
      <c r="B359" s="160" t="s">
        <v>581</v>
      </c>
      <c r="C359" s="193" t="s">
        <v>398</v>
      </c>
      <c r="D359" s="194">
        <v>1</v>
      </c>
      <c r="E359" s="195">
        <v>14700</v>
      </c>
      <c r="F359" s="161">
        <f t="shared" si="5"/>
        <v>14700</v>
      </c>
    </row>
    <row r="360" spans="1:7" ht="12.95" customHeight="1">
      <c r="A360" s="164" t="s">
        <v>961</v>
      </c>
      <c r="B360" s="160" t="s">
        <v>962</v>
      </c>
      <c r="C360" s="119" t="s">
        <v>398</v>
      </c>
      <c r="D360" s="47">
        <v>1</v>
      </c>
      <c r="E360" s="162">
        <v>13142.686899999999</v>
      </c>
      <c r="F360" s="161">
        <f t="shared" si="5"/>
        <v>13142.686899999999</v>
      </c>
    </row>
    <row r="361" spans="1:7" ht="12.95" customHeight="1">
      <c r="A361" s="164" t="s">
        <v>963</v>
      </c>
      <c r="B361" s="160" t="s">
        <v>964</v>
      </c>
      <c r="C361" s="119" t="s">
        <v>398</v>
      </c>
      <c r="D361" s="47">
        <v>1</v>
      </c>
      <c r="E361" s="162">
        <v>18724.379799999999</v>
      </c>
      <c r="F361" s="161">
        <f t="shared" si="5"/>
        <v>18724.379799999999</v>
      </c>
    </row>
    <row r="362" spans="1:7" s="196" customFormat="1" ht="12.95" customHeight="1">
      <c r="A362" s="197" t="s">
        <v>403</v>
      </c>
      <c r="B362" s="160" t="s">
        <v>582</v>
      </c>
      <c r="C362" s="193" t="s">
        <v>398</v>
      </c>
      <c r="D362" s="194">
        <v>1</v>
      </c>
      <c r="E362" s="195">
        <v>3084.0992000000001</v>
      </c>
      <c r="F362" s="161">
        <f t="shared" si="5"/>
        <v>3084.0992000000001</v>
      </c>
    </row>
    <row r="363" spans="1:7" s="196" customFormat="1" ht="12.95" customHeight="1">
      <c r="A363" s="197" t="s">
        <v>404</v>
      </c>
      <c r="B363" s="160" t="s">
        <v>583</v>
      </c>
      <c r="C363" s="193" t="s">
        <v>398</v>
      </c>
      <c r="D363" s="194">
        <v>1</v>
      </c>
      <c r="E363" s="195">
        <v>2662.9148</v>
      </c>
      <c r="F363" s="161">
        <f t="shared" si="5"/>
        <v>2662.9148</v>
      </c>
    </row>
    <row r="364" spans="1:7" s="196" customFormat="1" ht="12.95" customHeight="1">
      <c r="A364" s="197" t="s">
        <v>405</v>
      </c>
      <c r="B364" s="160" t="s">
        <v>584</v>
      </c>
      <c r="C364" s="193" t="s">
        <v>398</v>
      </c>
      <c r="D364" s="194">
        <v>1</v>
      </c>
      <c r="E364" s="195">
        <v>2853.4071999999996</v>
      </c>
      <c r="F364" s="161">
        <f t="shared" si="5"/>
        <v>2853.4071999999996</v>
      </c>
    </row>
    <row r="365" spans="1:7" s="183" customFormat="1" ht="12.95" customHeight="1">
      <c r="A365" s="179" t="s">
        <v>406</v>
      </c>
      <c r="B365" s="150" t="s">
        <v>636</v>
      </c>
      <c r="C365" s="180"/>
      <c r="D365" s="181"/>
      <c r="E365" s="182"/>
      <c r="F365" s="180">
        <f t="shared" si="5"/>
        <v>0</v>
      </c>
      <c r="G365" s="183">
        <v>2</v>
      </c>
    </row>
    <row r="366" spans="1:7" s="183" customFormat="1" ht="12.95" customHeight="1">
      <c r="A366" s="198" t="s">
        <v>407</v>
      </c>
      <c r="B366" s="145" t="s">
        <v>55</v>
      </c>
      <c r="C366" s="199"/>
      <c r="D366" s="200"/>
      <c r="E366" s="201"/>
      <c r="F366" s="199">
        <f t="shared" si="5"/>
        <v>0</v>
      </c>
      <c r="G366" s="183">
        <v>1</v>
      </c>
    </row>
    <row r="367" spans="1:7" s="183" customFormat="1" ht="12.95" customHeight="1">
      <c r="A367" s="179" t="s">
        <v>408</v>
      </c>
      <c r="B367" s="150" t="s">
        <v>585</v>
      </c>
      <c r="C367" s="180"/>
      <c r="D367" s="181"/>
      <c r="E367" s="182"/>
      <c r="F367" s="180">
        <f t="shared" si="5"/>
        <v>0</v>
      </c>
      <c r="G367" s="183">
        <v>2</v>
      </c>
    </row>
    <row r="368" spans="1:7" s="196" customFormat="1" ht="12.95" customHeight="1">
      <c r="A368" s="202" t="s">
        <v>409</v>
      </c>
      <c r="B368" s="166" t="s">
        <v>637</v>
      </c>
      <c r="C368" s="189" t="s">
        <v>19</v>
      </c>
      <c r="D368" s="190">
        <v>3</v>
      </c>
      <c r="E368" s="191">
        <v>1441.2122999999999</v>
      </c>
      <c r="F368" s="161">
        <f t="shared" si="5"/>
        <v>4323.6368999999995</v>
      </c>
    </row>
    <row r="369" spans="1:7" s="196" customFormat="1" ht="12.95" customHeight="1">
      <c r="A369" s="202" t="s">
        <v>410</v>
      </c>
      <c r="B369" s="166" t="s">
        <v>638</v>
      </c>
      <c r="C369" s="189" t="s">
        <v>19</v>
      </c>
      <c r="D369" s="190">
        <v>5</v>
      </c>
      <c r="E369" s="191">
        <v>1441.2122999999999</v>
      </c>
      <c r="F369" s="161">
        <f t="shared" si="5"/>
        <v>7206.0614999999998</v>
      </c>
    </row>
    <row r="370" spans="1:7" s="196" customFormat="1" ht="12.95" customHeight="1">
      <c r="A370" s="202" t="s">
        <v>318</v>
      </c>
      <c r="B370" s="160" t="s">
        <v>679</v>
      </c>
      <c r="C370" s="189" t="s">
        <v>91</v>
      </c>
      <c r="D370" s="190">
        <v>48</v>
      </c>
      <c r="E370" s="195">
        <v>15.5036</v>
      </c>
      <c r="F370" s="161">
        <f t="shared" si="5"/>
        <v>744.17280000000005</v>
      </c>
    </row>
    <row r="371" spans="1:7" s="196" customFormat="1" ht="12.95" customHeight="1">
      <c r="A371" s="202" t="s">
        <v>323</v>
      </c>
      <c r="B371" s="160" t="s">
        <v>684</v>
      </c>
      <c r="C371" s="189" t="s">
        <v>91</v>
      </c>
      <c r="D371" s="190">
        <v>20</v>
      </c>
      <c r="E371" s="195">
        <v>21.265999999999998</v>
      </c>
      <c r="F371" s="161">
        <f t="shared" si="5"/>
        <v>425.31999999999994</v>
      </c>
    </row>
    <row r="372" spans="1:7" s="196" customFormat="1" ht="12.95" customHeight="1">
      <c r="A372" s="202" t="s">
        <v>325</v>
      </c>
      <c r="B372" s="160" t="s">
        <v>686</v>
      </c>
      <c r="C372" s="189" t="s">
        <v>91</v>
      </c>
      <c r="D372" s="190">
        <f>28+64</f>
        <v>92</v>
      </c>
      <c r="E372" s="195">
        <v>19.943000000000001</v>
      </c>
      <c r="F372" s="161">
        <f t="shared" si="5"/>
        <v>1834.7560000000001</v>
      </c>
    </row>
    <row r="373" spans="1:7" s="196" customFormat="1" ht="12.95" customHeight="1">
      <c r="A373" s="202" t="s">
        <v>326</v>
      </c>
      <c r="B373" s="166" t="s">
        <v>687</v>
      </c>
      <c r="C373" s="189" t="s">
        <v>91</v>
      </c>
      <c r="D373" s="190">
        <v>60</v>
      </c>
      <c r="E373" s="192">
        <v>66.698800000000006</v>
      </c>
      <c r="F373" s="161">
        <f t="shared" si="5"/>
        <v>4001.9280000000003</v>
      </c>
    </row>
    <row r="374" spans="1:7" s="196" customFormat="1" ht="12.95" customHeight="1">
      <c r="A374" s="202" t="s">
        <v>341</v>
      </c>
      <c r="B374" s="166" t="s">
        <v>625</v>
      </c>
      <c r="C374" s="189" t="s">
        <v>91</v>
      </c>
      <c r="D374" s="190">
        <v>48</v>
      </c>
      <c r="E374" s="192">
        <v>53.125799999999998</v>
      </c>
      <c r="F374" s="161">
        <f t="shared" si="5"/>
        <v>2550.0383999999999</v>
      </c>
    </row>
    <row r="375" spans="1:7" s="196" customFormat="1" ht="12.95" customHeight="1">
      <c r="A375" s="202" t="s">
        <v>343</v>
      </c>
      <c r="B375" s="166" t="s">
        <v>633</v>
      </c>
      <c r="C375" s="189" t="s">
        <v>91</v>
      </c>
      <c r="D375" s="190">
        <v>20</v>
      </c>
      <c r="E375" s="192">
        <v>112.5432</v>
      </c>
      <c r="F375" s="161">
        <f t="shared" si="5"/>
        <v>2250.864</v>
      </c>
    </row>
    <row r="376" spans="1:7" s="183" customFormat="1" ht="12.95" customHeight="1">
      <c r="A376" s="179" t="s">
        <v>411</v>
      </c>
      <c r="B376" s="150" t="s">
        <v>586</v>
      </c>
      <c r="C376" s="180"/>
      <c r="D376" s="181"/>
      <c r="E376" s="182"/>
      <c r="F376" s="180">
        <f t="shared" si="5"/>
        <v>0</v>
      </c>
      <c r="G376" s="183">
        <v>2</v>
      </c>
    </row>
    <row r="377" spans="1:7" s="196" customFormat="1" ht="12.95" customHeight="1">
      <c r="A377" s="202" t="s">
        <v>412</v>
      </c>
      <c r="B377" s="166" t="s">
        <v>587</v>
      </c>
      <c r="C377" s="210" t="s">
        <v>9</v>
      </c>
      <c r="D377" s="190">
        <v>3</v>
      </c>
      <c r="E377" s="191">
        <v>1598.85</v>
      </c>
      <c r="F377" s="161">
        <f t="shared" si="5"/>
        <v>4796.5499999999993</v>
      </c>
    </row>
    <row r="378" spans="1:7" s="196" customFormat="1" ht="12.95" customHeight="1">
      <c r="A378" s="202" t="s">
        <v>413</v>
      </c>
      <c r="B378" s="166" t="s">
        <v>588</v>
      </c>
      <c r="C378" s="210" t="s">
        <v>23</v>
      </c>
      <c r="D378" s="190">
        <v>340</v>
      </c>
      <c r="E378" s="191">
        <v>200.64303331875001</v>
      </c>
      <c r="F378" s="161">
        <f t="shared" si="5"/>
        <v>68218.631328375006</v>
      </c>
    </row>
    <row r="379" spans="1:7" s="196" customFormat="1" ht="12.95" customHeight="1">
      <c r="A379" s="202" t="s">
        <v>414</v>
      </c>
      <c r="B379" s="166" t="s">
        <v>589</v>
      </c>
      <c r="C379" s="210" t="s">
        <v>9</v>
      </c>
      <c r="D379" s="190">
        <v>6</v>
      </c>
      <c r="E379" s="191">
        <v>724.97006530987494</v>
      </c>
      <c r="F379" s="161">
        <f t="shared" si="5"/>
        <v>4349.8203918592499</v>
      </c>
    </row>
    <row r="380" spans="1:7" s="196" customFormat="1" ht="12.95" customHeight="1">
      <c r="A380" s="202" t="s">
        <v>415</v>
      </c>
      <c r="B380" s="166" t="s">
        <v>728</v>
      </c>
      <c r="C380" s="210" t="s">
        <v>9</v>
      </c>
      <c r="D380" s="190">
        <v>1</v>
      </c>
      <c r="E380" s="191"/>
      <c r="F380" s="161">
        <f t="shared" si="5"/>
        <v>0</v>
      </c>
    </row>
    <row r="381" spans="1:7" s="196" customFormat="1" ht="12.95" customHeight="1">
      <c r="A381" s="202" t="s">
        <v>416</v>
      </c>
      <c r="B381" s="166" t="s">
        <v>729</v>
      </c>
      <c r="C381" s="210" t="s">
        <v>9</v>
      </c>
      <c r="D381" s="190">
        <v>1</v>
      </c>
      <c r="E381" s="191"/>
      <c r="F381" s="161">
        <f t="shared" si="5"/>
        <v>0</v>
      </c>
    </row>
    <row r="382" spans="1:7" s="196" customFormat="1" ht="12.95" customHeight="1">
      <c r="A382" s="202" t="s">
        <v>417</v>
      </c>
      <c r="B382" s="166" t="s">
        <v>590</v>
      </c>
      <c r="C382" s="210" t="s">
        <v>9</v>
      </c>
      <c r="D382" s="190">
        <v>2</v>
      </c>
      <c r="E382" s="191">
        <v>1100.430135582</v>
      </c>
      <c r="F382" s="161">
        <f t="shared" si="5"/>
        <v>2200.8602711640001</v>
      </c>
    </row>
    <row r="383" spans="1:7" s="196" customFormat="1" ht="12.95" customHeight="1">
      <c r="A383" s="202" t="s">
        <v>418</v>
      </c>
      <c r="B383" s="166" t="s">
        <v>591</v>
      </c>
      <c r="C383" s="210" t="s">
        <v>9</v>
      </c>
      <c r="D383" s="190">
        <v>9</v>
      </c>
      <c r="E383" s="191">
        <v>1169.2565052576333</v>
      </c>
      <c r="F383" s="161">
        <f t="shared" si="5"/>
        <v>10523.3085473187</v>
      </c>
    </row>
    <row r="384" spans="1:7" s="196" customFormat="1" ht="12.95" customHeight="1">
      <c r="A384" s="202" t="s">
        <v>419</v>
      </c>
      <c r="B384" s="166" t="s">
        <v>592</v>
      </c>
      <c r="C384" s="210" t="s">
        <v>9</v>
      </c>
      <c r="D384" s="190">
        <v>5</v>
      </c>
      <c r="E384" s="191">
        <v>1214.69152618155</v>
      </c>
      <c r="F384" s="161">
        <f t="shared" si="5"/>
        <v>6073.4576309077502</v>
      </c>
    </row>
    <row r="385" spans="1:7" s="196" customFormat="1" ht="12.95" customHeight="1">
      <c r="A385" s="202" t="s">
        <v>420</v>
      </c>
      <c r="B385" s="166" t="s">
        <v>593</v>
      </c>
      <c r="C385" s="210" t="s">
        <v>9</v>
      </c>
      <c r="D385" s="190">
        <v>8</v>
      </c>
      <c r="E385" s="191">
        <v>793.01806650000003</v>
      </c>
      <c r="F385" s="161">
        <f t="shared" si="5"/>
        <v>6344.1445320000003</v>
      </c>
    </row>
    <row r="386" spans="1:7" s="196" customFormat="1" ht="12.95" customHeight="1">
      <c r="A386" s="202" t="s">
        <v>421</v>
      </c>
      <c r="B386" s="166" t="s">
        <v>594</v>
      </c>
      <c r="C386" s="210" t="s">
        <v>9</v>
      </c>
      <c r="D386" s="190">
        <v>5</v>
      </c>
      <c r="E386" s="191">
        <v>793.01806650000003</v>
      </c>
      <c r="F386" s="161">
        <f t="shared" si="5"/>
        <v>3965.0903324999999</v>
      </c>
    </row>
    <row r="387" spans="1:7" s="196" customFormat="1" ht="12.95" customHeight="1">
      <c r="A387" s="202" t="s">
        <v>762</v>
      </c>
      <c r="B387" s="166" t="s">
        <v>595</v>
      </c>
      <c r="C387" s="210" t="s">
        <v>9</v>
      </c>
      <c r="D387" s="190">
        <v>1</v>
      </c>
      <c r="E387" s="191">
        <v>793.01806650000003</v>
      </c>
      <c r="F387" s="161">
        <f t="shared" si="5"/>
        <v>793.01806650000003</v>
      </c>
    </row>
    <row r="388" spans="1:7" s="196" customFormat="1" ht="12.95" customHeight="1">
      <c r="A388" s="202" t="s">
        <v>422</v>
      </c>
      <c r="B388" s="166" t="s">
        <v>596</v>
      </c>
      <c r="C388" s="210" t="s">
        <v>91</v>
      </c>
      <c r="D388" s="190">
        <v>2</v>
      </c>
      <c r="E388" s="191">
        <v>195.87805239221612</v>
      </c>
      <c r="F388" s="161">
        <f t="shared" si="5"/>
        <v>391.75610478443224</v>
      </c>
    </row>
    <row r="389" spans="1:7" s="196" customFormat="1" ht="12.95" customHeight="1">
      <c r="A389" s="202" t="s">
        <v>423</v>
      </c>
      <c r="B389" s="166" t="s">
        <v>597</v>
      </c>
      <c r="C389" s="210" t="s">
        <v>91</v>
      </c>
      <c r="D389" s="190">
        <v>17</v>
      </c>
      <c r="E389" s="191">
        <v>199.67938511400001</v>
      </c>
      <c r="F389" s="161">
        <f t="shared" si="5"/>
        <v>3394.5495469380003</v>
      </c>
    </row>
    <row r="390" spans="1:7" s="196" customFormat="1" ht="12.95" customHeight="1">
      <c r="A390" s="202" t="s">
        <v>424</v>
      </c>
      <c r="B390" s="166" t="s">
        <v>598</v>
      </c>
      <c r="C390" s="210" t="s">
        <v>91</v>
      </c>
      <c r="D390" s="190">
        <v>10</v>
      </c>
      <c r="E390" s="191">
        <v>216.67890865499999</v>
      </c>
      <c r="F390" s="161">
        <f t="shared" ref="F390:F452" si="6">D390*E390</f>
        <v>2166.7890865499999</v>
      </c>
    </row>
    <row r="391" spans="1:7" s="196" customFormat="1" ht="12.95" customHeight="1">
      <c r="A391" s="202" t="s">
        <v>425</v>
      </c>
      <c r="B391" s="166" t="s">
        <v>599</v>
      </c>
      <c r="C391" s="210" t="s">
        <v>190</v>
      </c>
      <c r="D391" s="190">
        <v>850</v>
      </c>
      <c r="E391" s="191">
        <v>43.946100000000001</v>
      </c>
      <c r="F391" s="161">
        <f t="shared" si="6"/>
        <v>37354.184999999998</v>
      </c>
    </row>
    <row r="392" spans="1:7" s="196" customFormat="1" ht="12.95" customHeight="1">
      <c r="A392" s="202" t="s">
        <v>426</v>
      </c>
      <c r="B392" s="166" t="s">
        <v>731</v>
      </c>
      <c r="C392" s="189" t="s">
        <v>9</v>
      </c>
      <c r="D392" s="190">
        <v>3</v>
      </c>
      <c r="E392" s="192">
        <v>1223.3437999999999</v>
      </c>
      <c r="F392" s="161">
        <f t="shared" si="6"/>
        <v>3670.0313999999998</v>
      </c>
    </row>
    <row r="393" spans="1:7" s="196" customFormat="1" ht="12.95" customHeight="1">
      <c r="A393" s="202" t="s">
        <v>427</v>
      </c>
      <c r="B393" s="166" t="s">
        <v>732</v>
      </c>
      <c r="C393" s="189" t="s">
        <v>208</v>
      </c>
      <c r="D393" s="190">
        <v>3</v>
      </c>
      <c r="E393" s="192">
        <v>1223.3437999999999</v>
      </c>
      <c r="F393" s="161">
        <f t="shared" si="6"/>
        <v>3670.0313999999998</v>
      </c>
    </row>
    <row r="394" spans="1:7" s="196" customFormat="1" ht="12.95" customHeight="1">
      <c r="A394" s="202" t="s">
        <v>428</v>
      </c>
      <c r="B394" s="166" t="s">
        <v>600</v>
      </c>
      <c r="C394" s="210" t="s">
        <v>9</v>
      </c>
      <c r="D394" s="190">
        <v>2</v>
      </c>
      <c r="E394" s="191">
        <v>478.99638297266762</v>
      </c>
      <c r="F394" s="161">
        <f t="shared" si="6"/>
        <v>957.99276594533524</v>
      </c>
    </row>
    <row r="395" spans="1:7" s="196" customFormat="1" ht="12.95" customHeight="1">
      <c r="A395" s="179" t="s">
        <v>429</v>
      </c>
      <c r="B395" s="150" t="s">
        <v>601</v>
      </c>
      <c r="C395" s="180"/>
      <c r="D395" s="181"/>
      <c r="E395" s="182"/>
      <c r="F395" s="210">
        <f t="shared" si="6"/>
        <v>0</v>
      </c>
      <c r="G395" s="196">
        <v>2</v>
      </c>
    </row>
    <row r="396" spans="1:7" s="196" customFormat="1" ht="12.95" customHeight="1">
      <c r="A396" s="202" t="s">
        <v>430</v>
      </c>
      <c r="B396" s="166" t="s">
        <v>733</v>
      </c>
      <c r="C396" s="210" t="s">
        <v>9</v>
      </c>
      <c r="D396" s="190">
        <v>2</v>
      </c>
      <c r="E396" s="191">
        <v>664.81470000000002</v>
      </c>
      <c r="F396" s="161">
        <f t="shared" si="6"/>
        <v>1329.6294</v>
      </c>
    </row>
    <row r="397" spans="1:7" s="196" customFormat="1" ht="12.95" customHeight="1">
      <c r="A397" s="202" t="s">
        <v>431</v>
      </c>
      <c r="B397" s="166" t="s">
        <v>602</v>
      </c>
      <c r="C397" s="210" t="s">
        <v>9</v>
      </c>
      <c r="D397" s="190">
        <v>3</v>
      </c>
      <c r="E397" s="191">
        <v>464.52780000000001</v>
      </c>
      <c r="F397" s="161">
        <f t="shared" si="6"/>
        <v>1393.5834</v>
      </c>
    </row>
    <row r="398" spans="1:7" s="196" customFormat="1" ht="12.95" customHeight="1">
      <c r="A398" s="202" t="s">
        <v>432</v>
      </c>
      <c r="B398" s="166" t="s">
        <v>603</v>
      </c>
      <c r="C398" s="189" t="s">
        <v>9</v>
      </c>
      <c r="D398" s="190">
        <v>3</v>
      </c>
      <c r="E398" s="192">
        <v>250.44880000000001</v>
      </c>
      <c r="F398" s="161">
        <f t="shared" si="6"/>
        <v>751.34640000000002</v>
      </c>
    </row>
    <row r="399" spans="1:7" s="196" customFormat="1" ht="12.95" customHeight="1">
      <c r="A399" s="202" t="s">
        <v>433</v>
      </c>
      <c r="B399" s="166" t="s">
        <v>694</v>
      </c>
      <c r="C399" s="210" t="s">
        <v>91</v>
      </c>
      <c r="D399" s="190">
        <v>9.8000000000000007</v>
      </c>
      <c r="E399" s="191">
        <v>243.76769999999999</v>
      </c>
      <c r="F399" s="161">
        <f t="shared" si="6"/>
        <v>2388.92346</v>
      </c>
    </row>
    <row r="400" spans="1:7" s="196" customFormat="1" ht="12.95" customHeight="1">
      <c r="A400" s="202" t="s">
        <v>434</v>
      </c>
      <c r="B400" s="166" t="s">
        <v>695</v>
      </c>
      <c r="C400" s="210" t="s">
        <v>91</v>
      </c>
      <c r="D400" s="190">
        <v>28</v>
      </c>
      <c r="E400" s="191">
        <v>155.12309999999999</v>
      </c>
      <c r="F400" s="161">
        <f t="shared" si="6"/>
        <v>4343.4467999999997</v>
      </c>
    </row>
    <row r="401" spans="1:7" s="196" customFormat="1" ht="12.95" customHeight="1">
      <c r="A401" s="202" t="s">
        <v>435</v>
      </c>
      <c r="B401" s="166" t="s">
        <v>604</v>
      </c>
      <c r="C401" s="210" t="s">
        <v>9</v>
      </c>
      <c r="D401" s="190">
        <v>3</v>
      </c>
      <c r="E401" s="191">
        <v>514.8297</v>
      </c>
      <c r="F401" s="161">
        <f t="shared" si="6"/>
        <v>1544.4891</v>
      </c>
    </row>
    <row r="402" spans="1:7" s="196" customFormat="1" ht="12.95" customHeight="1">
      <c r="A402" s="202" t="s">
        <v>436</v>
      </c>
      <c r="B402" s="166" t="s">
        <v>605</v>
      </c>
      <c r="C402" s="210" t="s">
        <v>9</v>
      </c>
      <c r="D402" s="190">
        <v>3</v>
      </c>
      <c r="E402" s="191">
        <v>1220.6106</v>
      </c>
      <c r="F402" s="161">
        <f t="shared" si="6"/>
        <v>3661.8317999999999</v>
      </c>
    </row>
    <row r="403" spans="1:7" s="196" customFormat="1" ht="12.95" customHeight="1">
      <c r="A403" s="202" t="s">
        <v>437</v>
      </c>
      <c r="B403" s="166" t="s">
        <v>606</v>
      </c>
      <c r="C403" s="210" t="s">
        <v>9</v>
      </c>
      <c r="D403" s="190">
        <v>3</v>
      </c>
      <c r="E403" s="191">
        <v>908.77050000000008</v>
      </c>
      <c r="F403" s="161">
        <f t="shared" si="6"/>
        <v>2726.3115000000003</v>
      </c>
    </row>
    <row r="404" spans="1:7" s="196" customFormat="1" ht="12.95" customHeight="1">
      <c r="A404" s="179" t="s">
        <v>438</v>
      </c>
      <c r="B404" s="150" t="s">
        <v>439</v>
      </c>
      <c r="C404" s="180"/>
      <c r="D404" s="181"/>
      <c r="E404" s="182"/>
      <c r="F404" s="210">
        <f t="shared" si="6"/>
        <v>0</v>
      </c>
      <c r="G404" s="196">
        <v>2</v>
      </c>
    </row>
    <row r="405" spans="1:7" s="196" customFormat="1" ht="12.95" customHeight="1">
      <c r="A405" s="202" t="s">
        <v>440</v>
      </c>
      <c r="B405" s="166" t="s">
        <v>737</v>
      </c>
      <c r="C405" s="189" t="s">
        <v>9</v>
      </c>
      <c r="D405" s="190">
        <v>3</v>
      </c>
      <c r="E405" s="192">
        <v>4335.7943999999998</v>
      </c>
      <c r="F405" s="161">
        <f t="shared" si="6"/>
        <v>13007.3832</v>
      </c>
    </row>
    <row r="406" spans="1:7" s="196" customFormat="1" ht="12.95" customHeight="1">
      <c r="A406" s="179" t="s">
        <v>441</v>
      </c>
      <c r="B406" s="150" t="s">
        <v>442</v>
      </c>
      <c r="C406" s="180"/>
      <c r="D406" s="181"/>
      <c r="E406" s="182"/>
      <c r="F406" s="210">
        <f t="shared" si="6"/>
        <v>0</v>
      </c>
      <c r="G406" s="196">
        <v>2</v>
      </c>
    </row>
    <row r="407" spans="1:7" s="196" customFormat="1" ht="12.95" customHeight="1">
      <c r="A407" s="211" t="s">
        <v>443</v>
      </c>
      <c r="B407" s="166" t="s">
        <v>740</v>
      </c>
      <c r="C407" s="212" t="s">
        <v>9</v>
      </c>
      <c r="D407" s="205">
        <v>1</v>
      </c>
      <c r="E407" s="192">
        <v>4906.9055475000005</v>
      </c>
      <c r="F407" s="213">
        <f t="shared" si="6"/>
        <v>4906.9055475000005</v>
      </c>
    </row>
    <row r="408" spans="1:7" s="196" customFormat="1" ht="12.95" customHeight="1">
      <c r="A408" s="211" t="s">
        <v>444</v>
      </c>
      <c r="B408" s="166" t="s">
        <v>741</v>
      </c>
      <c r="C408" s="212" t="s">
        <v>9</v>
      </c>
      <c r="D408" s="205">
        <v>2</v>
      </c>
      <c r="E408" s="192">
        <v>1576.5799499999998</v>
      </c>
      <c r="F408" s="213">
        <f t="shared" si="6"/>
        <v>3153.1598999999997</v>
      </c>
    </row>
    <row r="409" spans="1:7" s="196" customFormat="1" ht="12.95" customHeight="1">
      <c r="A409" s="211" t="s">
        <v>445</v>
      </c>
      <c r="B409" s="166" t="s">
        <v>742</v>
      </c>
      <c r="C409" s="212" t="s">
        <v>9</v>
      </c>
      <c r="D409" s="205">
        <v>1</v>
      </c>
      <c r="E409" s="192">
        <v>2304.5375924999998</v>
      </c>
      <c r="F409" s="213">
        <f t="shared" si="6"/>
        <v>2304.5375924999998</v>
      </c>
    </row>
    <row r="410" spans="1:7" s="196" customFormat="1" ht="12.95" customHeight="1">
      <c r="A410" s="179" t="s">
        <v>446</v>
      </c>
      <c r="B410" s="150" t="s">
        <v>607</v>
      </c>
      <c r="C410" s="180"/>
      <c r="D410" s="181"/>
      <c r="E410" s="182"/>
      <c r="F410" s="212">
        <f t="shared" si="6"/>
        <v>0</v>
      </c>
      <c r="G410" s="196">
        <v>2</v>
      </c>
    </row>
    <row r="411" spans="1:7" s="196" customFormat="1" ht="12.95" customHeight="1">
      <c r="A411" s="211" t="s">
        <v>447</v>
      </c>
      <c r="B411" s="166" t="s">
        <v>743</v>
      </c>
      <c r="C411" s="212" t="s">
        <v>9</v>
      </c>
      <c r="D411" s="205">
        <v>1</v>
      </c>
      <c r="E411" s="191">
        <v>8464.5</v>
      </c>
      <c r="F411" s="161">
        <f t="shared" si="6"/>
        <v>8464.5</v>
      </c>
    </row>
    <row r="412" spans="1:7" s="196" customFormat="1" ht="12.95" customHeight="1">
      <c r="A412" s="211" t="s">
        <v>448</v>
      </c>
      <c r="B412" s="166" t="s">
        <v>744</v>
      </c>
      <c r="C412" s="212" t="s">
        <v>9</v>
      </c>
      <c r="D412" s="205">
        <v>2</v>
      </c>
      <c r="E412" s="191">
        <v>2473.3368</v>
      </c>
      <c r="F412" s="161">
        <f t="shared" si="6"/>
        <v>4946.6736000000001</v>
      </c>
    </row>
    <row r="413" spans="1:7" s="196" customFormat="1" ht="12.95" customHeight="1">
      <c r="A413" s="211" t="s">
        <v>449</v>
      </c>
      <c r="B413" s="166" t="s">
        <v>745</v>
      </c>
      <c r="C413" s="212" t="s">
        <v>9</v>
      </c>
      <c r="D413" s="205">
        <v>1</v>
      </c>
      <c r="E413" s="191">
        <v>2718.5003999999999</v>
      </c>
      <c r="F413" s="161">
        <f t="shared" si="6"/>
        <v>2718.5003999999999</v>
      </c>
    </row>
    <row r="414" spans="1:7" s="196" customFormat="1" ht="12.95" customHeight="1">
      <c r="A414" s="211" t="s">
        <v>450</v>
      </c>
      <c r="B414" s="166" t="s">
        <v>608</v>
      </c>
      <c r="C414" s="212" t="s">
        <v>451</v>
      </c>
      <c r="D414" s="205">
        <v>1</v>
      </c>
      <c r="E414" s="191">
        <v>9157.2525000000005</v>
      </c>
      <c r="F414" s="161">
        <f t="shared" si="6"/>
        <v>9157.2525000000005</v>
      </c>
    </row>
    <row r="415" spans="1:7" s="196" customFormat="1" ht="12.95" customHeight="1">
      <c r="A415" s="179" t="s">
        <v>452</v>
      </c>
      <c r="B415" s="150" t="s">
        <v>609</v>
      </c>
      <c r="C415" s="180"/>
      <c r="D415" s="181"/>
      <c r="E415" s="182"/>
      <c r="F415" s="212">
        <f t="shared" si="6"/>
        <v>0</v>
      </c>
      <c r="G415" s="196">
        <v>2</v>
      </c>
    </row>
    <row r="416" spans="1:7" s="196" customFormat="1" ht="12.95" customHeight="1">
      <c r="A416" s="202" t="s">
        <v>453</v>
      </c>
      <c r="B416" s="160" t="s">
        <v>746</v>
      </c>
      <c r="C416" s="193" t="s">
        <v>19</v>
      </c>
      <c r="D416" s="194">
        <v>3</v>
      </c>
      <c r="E416" s="195">
        <v>535.0702</v>
      </c>
      <c r="F416" s="161">
        <f t="shared" si="6"/>
        <v>1605.2105999999999</v>
      </c>
    </row>
    <row r="417" spans="1:7" s="196" customFormat="1" ht="12.95" customHeight="1">
      <c r="A417" s="179" t="s">
        <v>454</v>
      </c>
      <c r="B417" s="150" t="s">
        <v>639</v>
      </c>
      <c r="C417" s="180"/>
      <c r="D417" s="181"/>
      <c r="E417" s="182"/>
      <c r="F417" s="212">
        <f t="shared" si="6"/>
        <v>0</v>
      </c>
      <c r="G417" s="196">
        <v>2</v>
      </c>
    </row>
    <row r="418" spans="1:7" s="196" customFormat="1" ht="12.95" customHeight="1">
      <c r="A418" s="202" t="s">
        <v>455</v>
      </c>
      <c r="B418" s="166" t="s">
        <v>610</v>
      </c>
      <c r="C418" s="210" t="s">
        <v>9</v>
      </c>
      <c r="D418" s="190">
        <v>6</v>
      </c>
      <c r="E418" s="191">
        <v>83.813400000000001</v>
      </c>
      <c r="F418" s="161">
        <f t="shared" si="6"/>
        <v>502.88040000000001</v>
      </c>
    </row>
    <row r="419" spans="1:7" s="196" customFormat="1" ht="12.95" customHeight="1">
      <c r="A419" s="202" t="s">
        <v>456</v>
      </c>
      <c r="B419" s="166" t="s">
        <v>611</v>
      </c>
      <c r="C419" s="210" t="s">
        <v>9</v>
      </c>
      <c r="D419" s="190">
        <v>8</v>
      </c>
      <c r="E419" s="191">
        <v>73.260000000000005</v>
      </c>
      <c r="F419" s="161">
        <f t="shared" si="6"/>
        <v>586.08000000000004</v>
      </c>
    </row>
    <row r="420" spans="1:7" s="196" customFormat="1" ht="12.95" customHeight="1">
      <c r="A420" s="202" t="s">
        <v>457</v>
      </c>
      <c r="B420" s="166" t="s">
        <v>640</v>
      </c>
      <c r="C420" s="210" t="s">
        <v>9</v>
      </c>
      <c r="D420" s="190">
        <v>25</v>
      </c>
      <c r="E420" s="191">
        <v>95.356799999999993</v>
      </c>
      <c r="F420" s="161">
        <f t="shared" si="6"/>
        <v>2383.9199999999996</v>
      </c>
    </row>
    <row r="421" spans="1:7" s="183" customFormat="1" ht="12.95" customHeight="1">
      <c r="A421" s="179" t="s">
        <v>458</v>
      </c>
      <c r="B421" s="150" t="s">
        <v>459</v>
      </c>
      <c r="C421" s="180"/>
      <c r="D421" s="181"/>
      <c r="E421" s="182"/>
      <c r="F421" s="180">
        <f t="shared" si="6"/>
        <v>0</v>
      </c>
      <c r="G421" s="183">
        <v>2</v>
      </c>
    </row>
    <row r="422" spans="1:7" s="196" customFormat="1" ht="12.95" customHeight="1">
      <c r="A422" s="214" t="s">
        <v>460</v>
      </c>
      <c r="B422" s="166" t="s">
        <v>612</v>
      </c>
      <c r="C422" s="210" t="s">
        <v>654</v>
      </c>
      <c r="D422" s="190"/>
      <c r="E422" s="215">
        <v>2.2275E-2</v>
      </c>
      <c r="F422" s="210">
        <f t="shared" si="6"/>
        <v>0</v>
      </c>
    </row>
    <row r="423" spans="1:7" s="196" customFormat="1" ht="12.95" customHeight="1">
      <c r="A423" s="214" t="s">
        <v>661</v>
      </c>
      <c r="B423" s="166" t="s">
        <v>655</v>
      </c>
      <c r="C423" s="210" t="s">
        <v>654</v>
      </c>
      <c r="D423" s="190"/>
      <c r="E423" s="215">
        <v>8.1674999999999998E-2</v>
      </c>
      <c r="F423" s="210">
        <f t="shared" si="6"/>
        <v>0</v>
      </c>
    </row>
    <row r="424" spans="1:7" s="196" customFormat="1" ht="12.95" customHeight="1">
      <c r="A424" s="214" t="s">
        <v>662</v>
      </c>
      <c r="B424" s="166" t="s">
        <v>656</v>
      </c>
      <c r="C424" s="210" t="s">
        <v>654</v>
      </c>
      <c r="D424" s="216">
        <f>F407+F408+F409</f>
        <v>10364.60304</v>
      </c>
      <c r="E424" s="215">
        <v>4.2075000000000001E-2</v>
      </c>
      <c r="F424" s="213">
        <f>D424*E424</f>
        <v>436.09067290799999</v>
      </c>
    </row>
    <row r="425" spans="1:7" s="196" customFormat="1" ht="12.95" customHeight="1">
      <c r="A425" s="214" t="s">
        <v>663</v>
      </c>
      <c r="B425" s="166" t="s">
        <v>657</v>
      </c>
      <c r="C425" s="210" t="s">
        <v>654</v>
      </c>
      <c r="D425" s="190"/>
      <c r="E425" s="215">
        <v>4.2075000000000001E-2</v>
      </c>
      <c r="F425" s="210">
        <f t="shared" si="6"/>
        <v>0</v>
      </c>
    </row>
    <row r="426" spans="1:7" s="196" customFormat="1" ht="12.95" customHeight="1">
      <c r="A426" s="214" t="s">
        <v>664</v>
      </c>
      <c r="B426" s="166" t="s">
        <v>658</v>
      </c>
      <c r="C426" s="210" t="s">
        <v>654</v>
      </c>
      <c r="D426" s="190"/>
      <c r="E426" s="215">
        <v>4.2075000000000001E-2</v>
      </c>
      <c r="F426" s="210">
        <f t="shared" si="6"/>
        <v>0</v>
      </c>
    </row>
    <row r="427" spans="1:7" s="196" customFormat="1" ht="12.95" customHeight="1">
      <c r="A427" s="214" t="s">
        <v>665</v>
      </c>
      <c r="B427" s="166" t="s">
        <v>659</v>
      </c>
      <c r="C427" s="210" t="s">
        <v>654</v>
      </c>
      <c r="D427" s="190"/>
      <c r="E427" s="215">
        <v>8.1674999999999998E-2</v>
      </c>
      <c r="F427" s="210">
        <f t="shared" si="6"/>
        <v>0</v>
      </c>
    </row>
    <row r="428" spans="1:7" s="196" customFormat="1" ht="12.95" customHeight="1">
      <c r="A428" s="214" t="s">
        <v>666</v>
      </c>
      <c r="B428" s="166" t="s">
        <v>660</v>
      </c>
      <c r="C428" s="210" t="s">
        <v>654</v>
      </c>
      <c r="D428" s="190"/>
      <c r="E428" s="215">
        <v>8.1674999999999998E-2</v>
      </c>
      <c r="F428" s="210">
        <f t="shared" si="6"/>
        <v>0</v>
      </c>
    </row>
    <row r="429" spans="1:7" s="183" customFormat="1" ht="12.95" customHeight="1">
      <c r="A429" s="198" t="s">
        <v>461</v>
      </c>
      <c r="B429" s="145" t="s">
        <v>86</v>
      </c>
      <c r="C429" s="199"/>
      <c r="D429" s="200"/>
      <c r="E429" s="201"/>
      <c r="F429" s="199">
        <f t="shared" si="6"/>
        <v>0</v>
      </c>
      <c r="G429" s="183">
        <v>1</v>
      </c>
    </row>
    <row r="430" spans="1:7" s="183" customFormat="1" ht="12.95" customHeight="1">
      <c r="A430" s="179" t="s">
        <v>462</v>
      </c>
      <c r="B430" s="150" t="s">
        <v>613</v>
      </c>
      <c r="C430" s="180"/>
      <c r="D430" s="181"/>
      <c r="E430" s="182"/>
      <c r="F430" s="180">
        <f t="shared" si="6"/>
        <v>0</v>
      </c>
      <c r="G430" s="183">
        <v>2</v>
      </c>
    </row>
    <row r="431" spans="1:7" s="196" customFormat="1" ht="12.95" customHeight="1">
      <c r="A431" s="202" t="s">
        <v>463</v>
      </c>
      <c r="B431" s="166" t="s">
        <v>641</v>
      </c>
      <c r="C431" s="189" t="s">
        <v>19</v>
      </c>
      <c r="D431" s="217">
        <v>40</v>
      </c>
      <c r="E431" s="191">
        <v>901.95534000000009</v>
      </c>
      <c r="F431" s="161">
        <f t="shared" si="6"/>
        <v>36078.213600000003</v>
      </c>
    </row>
    <row r="432" spans="1:7" s="196" customFormat="1" ht="12.95" customHeight="1">
      <c r="A432" s="202" t="s">
        <v>464</v>
      </c>
      <c r="B432" s="166" t="s">
        <v>642</v>
      </c>
      <c r="C432" s="189" t="s">
        <v>9</v>
      </c>
      <c r="D432" s="217">
        <v>4</v>
      </c>
      <c r="E432" s="192">
        <v>882.07350000000008</v>
      </c>
      <c r="F432" s="161">
        <f t="shared" si="6"/>
        <v>3528.2940000000003</v>
      </c>
    </row>
    <row r="433" spans="1:7" s="196" customFormat="1" ht="12.95" customHeight="1">
      <c r="A433" s="202" t="s">
        <v>465</v>
      </c>
      <c r="B433" s="166" t="s">
        <v>644</v>
      </c>
      <c r="C433" s="189" t="s">
        <v>9</v>
      </c>
      <c r="D433" s="217">
        <v>6</v>
      </c>
      <c r="E433" s="192">
        <v>395.66520000000003</v>
      </c>
      <c r="F433" s="161">
        <f t="shared" si="6"/>
        <v>2373.9912000000004</v>
      </c>
    </row>
    <row r="434" spans="1:7" s="196" customFormat="1" ht="12.95" customHeight="1">
      <c r="A434" s="202" t="s">
        <v>466</v>
      </c>
      <c r="B434" s="166" t="s">
        <v>645</v>
      </c>
      <c r="C434" s="189" t="s">
        <v>9</v>
      </c>
      <c r="D434" s="217">
        <v>2</v>
      </c>
      <c r="E434" s="192">
        <v>267.99079999999998</v>
      </c>
      <c r="F434" s="161">
        <f t="shared" si="6"/>
        <v>535.98159999999996</v>
      </c>
    </row>
    <row r="435" spans="1:7" s="196" customFormat="1" ht="12.95" customHeight="1">
      <c r="A435" s="202" t="s">
        <v>467</v>
      </c>
      <c r="B435" s="166" t="s">
        <v>614</v>
      </c>
      <c r="C435" s="189" t="s">
        <v>9</v>
      </c>
      <c r="D435" s="217">
        <v>5</v>
      </c>
      <c r="E435" s="192">
        <v>403.64729999999997</v>
      </c>
      <c r="F435" s="161">
        <f t="shared" si="6"/>
        <v>2018.2365</v>
      </c>
    </row>
    <row r="436" spans="1:7" s="196" customFormat="1" ht="12.95" customHeight="1">
      <c r="A436" s="202" t="s">
        <v>468</v>
      </c>
      <c r="B436" s="166" t="s">
        <v>615</v>
      </c>
      <c r="C436" s="189" t="s">
        <v>9</v>
      </c>
      <c r="D436" s="217">
        <v>5</v>
      </c>
      <c r="E436" s="192">
        <v>779.00199999999995</v>
      </c>
      <c r="F436" s="161">
        <f t="shared" si="6"/>
        <v>3895.0099999999998</v>
      </c>
    </row>
    <row r="437" spans="1:7" s="196" customFormat="1" ht="12.95" customHeight="1">
      <c r="A437" s="202" t="s">
        <v>469</v>
      </c>
      <c r="B437" s="166" t="s">
        <v>646</v>
      </c>
      <c r="C437" s="189" t="s">
        <v>91</v>
      </c>
      <c r="D437" s="217">
        <v>77</v>
      </c>
      <c r="E437" s="192">
        <v>334.99340000000001</v>
      </c>
      <c r="F437" s="161">
        <f t="shared" si="6"/>
        <v>25794.4918</v>
      </c>
    </row>
    <row r="438" spans="1:7" s="196" customFormat="1" ht="12.95" customHeight="1">
      <c r="A438" s="202" t="s">
        <v>470</v>
      </c>
      <c r="B438" s="166" t="s">
        <v>616</v>
      </c>
      <c r="C438" s="189" t="s">
        <v>9</v>
      </c>
      <c r="D438" s="217">
        <v>2</v>
      </c>
      <c r="E438" s="192">
        <v>182.71119999999999</v>
      </c>
      <c r="F438" s="161">
        <f t="shared" si="6"/>
        <v>365.42239999999998</v>
      </c>
    </row>
    <row r="439" spans="1:7" s="196" customFormat="1" ht="12.95" customHeight="1">
      <c r="A439" s="202" t="s">
        <v>471</v>
      </c>
      <c r="B439" s="166" t="s">
        <v>647</v>
      </c>
      <c r="C439" s="189" t="s">
        <v>9</v>
      </c>
      <c r="D439" s="217">
        <v>2</v>
      </c>
      <c r="E439" s="192">
        <v>486.74639999999994</v>
      </c>
      <c r="F439" s="161">
        <f t="shared" si="6"/>
        <v>973.49279999999987</v>
      </c>
    </row>
    <row r="440" spans="1:7" s="183" customFormat="1" ht="12.95" customHeight="1">
      <c r="A440" s="179" t="s">
        <v>472</v>
      </c>
      <c r="B440" s="150" t="s">
        <v>617</v>
      </c>
      <c r="C440" s="180"/>
      <c r="D440" s="181"/>
      <c r="E440" s="182"/>
      <c r="F440" s="180">
        <f t="shared" si="6"/>
        <v>0</v>
      </c>
      <c r="G440" s="183">
        <v>2</v>
      </c>
    </row>
    <row r="441" spans="1:7" s="196" customFormat="1" ht="12.95" customHeight="1">
      <c r="A441" s="202" t="s">
        <v>473</v>
      </c>
      <c r="B441" s="166" t="s">
        <v>648</v>
      </c>
      <c r="C441" s="189" t="s">
        <v>19</v>
      </c>
      <c r="D441" s="190">
        <v>103</v>
      </c>
      <c r="E441" s="191">
        <v>901.95534000000009</v>
      </c>
      <c r="F441" s="161">
        <f t="shared" si="6"/>
        <v>92901.400020000016</v>
      </c>
    </row>
    <row r="442" spans="1:7" s="196" customFormat="1" ht="12.95" customHeight="1">
      <c r="A442" s="184" t="s">
        <v>474</v>
      </c>
      <c r="B442" s="166" t="s">
        <v>643</v>
      </c>
      <c r="C442" s="189" t="s">
        <v>9</v>
      </c>
      <c r="D442" s="190">
        <v>5</v>
      </c>
      <c r="E442" s="192">
        <v>514.21090000000004</v>
      </c>
      <c r="F442" s="161">
        <f t="shared" si="6"/>
        <v>2571.0545000000002</v>
      </c>
    </row>
    <row r="443" spans="1:7" s="196" customFormat="1" ht="12.95" customHeight="1">
      <c r="A443" s="184" t="s">
        <v>475</v>
      </c>
      <c r="B443" s="166" t="s">
        <v>649</v>
      </c>
      <c r="C443" s="189" t="s">
        <v>91</v>
      </c>
      <c r="D443" s="190">
        <v>85</v>
      </c>
      <c r="E443" s="192">
        <v>364.07</v>
      </c>
      <c r="F443" s="161">
        <f t="shared" si="6"/>
        <v>30945.95</v>
      </c>
    </row>
    <row r="444" spans="1:7" s="196" customFormat="1" ht="12.95" customHeight="1">
      <c r="A444" s="184" t="s">
        <v>476</v>
      </c>
      <c r="B444" s="166" t="s">
        <v>650</v>
      </c>
      <c r="C444" s="189" t="s">
        <v>9</v>
      </c>
      <c r="D444" s="190">
        <v>9</v>
      </c>
      <c r="E444" s="192">
        <v>347.96859999999998</v>
      </c>
      <c r="F444" s="161">
        <f t="shared" si="6"/>
        <v>3131.7174</v>
      </c>
    </row>
    <row r="445" spans="1:7" s="196" customFormat="1" ht="12.95" customHeight="1">
      <c r="A445" s="184" t="s">
        <v>477</v>
      </c>
      <c r="B445" s="166" t="s">
        <v>651</v>
      </c>
      <c r="C445" s="189" t="s">
        <v>9</v>
      </c>
      <c r="D445" s="190">
        <v>2</v>
      </c>
      <c r="E445" s="192">
        <v>394.79300000000001</v>
      </c>
      <c r="F445" s="161">
        <f t="shared" si="6"/>
        <v>789.58600000000001</v>
      </c>
    </row>
    <row r="446" spans="1:7" s="196" customFormat="1" ht="12.95" customHeight="1">
      <c r="A446" s="184" t="s">
        <v>478</v>
      </c>
      <c r="B446" s="166" t="s">
        <v>652</v>
      </c>
      <c r="C446" s="189" t="s">
        <v>9</v>
      </c>
      <c r="D446" s="190">
        <v>5</v>
      </c>
      <c r="E446" s="192">
        <v>486.73543519500896</v>
      </c>
      <c r="F446" s="161">
        <f t="shared" si="6"/>
        <v>2433.677175975045</v>
      </c>
    </row>
    <row r="447" spans="1:7" s="183" customFormat="1" ht="12.95" customHeight="1">
      <c r="A447" s="179" t="s">
        <v>479</v>
      </c>
      <c r="B447" s="150" t="s">
        <v>618</v>
      </c>
      <c r="C447" s="180"/>
      <c r="D447" s="181"/>
      <c r="E447" s="182"/>
      <c r="F447" s="180">
        <f t="shared" si="6"/>
        <v>0</v>
      </c>
      <c r="G447" s="183">
        <v>2</v>
      </c>
    </row>
    <row r="448" spans="1:7" s="196" customFormat="1" ht="12.95" customHeight="1">
      <c r="A448" s="202" t="s">
        <v>480</v>
      </c>
      <c r="B448" s="166" t="s">
        <v>653</v>
      </c>
      <c r="C448" s="189" t="s">
        <v>19</v>
      </c>
      <c r="D448" s="190">
        <v>47</v>
      </c>
      <c r="E448" s="191">
        <v>766.51739999999995</v>
      </c>
      <c r="F448" s="161">
        <f t="shared" si="6"/>
        <v>36026.317799999997</v>
      </c>
    </row>
    <row r="449" spans="1:7" s="183" customFormat="1" ht="12.95" customHeight="1">
      <c r="A449" s="179" t="s">
        <v>481</v>
      </c>
      <c r="B449" s="150" t="s">
        <v>619</v>
      </c>
      <c r="C449" s="180"/>
      <c r="D449" s="181"/>
      <c r="E449" s="182"/>
      <c r="F449" s="180">
        <f t="shared" si="6"/>
        <v>0</v>
      </c>
      <c r="G449" s="183">
        <v>2</v>
      </c>
    </row>
    <row r="450" spans="1:7" s="67" customFormat="1" ht="12.95" customHeight="1">
      <c r="A450" s="83" t="s">
        <v>972</v>
      </c>
      <c r="B450" s="75" t="s">
        <v>973</v>
      </c>
      <c r="C450" s="76" t="s">
        <v>19</v>
      </c>
      <c r="D450" s="77">
        <v>4</v>
      </c>
      <c r="E450" s="78">
        <v>1075.635</v>
      </c>
      <c r="F450" s="218">
        <f t="shared" si="6"/>
        <v>4302.54</v>
      </c>
    </row>
    <row r="451" spans="1:7" s="183" customFormat="1" ht="12.95" customHeight="1">
      <c r="A451" s="179" t="s">
        <v>482</v>
      </c>
      <c r="B451" s="150" t="s">
        <v>483</v>
      </c>
      <c r="C451" s="180"/>
      <c r="D451" s="181"/>
      <c r="E451" s="182"/>
      <c r="F451" s="180">
        <f t="shared" si="6"/>
        <v>0</v>
      </c>
      <c r="G451" s="183">
        <v>2</v>
      </c>
    </row>
    <row r="452" spans="1:7" s="183" customFormat="1" ht="12.95" customHeight="1">
      <c r="A452" s="219" t="s">
        <v>484</v>
      </c>
      <c r="B452" s="220" t="s">
        <v>485</v>
      </c>
      <c r="C452" s="221"/>
      <c r="D452" s="222"/>
      <c r="E452" s="223"/>
      <c r="F452" s="221">
        <f t="shared" si="6"/>
        <v>0</v>
      </c>
      <c r="G452" s="183">
        <v>2</v>
      </c>
    </row>
    <row r="453" spans="1:7" s="183" customFormat="1" ht="12.95" customHeight="1">
      <c r="A453" s="224"/>
      <c r="B453" s="225"/>
      <c r="C453" s="224"/>
      <c r="D453" s="226"/>
      <c r="E453" s="227"/>
      <c r="F453" s="268"/>
    </row>
    <row r="454" spans="1:7" s="234" customFormat="1" ht="12.95" customHeight="1">
      <c r="A454" s="228"/>
      <c r="B454" s="229" t="s">
        <v>754</v>
      </c>
      <c r="C454" s="230"/>
      <c r="D454" s="231"/>
      <c r="E454" s="232"/>
      <c r="F454" s="230">
        <f t="shared" ref="F454:F512" si="7">D454*E454</f>
        <v>0</v>
      </c>
      <c r="G454" s="233"/>
    </row>
    <row r="455" spans="1:7" s="139" customFormat="1" ht="12.95" customHeight="1">
      <c r="A455" s="149"/>
      <c r="B455" s="150" t="s">
        <v>493</v>
      </c>
      <c r="C455" s="151"/>
      <c r="D455" s="152"/>
      <c r="E455" s="153"/>
      <c r="F455" s="151">
        <f t="shared" si="7"/>
        <v>0</v>
      </c>
      <c r="G455" s="139">
        <v>2</v>
      </c>
    </row>
    <row r="456" spans="1:7" s="240" customFormat="1" ht="12.95" customHeight="1">
      <c r="A456" s="235" t="s">
        <v>914</v>
      </c>
      <c r="B456" s="166" t="s">
        <v>965</v>
      </c>
      <c r="C456" s="236" t="s">
        <v>23</v>
      </c>
      <c r="D456" s="237">
        <v>414.66</v>
      </c>
      <c r="E456" s="238">
        <v>254.29</v>
      </c>
      <c r="F456" s="239">
        <f t="shared" si="7"/>
        <v>105443.89140000001</v>
      </c>
    </row>
    <row r="457" spans="1:7" s="139" customFormat="1" ht="12.95" customHeight="1">
      <c r="A457" s="149"/>
      <c r="B457" s="150" t="s">
        <v>122</v>
      </c>
      <c r="C457" s="151"/>
      <c r="D457" s="152"/>
      <c r="E457" s="153"/>
      <c r="F457" s="151">
        <f t="shared" si="7"/>
        <v>0</v>
      </c>
      <c r="G457" s="139">
        <v>2</v>
      </c>
    </row>
    <row r="458" spans="1:7" s="240" customFormat="1" ht="12.95" customHeight="1">
      <c r="A458" s="235" t="s">
        <v>915</v>
      </c>
      <c r="B458" s="241" t="s">
        <v>974</v>
      </c>
      <c r="C458" s="189" t="s">
        <v>702</v>
      </c>
      <c r="D458" s="242">
        <v>1.46</v>
      </c>
      <c r="E458" s="243">
        <v>755.5086</v>
      </c>
      <c r="F458" s="167">
        <f t="shared" si="7"/>
        <v>1103.0425559999999</v>
      </c>
    </row>
    <row r="459" spans="1:7" s="240" customFormat="1" ht="12.95" customHeight="1">
      <c r="A459" s="235" t="s">
        <v>916</v>
      </c>
      <c r="B459" s="166" t="s">
        <v>758</v>
      </c>
      <c r="C459" s="189" t="s">
        <v>9</v>
      </c>
      <c r="D459" s="242">
        <v>1</v>
      </c>
      <c r="E459" s="243">
        <v>19288.66</v>
      </c>
      <c r="F459" s="161">
        <f t="shared" si="7"/>
        <v>19288.66</v>
      </c>
    </row>
    <row r="460" spans="1:7" s="240" customFormat="1" ht="12.95" customHeight="1">
      <c r="A460" s="235" t="s">
        <v>917</v>
      </c>
      <c r="B460" s="166" t="s">
        <v>759</v>
      </c>
      <c r="C460" s="189" t="s">
        <v>23</v>
      </c>
      <c r="D460" s="242">
        <v>283</v>
      </c>
      <c r="E460" s="243">
        <v>292.47000000000003</v>
      </c>
      <c r="F460" s="161">
        <f t="shared" si="7"/>
        <v>82769.010000000009</v>
      </c>
    </row>
    <row r="461" spans="1:7" s="240" customFormat="1" ht="12.95" customHeight="1">
      <c r="A461" s="235" t="s">
        <v>918</v>
      </c>
      <c r="B461" s="166" t="s">
        <v>760</v>
      </c>
      <c r="C461" s="189" t="s">
        <v>23</v>
      </c>
      <c r="D461" s="242">
        <v>15</v>
      </c>
      <c r="E461" s="243">
        <v>292.47000000000003</v>
      </c>
      <c r="F461" s="161">
        <f t="shared" si="7"/>
        <v>4387.05</v>
      </c>
    </row>
    <row r="462" spans="1:7" s="240" customFormat="1" ht="12.95" customHeight="1">
      <c r="A462" s="235" t="s">
        <v>919</v>
      </c>
      <c r="B462" s="166" t="s">
        <v>966</v>
      </c>
      <c r="C462" s="189" t="s">
        <v>761</v>
      </c>
      <c r="D462" s="242">
        <v>24.48</v>
      </c>
      <c r="E462" s="243"/>
      <c r="F462" s="167">
        <f t="shared" si="7"/>
        <v>0</v>
      </c>
    </row>
    <row r="463" spans="1:7" s="139" customFormat="1" ht="12.95" customHeight="1">
      <c r="A463" s="149"/>
      <c r="B463" s="150" t="s">
        <v>929</v>
      </c>
      <c r="C463" s="151"/>
      <c r="D463" s="152"/>
      <c r="E463" s="153"/>
      <c r="F463" s="151">
        <f t="shared" si="7"/>
        <v>0</v>
      </c>
      <c r="G463" s="139">
        <v>2</v>
      </c>
    </row>
    <row r="464" spans="1:7" s="240" customFormat="1" ht="12.95" customHeight="1">
      <c r="A464" s="235" t="s">
        <v>920</v>
      </c>
      <c r="B464" s="166" t="s">
        <v>756</v>
      </c>
      <c r="C464" s="244" t="s">
        <v>23</v>
      </c>
      <c r="D464" s="245">
        <v>17.45</v>
      </c>
      <c r="E464" s="243">
        <v>288.58999999999997</v>
      </c>
      <c r="F464" s="167">
        <f t="shared" si="7"/>
        <v>5035.8954999999996</v>
      </c>
    </row>
    <row r="465" spans="1:7" s="139" customFormat="1" ht="12.95" customHeight="1">
      <c r="A465" s="149"/>
      <c r="B465" s="150" t="s">
        <v>703</v>
      </c>
      <c r="C465" s="151"/>
      <c r="D465" s="152"/>
      <c r="E465" s="153"/>
      <c r="F465" s="151">
        <f t="shared" si="7"/>
        <v>0</v>
      </c>
      <c r="G465" s="139">
        <v>2</v>
      </c>
    </row>
    <row r="466" spans="1:7" s="240" customFormat="1" ht="12.95" customHeight="1">
      <c r="A466" s="235" t="s">
        <v>921</v>
      </c>
      <c r="B466" s="160" t="s">
        <v>928</v>
      </c>
      <c r="C466" s="120" t="s">
        <v>9</v>
      </c>
      <c r="D466" s="246">
        <v>4</v>
      </c>
      <c r="E466" s="247">
        <v>13437.5</v>
      </c>
      <c r="F466" s="161">
        <f t="shared" si="7"/>
        <v>53750</v>
      </c>
    </row>
    <row r="467" spans="1:7" s="139" customFormat="1" ht="12.95" customHeight="1">
      <c r="A467" s="149"/>
      <c r="B467" s="150" t="s">
        <v>29</v>
      </c>
      <c r="C467" s="151"/>
      <c r="D467" s="152"/>
      <c r="E467" s="153"/>
      <c r="F467" s="151">
        <f t="shared" si="7"/>
        <v>0</v>
      </c>
      <c r="G467" s="139">
        <v>2</v>
      </c>
    </row>
    <row r="468" spans="1:7" s="240" customFormat="1" ht="12.95" customHeight="1">
      <c r="A468" s="235" t="s">
        <v>922</v>
      </c>
      <c r="B468" s="166" t="s">
        <v>753</v>
      </c>
      <c r="C468" s="244" t="s">
        <v>9</v>
      </c>
      <c r="D468" s="245">
        <v>1</v>
      </c>
      <c r="E468" s="243">
        <v>2430</v>
      </c>
      <c r="F468" s="167">
        <f t="shared" si="7"/>
        <v>2430</v>
      </c>
    </row>
    <row r="469" spans="1:7" s="248" customFormat="1" ht="12.95" customHeight="1">
      <c r="A469" s="144"/>
      <c r="B469" s="145" t="s">
        <v>508</v>
      </c>
      <c r="C469" s="146" t="s">
        <v>704</v>
      </c>
      <c r="D469" s="147"/>
      <c r="E469" s="148"/>
      <c r="F469" s="146">
        <f t="shared" si="7"/>
        <v>0</v>
      </c>
      <c r="G469" s="139">
        <v>1</v>
      </c>
    </row>
    <row r="470" spans="1:7" s="196" customFormat="1" ht="12.95" customHeight="1">
      <c r="A470" s="202" t="s">
        <v>923</v>
      </c>
      <c r="B470" s="166" t="s">
        <v>726</v>
      </c>
      <c r="C470" s="189" t="s">
        <v>702</v>
      </c>
      <c r="D470" s="190">
        <v>10.18</v>
      </c>
      <c r="E470" s="192">
        <v>99.15</v>
      </c>
      <c r="F470" s="167">
        <f t="shared" si="7"/>
        <v>1009.347</v>
      </c>
      <c r="G470" s="240"/>
    </row>
    <row r="471" spans="1:7" s="196" customFormat="1" ht="12.95" customHeight="1">
      <c r="A471" s="202" t="s">
        <v>924</v>
      </c>
      <c r="B471" s="166" t="s">
        <v>727</v>
      </c>
      <c r="C471" s="189" t="s">
        <v>702</v>
      </c>
      <c r="D471" s="190">
        <v>4</v>
      </c>
      <c r="E471" s="192">
        <v>151.19</v>
      </c>
      <c r="F471" s="167">
        <f t="shared" si="7"/>
        <v>604.76</v>
      </c>
      <c r="G471" s="240"/>
    </row>
    <row r="472" spans="1:7" s="196" customFormat="1" ht="12.95" customHeight="1">
      <c r="A472" s="202" t="s">
        <v>925</v>
      </c>
      <c r="B472" s="166" t="s">
        <v>709</v>
      </c>
      <c r="C472" s="189" t="s">
        <v>702</v>
      </c>
      <c r="D472" s="190">
        <v>35</v>
      </c>
      <c r="E472" s="192">
        <v>75.849999999999994</v>
      </c>
      <c r="F472" s="167">
        <f t="shared" si="7"/>
        <v>2654.75</v>
      </c>
      <c r="G472" s="240"/>
    </row>
    <row r="473" spans="1:7" s="196" customFormat="1" ht="12.95" customHeight="1">
      <c r="A473" s="202" t="s">
        <v>930</v>
      </c>
      <c r="B473" s="166" t="s">
        <v>708</v>
      </c>
      <c r="C473" s="189" t="s">
        <v>702</v>
      </c>
      <c r="D473" s="190">
        <v>60</v>
      </c>
      <c r="E473" s="192">
        <v>50.82</v>
      </c>
      <c r="F473" s="167">
        <f t="shared" si="7"/>
        <v>3049.2</v>
      </c>
      <c r="G473" s="240"/>
    </row>
    <row r="474" spans="1:7" s="139" customFormat="1" ht="12.95" customHeight="1">
      <c r="A474" s="149"/>
      <c r="B474" s="150" t="s">
        <v>705</v>
      </c>
      <c r="C474" s="151" t="s">
        <v>704</v>
      </c>
      <c r="D474" s="152"/>
      <c r="E474" s="153"/>
      <c r="F474" s="151">
        <f t="shared" si="7"/>
        <v>0</v>
      </c>
      <c r="G474" s="139">
        <v>2</v>
      </c>
    </row>
    <row r="475" spans="1:7" s="188" customFormat="1" ht="12.95" customHeight="1">
      <c r="A475" s="202" t="s">
        <v>927</v>
      </c>
      <c r="B475" s="241" t="s">
        <v>755</v>
      </c>
      <c r="C475" s="189" t="s">
        <v>9</v>
      </c>
      <c r="D475" s="190">
        <v>1</v>
      </c>
      <c r="E475" s="192">
        <v>2607.48</v>
      </c>
      <c r="F475" s="167">
        <f t="shared" si="7"/>
        <v>2607.48</v>
      </c>
      <c r="G475" s="240"/>
    </row>
    <row r="476" spans="1:7" s="248" customFormat="1" ht="12.95" customHeight="1">
      <c r="A476" s="144"/>
      <c r="B476" s="145" t="s">
        <v>706</v>
      </c>
      <c r="C476" s="146"/>
      <c r="D476" s="147"/>
      <c r="E476" s="148"/>
      <c r="F476" s="146">
        <f t="shared" si="7"/>
        <v>0</v>
      </c>
      <c r="G476" s="139">
        <v>1</v>
      </c>
    </row>
    <row r="477" spans="1:7" s="139" customFormat="1" ht="12.95" customHeight="1">
      <c r="A477" s="149"/>
      <c r="B477" s="150" t="s">
        <v>710</v>
      </c>
      <c r="C477" s="151"/>
      <c r="D477" s="152"/>
      <c r="E477" s="153"/>
      <c r="F477" s="151">
        <f t="shared" si="7"/>
        <v>0</v>
      </c>
      <c r="G477" s="139">
        <v>2</v>
      </c>
    </row>
    <row r="478" spans="1:7" s="196" customFormat="1" ht="12.95" customHeight="1">
      <c r="A478" s="184" t="s">
        <v>931</v>
      </c>
      <c r="B478" s="166" t="s">
        <v>711</v>
      </c>
      <c r="C478" s="189" t="s">
        <v>702</v>
      </c>
      <c r="D478" s="190">
        <v>3</v>
      </c>
      <c r="E478" s="218">
        <v>62.1</v>
      </c>
      <c r="F478" s="161">
        <f t="shared" si="7"/>
        <v>186.3</v>
      </c>
    </row>
    <row r="479" spans="1:7" s="196" customFormat="1" ht="12.95" customHeight="1">
      <c r="A479" s="184" t="s">
        <v>932</v>
      </c>
      <c r="B479" s="166" t="s">
        <v>747</v>
      </c>
      <c r="C479" s="189" t="s">
        <v>9</v>
      </c>
      <c r="D479" s="190">
        <v>1</v>
      </c>
      <c r="E479" s="218">
        <v>1563.26</v>
      </c>
      <c r="F479" s="161">
        <f t="shared" si="7"/>
        <v>1563.26</v>
      </c>
    </row>
    <row r="480" spans="1:7" s="139" customFormat="1" ht="12.95" customHeight="1">
      <c r="A480" s="149"/>
      <c r="B480" s="150" t="s">
        <v>748</v>
      </c>
      <c r="C480" s="151"/>
      <c r="D480" s="152"/>
      <c r="E480" s="153"/>
      <c r="F480" s="151">
        <f t="shared" si="7"/>
        <v>0</v>
      </c>
      <c r="G480" s="139">
        <v>2</v>
      </c>
    </row>
    <row r="481" spans="1:7" s="196" customFormat="1" ht="12.95" customHeight="1">
      <c r="A481" s="184" t="s">
        <v>933</v>
      </c>
      <c r="B481" s="166" t="s">
        <v>712</v>
      </c>
      <c r="C481" s="189" t="s">
        <v>9</v>
      </c>
      <c r="D481" s="190">
        <v>1</v>
      </c>
      <c r="E481" s="192">
        <v>906.11</v>
      </c>
      <c r="F481" s="161">
        <f t="shared" si="7"/>
        <v>906.11</v>
      </c>
    </row>
    <row r="482" spans="1:7" s="196" customFormat="1" ht="12.95" customHeight="1">
      <c r="A482" s="184" t="s">
        <v>934</v>
      </c>
      <c r="B482" s="166" t="s">
        <v>713</v>
      </c>
      <c r="C482" s="189" t="s">
        <v>9</v>
      </c>
      <c r="D482" s="190">
        <v>11</v>
      </c>
      <c r="E482" s="192">
        <v>740</v>
      </c>
      <c r="F482" s="161">
        <f t="shared" si="7"/>
        <v>8140</v>
      </c>
    </row>
    <row r="483" spans="1:7" s="196" customFormat="1" ht="12.95" customHeight="1">
      <c r="A483" s="184" t="s">
        <v>935</v>
      </c>
      <c r="B483" s="166" t="s">
        <v>714</v>
      </c>
      <c r="C483" s="189" t="s">
        <v>9</v>
      </c>
      <c r="D483" s="190">
        <v>2</v>
      </c>
      <c r="E483" s="192">
        <v>788.67</v>
      </c>
      <c r="F483" s="161">
        <f t="shared" si="7"/>
        <v>1577.34</v>
      </c>
    </row>
    <row r="484" spans="1:7" s="196" customFormat="1" ht="12.95" customHeight="1">
      <c r="A484" s="184" t="s">
        <v>936</v>
      </c>
      <c r="B484" s="166" t="s">
        <v>715</v>
      </c>
      <c r="C484" s="189" t="s">
        <v>9</v>
      </c>
      <c r="D484" s="190">
        <v>2</v>
      </c>
      <c r="E484" s="192">
        <v>1258.54</v>
      </c>
      <c r="F484" s="161">
        <f t="shared" si="7"/>
        <v>2517.08</v>
      </c>
    </row>
    <row r="485" spans="1:7" s="196" customFormat="1" ht="12.95" customHeight="1">
      <c r="A485" s="184" t="s">
        <v>937</v>
      </c>
      <c r="B485" s="166" t="s">
        <v>749</v>
      </c>
      <c r="C485" s="189" t="s">
        <v>9</v>
      </c>
      <c r="D485" s="190">
        <v>1</v>
      </c>
      <c r="E485" s="192">
        <v>1035.5702000000042</v>
      </c>
      <c r="F485" s="161">
        <f t="shared" si="7"/>
        <v>1035.5702000000042</v>
      </c>
    </row>
    <row r="486" spans="1:7" s="139" customFormat="1" ht="12.95" customHeight="1">
      <c r="A486" s="149"/>
      <c r="B486" s="150" t="s">
        <v>716</v>
      </c>
      <c r="C486" s="151"/>
      <c r="D486" s="152"/>
      <c r="E486" s="153"/>
      <c r="F486" s="151">
        <f t="shared" si="7"/>
        <v>0</v>
      </c>
      <c r="G486" s="139">
        <v>2</v>
      </c>
    </row>
    <row r="487" spans="1:7" s="196" customFormat="1" ht="12.95" customHeight="1">
      <c r="A487" s="184" t="s">
        <v>938</v>
      </c>
      <c r="B487" s="166" t="s">
        <v>717</v>
      </c>
      <c r="C487" s="189" t="s">
        <v>9</v>
      </c>
      <c r="D487" s="190">
        <v>12</v>
      </c>
      <c r="E487" s="192">
        <v>459.93</v>
      </c>
      <c r="F487" s="161">
        <f t="shared" si="7"/>
        <v>5519.16</v>
      </c>
    </row>
    <row r="488" spans="1:7" s="139" customFormat="1" ht="12.95" customHeight="1">
      <c r="A488" s="149"/>
      <c r="B488" s="150" t="s">
        <v>718</v>
      </c>
      <c r="C488" s="151"/>
      <c r="D488" s="152"/>
      <c r="E488" s="153"/>
      <c r="F488" s="151">
        <f t="shared" si="7"/>
        <v>0</v>
      </c>
      <c r="G488" s="139">
        <v>2</v>
      </c>
    </row>
    <row r="489" spans="1:7" s="196" customFormat="1" ht="12.95" customHeight="1">
      <c r="A489" s="184" t="s">
        <v>939</v>
      </c>
      <c r="B489" s="166" t="s">
        <v>750</v>
      </c>
      <c r="C489" s="189" t="s">
        <v>702</v>
      </c>
      <c r="D489" s="190">
        <v>15</v>
      </c>
      <c r="E489" s="192">
        <v>321.33</v>
      </c>
      <c r="F489" s="161">
        <f t="shared" si="7"/>
        <v>4819.95</v>
      </c>
    </row>
    <row r="490" spans="1:7" s="139" customFormat="1" ht="12.95" customHeight="1">
      <c r="A490" s="149"/>
      <c r="B490" s="150" t="s">
        <v>719</v>
      </c>
      <c r="C490" s="151"/>
      <c r="D490" s="152"/>
      <c r="E490" s="153"/>
      <c r="F490" s="151">
        <f t="shared" si="7"/>
        <v>0</v>
      </c>
      <c r="G490" s="139">
        <v>2</v>
      </c>
    </row>
    <row r="491" spans="1:7" s="196" customFormat="1" ht="12.95" customHeight="1">
      <c r="A491" s="184" t="s">
        <v>940</v>
      </c>
      <c r="B491" s="166" t="s">
        <v>751</v>
      </c>
      <c r="C491" s="189" t="s">
        <v>9</v>
      </c>
      <c r="D491" s="190">
        <v>1</v>
      </c>
      <c r="E491" s="192">
        <v>6894</v>
      </c>
      <c r="F491" s="161">
        <f t="shared" si="7"/>
        <v>6894</v>
      </c>
    </row>
    <row r="492" spans="1:7" s="196" customFormat="1" ht="12.95" customHeight="1">
      <c r="A492" s="184" t="s">
        <v>941</v>
      </c>
      <c r="B492" s="166" t="s">
        <v>752</v>
      </c>
      <c r="C492" s="189" t="s">
        <v>9</v>
      </c>
      <c r="D492" s="190">
        <v>2</v>
      </c>
      <c r="E492" s="192">
        <v>9534</v>
      </c>
      <c r="F492" s="161">
        <f t="shared" si="7"/>
        <v>19068</v>
      </c>
    </row>
    <row r="493" spans="1:7" s="248" customFormat="1" ht="12.95" customHeight="1">
      <c r="A493" s="144"/>
      <c r="B493" s="145" t="s">
        <v>720</v>
      </c>
      <c r="C493" s="146"/>
      <c r="D493" s="147"/>
      <c r="E493" s="148"/>
      <c r="F493" s="146">
        <f t="shared" si="7"/>
        <v>0</v>
      </c>
      <c r="G493" s="139">
        <v>1</v>
      </c>
    </row>
    <row r="494" spans="1:7" s="139" customFormat="1" ht="12.95" customHeight="1">
      <c r="A494" s="149"/>
      <c r="B494" s="150" t="s">
        <v>721</v>
      </c>
      <c r="C494" s="151"/>
      <c r="D494" s="152"/>
      <c r="E494" s="153"/>
      <c r="F494" s="151">
        <f t="shared" si="7"/>
        <v>0</v>
      </c>
      <c r="G494" s="139">
        <v>1</v>
      </c>
    </row>
    <row r="495" spans="1:7" s="196" customFormat="1" ht="12.95" customHeight="1">
      <c r="A495" s="184" t="s">
        <v>942</v>
      </c>
      <c r="B495" s="166" t="s">
        <v>722</v>
      </c>
      <c r="C495" s="189" t="s">
        <v>19</v>
      </c>
      <c r="D495" s="190">
        <v>3</v>
      </c>
      <c r="E495" s="192">
        <v>1105.335</v>
      </c>
      <c r="F495" s="161">
        <f t="shared" si="7"/>
        <v>3316.0050000000001</v>
      </c>
    </row>
    <row r="496" spans="1:7" s="196" customFormat="1" ht="12.95" customHeight="1">
      <c r="A496" s="184" t="s">
        <v>943</v>
      </c>
      <c r="B496" s="166" t="s">
        <v>723</v>
      </c>
      <c r="C496" s="189" t="s">
        <v>9</v>
      </c>
      <c r="D496" s="190">
        <v>4</v>
      </c>
      <c r="E496" s="192">
        <v>795.9</v>
      </c>
      <c r="F496" s="161">
        <f t="shared" si="7"/>
        <v>3183.6</v>
      </c>
    </row>
    <row r="497" spans="1:8" s="196" customFormat="1" ht="12.95" customHeight="1">
      <c r="A497" s="184" t="s">
        <v>944</v>
      </c>
      <c r="B497" s="166" t="s">
        <v>736</v>
      </c>
      <c r="C497" s="189" t="s">
        <v>9</v>
      </c>
      <c r="D497" s="190">
        <v>2</v>
      </c>
      <c r="E497" s="192"/>
      <c r="F497" s="161">
        <f t="shared" si="7"/>
        <v>0</v>
      </c>
    </row>
    <row r="498" spans="1:8" s="196" customFormat="1" ht="12.95" customHeight="1">
      <c r="A498" s="184" t="s">
        <v>945</v>
      </c>
      <c r="B498" s="166" t="s">
        <v>738</v>
      </c>
      <c r="C498" s="189" t="s">
        <v>9</v>
      </c>
      <c r="D498" s="190">
        <v>1</v>
      </c>
      <c r="E498" s="192"/>
      <c r="F498" s="161">
        <f t="shared" si="7"/>
        <v>0</v>
      </c>
    </row>
    <row r="499" spans="1:8" s="196" customFormat="1" ht="12.95" customHeight="1">
      <c r="A499" s="184" t="s">
        <v>946</v>
      </c>
      <c r="B499" s="166" t="s">
        <v>739</v>
      </c>
      <c r="C499" s="189" t="s">
        <v>9</v>
      </c>
      <c r="D499" s="190">
        <v>1</v>
      </c>
      <c r="E499" s="192"/>
      <c r="F499" s="161">
        <f t="shared" si="7"/>
        <v>0</v>
      </c>
    </row>
    <row r="500" spans="1:8" s="196" customFormat="1" ht="12.95" customHeight="1">
      <c r="A500" s="184" t="s">
        <v>947</v>
      </c>
      <c r="B500" s="166" t="s">
        <v>730</v>
      </c>
      <c r="C500" s="189" t="s">
        <v>91</v>
      </c>
      <c r="D500" s="190">
        <v>10</v>
      </c>
      <c r="E500" s="192"/>
      <c r="F500" s="161">
        <f t="shared" si="7"/>
        <v>0</v>
      </c>
    </row>
    <row r="501" spans="1:8" s="196" customFormat="1" ht="12.95" customHeight="1">
      <c r="A501" s="184" t="s">
        <v>967</v>
      </c>
      <c r="B501" s="166" t="s">
        <v>763</v>
      </c>
      <c r="C501" s="189" t="s">
        <v>9</v>
      </c>
      <c r="D501" s="190">
        <v>3</v>
      </c>
      <c r="E501" s="192"/>
      <c r="F501" s="161">
        <f t="shared" si="7"/>
        <v>0</v>
      </c>
    </row>
    <row r="502" spans="1:8" s="196" customFormat="1" ht="12.95" customHeight="1">
      <c r="A502" s="184" t="s">
        <v>968</v>
      </c>
      <c r="B502" s="166" t="s">
        <v>764</v>
      </c>
      <c r="C502" s="189" t="s">
        <v>9</v>
      </c>
      <c r="D502" s="190">
        <v>1</v>
      </c>
      <c r="E502" s="192"/>
      <c r="F502" s="161">
        <f t="shared" si="7"/>
        <v>0</v>
      </c>
    </row>
    <row r="503" spans="1:8" s="196" customFormat="1" ht="12.95" customHeight="1">
      <c r="A503" s="184" t="s">
        <v>948</v>
      </c>
      <c r="B503" s="166" t="s">
        <v>735</v>
      </c>
      <c r="C503" s="189" t="s">
        <v>91</v>
      </c>
      <c r="D503" s="190">
        <v>37.799999999999997</v>
      </c>
      <c r="E503" s="192"/>
      <c r="F503" s="161">
        <f t="shared" si="7"/>
        <v>0</v>
      </c>
    </row>
    <row r="504" spans="1:8" s="196" customFormat="1" ht="12.95" customHeight="1">
      <c r="A504" s="184" t="s">
        <v>949</v>
      </c>
      <c r="B504" s="166" t="s">
        <v>734</v>
      </c>
      <c r="C504" s="189" t="s">
        <v>9</v>
      </c>
      <c r="D504" s="190">
        <v>1</v>
      </c>
      <c r="E504" s="192"/>
      <c r="F504" s="161">
        <f t="shared" si="7"/>
        <v>0</v>
      </c>
    </row>
    <row r="505" spans="1:8" s="196" customFormat="1" ht="12.95" customHeight="1">
      <c r="A505" s="202" t="s">
        <v>975</v>
      </c>
      <c r="B505" s="166" t="s">
        <v>976</v>
      </c>
      <c r="C505" s="189" t="s">
        <v>9</v>
      </c>
      <c r="D505" s="190">
        <v>1</v>
      </c>
      <c r="E505" s="192">
        <v>9782.7946200000006</v>
      </c>
      <c r="F505" s="167">
        <f t="shared" si="7"/>
        <v>9782.7946200000006</v>
      </c>
      <c r="G505" s="249"/>
      <c r="H505" s="250"/>
    </row>
    <row r="506" spans="1:8" s="196" customFormat="1" ht="12.95" customHeight="1">
      <c r="A506" s="202" t="s">
        <v>977</v>
      </c>
      <c r="B506" s="166" t="s">
        <v>978</v>
      </c>
      <c r="C506" s="189" t="s">
        <v>9</v>
      </c>
      <c r="D506" s="190">
        <v>2</v>
      </c>
      <c r="E506" s="192">
        <v>9122.9670000000006</v>
      </c>
      <c r="F506" s="167">
        <f t="shared" si="7"/>
        <v>18245.934000000001</v>
      </c>
      <c r="G506" s="249"/>
      <c r="H506" s="250"/>
    </row>
    <row r="507" spans="1:8" s="196" customFormat="1" ht="12.95" customHeight="1">
      <c r="A507" s="202" t="s">
        <v>979</v>
      </c>
      <c r="B507" s="166" t="s">
        <v>980</v>
      </c>
      <c r="C507" s="189" t="s">
        <v>9</v>
      </c>
      <c r="D507" s="190">
        <v>1</v>
      </c>
      <c r="E507" s="192">
        <v>6770.88</v>
      </c>
      <c r="F507" s="167">
        <f t="shared" si="7"/>
        <v>6770.88</v>
      </c>
      <c r="G507" s="249"/>
      <c r="H507" s="250"/>
    </row>
    <row r="508" spans="1:8" s="196" customFormat="1" ht="12.95" customHeight="1">
      <c r="A508" s="202" t="s">
        <v>981</v>
      </c>
      <c r="B508" s="166" t="s">
        <v>982</v>
      </c>
      <c r="C508" s="189" t="s">
        <v>9</v>
      </c>
      <c r="D508" s="190">
        <v>1</v>
      </c>
      <c r="E508" s="192">
        <v>11701.9</v>
      </c>
      <c r="F508" s="167">
        <f t="shared" si="7"/>
        <v>11701.9</v>
      </c>
      <c r="G508" s="249"/>
      <c r="H508" s="250"/>
    </row>
    <row r="509" spans="1:8" s="257" customFormat="1" ht="12.95" customHeight="1">
      <c r="A509" s="251" t="s">
        <v>983</v>
      </c>
      <c r="B509" s="252" t="s">
        <v>984</v>
      </c>
      <c r="C509" s="253" t="s">
        <v>9</v>
      </c>
      <c r="D509" s="254">
        <v>1</v>
      </c>
      <c r="E509" s="255">
        <v>5275.69</v>
      </c>
      <c r="F509" s="256">
        <f t="shared" si="7"/>
        <v>5275.69</v>
      </c>
    </row>
    <row r="510" spans="1:8" s="54" customFormat="1" ht="12.95" customHeight="1">
      <c r="A510" s="68" t="s">
        <v>975</v>
      </c>
      <c r="B510" s="258" t="s">
        <v>687</v>
      </c>
      <c r="C510" s="76" t="s">
        <v>91</v>
      </c>
      <c r="D510" s="77">
        <v>60</v>
      </c>
      <c r="E510" s="80">
        <v>66.7</v>
      </c>
      <c r="F510" s="80">
        <f t="shared" si="7"/>
        <v>4002</v>
      </c>
    </row>
    <row r="511" spans="1:8" s="54" customFormat="1" ht="12.95" customHeight="1">
      <c r="A511" s="68" t="s">
        <v>977</v>
      </c>
      <c r="B511" s="258" t="s">
        <v>985</v>
      </c>
      <c r="C511" s="76" t="s">
        <v>9</v>
      </c>
      <c r="D511" s="77">
        <v>6</v>
      </c>
      <c r="E511" s="80">
        <v>963.24199999999996</v>
      </c>
      <c r="F511" s="80">
        <f t="shared" si="7"/>
        <v>5779.4519999999993</v>
      </c>
    </row>
    <row r="512" spans="1:8" s="54" customFormat="1" ht="12.95" customHeight="1">
      <c r="A512" s="68" t="s">
        <v>979</v>
      </c>
      <c r="B512" s="258" t="s">
        <v>986</v>
      </c>
      <c r="C512" s="76" t="s">
        <v>9</v>
      </c>
      <c r="D512" s="77">
        <v>6</v>
      </c>
      <c r="E512" s="80">
        <v>153.25101179163423</v>
      </c>
      <c r="F512" s="80">
        <f t="shared" si="7"/>
        <v>919.5060707498053</v>
      </c>
    </row>
    <row r="513" spans="6:6" ht="30.75" customHeight="1">
      <c r="F513" s="262">
        <f>SUM(F5:F512)</f>
        <v>3969951.7767466363</v>
      </c>
    </row>
    <row r="514" spans="6:6" ht="12.95" customHeight="1">
      <c r="F514" s="263"/>
    </row>
    <row r="515" spans="6:6" ht="12.95" customHeight="1"/>
  </sheetData>
  <sheetProtection formatCells="0" formatColumns="0" formatRows="0" sort="0" autoFilter="0"/>
  <protectedRanges>
    <protectedRange password="DE58" sqref="E470:E471" name="Rango1_8_1_1"/>
    <protectedRange password="DE58" sqref="E472" name="Rango1_8_5_1"/>
    <protectedRange password="DE58" sqref="E473" name="Rango1_8_7_1"/>
  </protectedRanges>
  <printOptions horizontalCentered="1"/>
  <pageMargins left="0.25" right="0.25" top="0.75" bottom="0.75" header="0.3" footer="0.3"/>
  <pageSetup paperSize="8" scale="94" fitToHeight="0" orientation="portrait" r:id="rId1"/>
  <headerFooter>
    <oddFooter>&amp;R&amp;"Arial Narrow,Normal"&amp;8&amp;P de &amp;N</oddFooter>
  </headerFooter>
  <rowBreaks count="1" manualBreakCount="1">
    <brk id="434" max="5"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38" workbookViewId="0">
      <selection activeCell="I352" sqref="I352"/>
    </sheetView>
  </sheetViews>
  <sheetFormatPr baseColWidth="10" defaultRowHeight="15"/>
  <cols>
    <col min="7" max="7" width="11.8554687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COMPARATIVA</vt:lpstr>
      <vt:lpstr>A&amp;R CONSTRUCCIONES</vt:lpstr>
      <vt:lpstr>APOYO</vt:lpstr>
      <vt:lpstr>'A&amp;R CONSTRUCCIONES'!Área_de_impresión</vt:lpstr>
      <vt:lpstr>COMPARATIVA!Área_de_impresión</vt:lpstr>
      <vt:lpstr>'A&amp;R CONSTRUCCIONES'!Títulos_a_imprimir</vt:lpstr>
      <vt:lpstr>COMPARATIVA!Títulos_a_imprimir</vt:lpstr>
    </vt:vector>
  </TitlesOfParts>
  <Company>Johnson Controls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Edmundo Sanchez Ramirez</dc:creator>
  <cp:lastModifiedBy>Christian</cp:lastModifiedBy>
  <cp:lastPrinted>2014-12-04T16:50:00Z</cp:lastPrinted>
  <dcterms:created xsi:type="dcterms:W3CDTF">2014-04-28T15:00:34Z</dcterms:created>
  <dcterms:modified xsi:type="dcterms:W3CDTF">2015-02-24T20:33:34Z</dcterms:modified>
</cp:coreProperties>
</file>