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IZ - PARANÁ" sheetId="1" r:id="rId4"/>
  </sheets>
  <definedNames>
    <definedName hidden="1" localSheetId="0" name="_xlnm._FilterDatabase">'DINIZ - PARANÁ'!$A$1:$AD$1</definedName>
  </definedNames>
  <calcPr/>
  <extLst>
    <ext uri="GoogleSheetsCustomDataVersion2">
      <go:sheetsCustomData xmlns:go="http://customooxmlschemas.google.com/" r:id="rId5" roundtripDataChecksum="T1B8D2yHlc3YAGueQ1NAIpbvf6yt9ATgaapYXFprtF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G2">
      <text>
        <t xml:space="preserve">======
ID#AAABnvZroCU
Andresa Silva    (2025-07-23 23:03:45)
Informações sobre serviços executados após a finanalização da obra.</t>
      </text>
    </comment>
    <comment authorId="0" ref="AC2">
      <text>
        <t xml:space="preserve">======
ID#AAABnvZroCQ
Andresa Silva    (2025-07-23 23:03:45)
Acompanhamento chegada mercadoria.</t>
      </text>
    </comment>
    <comment authorId="0" ref="AA2">
      <text>
        <t xml:space="preserve">======
ID#AAABnvZroCM
Andresa Silva    (2025-07-23 23:03:45)
Inserir informação nota fiscal.</t>
      </text>
    </comment>
    <comment authorId="0" ref="AE2">
      <text>
        <t xml:space="preserve">======
ID#AAABnvZroCI
Andresa Silva    (2025-07-23 23:03:45)
Abrir uma caixa para observações.</t>
      </text>
    </comment>
    <comment authorId="0" ref="AE3">
      <text>
        <t xml:space="preserve">======
ID#AAABnvZroCE
Andresa Silva    (2025-07-23 23:03:45)
De acordo com as datas de medições já altera a mão de obra.</t>
      </text>
    </comment>
  </commentList>
  <extLst>
    <ext uri="GoogleSheetsCustomDataVersion2">
      <go:sheetsCustomData xmlns:go="http://customooxmlschemas.google.com/" r:id="rId1" roundtripDataSignature="AMtx7mg2XVBrfO3iS8d2fmumeNUKQS9YUA=="/>
    </ext>
  </extLst>
</comments>
</file>

<file path=xl/sharedStrings.xml><?xml version="1.0" encoding="utf-8"?>
<sst xmlns="http://schemas.openxmlformats.org/spreadsheetml/2006/main" count="244" uniqueCount="141">
  <si>
    <t>ITEM</t>
  </si>
  <si>
    <t>DESCRIÇÃO</t>
  </si>
  <si>
    <t>QTD</t>
  </si>
  <si>
    <t>UNIDADE</t>
  </si>
  <si>
    <t>MAT UNI - PR (R$)</t>
  </si>
  <si>
    <t>Desconto (%)</t>
  </si>
  <si>
    <t>CC MAT UNI (R$)</t>
  </si>
  <si>
    <t>CC MAT TOTAL (R$)</t>
  </si>
  <si>
    <t>CC MO UNI (R$)</t>
  </si>
  <si>
    <t>CC MO TOTAL (R$)</t>
  </si>
  <si>
    <t>IPI (R$):</t>
  </si>
  <si>
    <t>ST (R$):</t>
  </si>
  <si>
    <t>PV UNI</t>
  </si>
  <si>
    <t>PV TOTAL</t>
  </si>
  <si>
    <t>MARCA</t>
  </si>
  <si>
    <t>MODELO</t>
  </si>
  <si>
    <t>DISTRIBUIDOR</t>
  </si>
  <si>
    <t>CÓDIGO</t>
  </si>
  <si>
    <t>OBSERVAÇÕES</t>
  </si>
  <si>
    <t>VLR. UNIT ESTIMADO</t>
  </si>
  <si>
    <t>VLR. TOTAL ESTIMADO</t>
  </si>
  <si>
    <t>Reanalise escop</t>
  </si>
  <si>
    <t>Prioridade compra</t>
  </si>
  <si>
    <t>Reanalise MO</t>
  </si>
  <si>
    <t>Conferencia estoque</t>
  </si>
  <si>
    <t>A comprar</t>
  </si>
  <si>
    <t>Comprado</t>
  </si>
  <si>
    <t>Previsão de chegada</t>
  </si>
  <si>
    <t>Expedição</t>
  </si>
  <si>
    <t>Cronograma Inicio</t>
  </si>
  <si>
    <t>Data medições</t>
  </si>
  <si>
    <t>Data Conclusão</t>
  </si>
  <si>
    <t>Manutenção</t>
  </si>
  <si>
    <t>Status Global</t>
  </si>
  <si>
    <t>CABO DE REDE UTP CATEGORIA 5E; PADRÃO TIA/EIA - 568 - B; 4 PARES, CADA VIA DE 24 AWG (0,50 MM2); 10/100 MBPS FREQUÊNCIA 100MHZ FAST ETHERNET; NÚCLEO PROTEGIDO POR UMA CAPA TERMOPLÁSTICA</t>
  </si>
  <si>
    <t>MT</t>
  </si>
  <si>
    <t>INTELBRAS</t>
  </si>
  <si>
    <t>IL5CAZ</t>
  </si>
  <si>
    <t>CONECTOR RJ 45 CAT 5E MACHO</t>
  </si>
  <si>
    <t>UND</t>
  </si>
  <si>
    <t>CONEX 1000 RJ45 CAT5E</t>
  </si>
  <si>
    <t>NOBREAK 1200 VA / 360 W - TENSÃO DE ENTRADA: BIVOLT AUTOMÁTICO, RELIGAMENTO AUTOMÁTICO, CONECTOR DE ENGATE RÁPIDO PARA CONEXÃO DE 1 BATERIA EXTERNA 12 V PROTEÇÃO CONTRA SOBRECARGA NA SAÍDA MODO REDE: FUSÍVEL REARMÁVEL - ESTABILIZADOR INTERNO</t>
  </si>
  <si>
    <t>ATTIV SEG POWER BI+</t>
  </si>
  <si>
    <t>POWER BALUN COM FONTE CHAVEADA BIVOLT AUTOMÁTICO NO MINIMO 135W - 16 ENTRADAS/SAÍDAS RJ 45 - GABINETE PARA RACK 19" 1U - SAÍDA DE VIDEO BNC - DEVE ACOMPANHAR OS VIDEO BALUNS EXTERNOS PARA CONEXÃO NAS CÂMERAS E OS CABOS COM CONECTORES BNC PARA CONEXÃO NO DVR.</t>
  </si>
  <si>
    <t>VB 3016 WP (ACOMPANHA VIDEO BALUN)</t>
  </si>
  <si>
    <t>CÂMERA DE CFTV PARA SISTEMA DE SEGURANÇA COM INFRAVERMELHO TIPO DOME DE METAL - MÍNIMO 4 MEGAPIXEL CMOS - RESOLUÇÃO REAL HD - ALCANCE MÍNIMO 20M - LEDS MÍNIMO 2 - CONTROLE AUTOMÁTICO DE GANHO - SAÍDA DE VÍDEO BNC FÊMEA - ALIMENTAÇÃO CONECTOR P4 FÊMEA - TENSÃO 12V - PROTEÇÃO CONTRA SURTOS DE TENSÃO</t>
  </si>
  <si>
    <t>VHD 3520 D</t>
  </si>
  <si>
    <t>GRAVADOR DIGITAL DE IMAGEM PARA CFTV COM HD DE 3TB - 32 CANAIS BNC - LINUX EMBARCADO - PADRÕES NTSC, PAL, 720P - SAÍDA DE VÍDEO UMA HDMI E UMA VGA - MOSAICO 1/4/8/9/16 - COMPRESSÃO DE VÍDEO H.264 - FUNÇÕES DE REPRODUÇÃO:REPRODUZIR, PAUSAR, PARAR, RETROCESSO, REPRODUÇÃO RÁPIDA, REPRODUÇÃO LENTA, PRÓXIMO ARQUIVO, ARQUIVO ANTERIOR, PRÓXIMA CÂMERA, CÂMERA ANTERIOR, TELA CHEIA, SELEÇÃO DE BACKUP - MODO DE BACKUP: DISPOSITIVO USB, HD E REDE - PORTA ETHERNET RJ45 - PROTOCOLOS: HTTP, TCP/IP, UPNP, RTSP, UDP, SMTP, NTP, DHCP, DNS, DDNS, FTP, SNMP - COM FONTE</t>
  </si>
  <si>
    <t>MHDX 1232 c/HD 4TB</t>
  </si>
  <si>
    <t>GRAVADOR DIGITAL DE IMAGEM PARA CFTV COM HD DE 3TB - 16 CANAIS BNC - LINUX EMBARCADO - PADRÕES NTSC, PAL, 720P - SAÍDA DE VÍDEO UMA HDMI E UMA VGA - MOSAICO 1/4/8/9/16 - COMPRESSÃO DE VÍDEO  H.264 - FUNÇÕES DE REPRODUÇÃO: REPRODUZIR, PAUSAR, PARAR, RETROCESSO, REPRODUÇÃO RÁPIDA, REPRODUÇÃO LENTA, PRÓXIMO ARQUIVO, ARQUIVO ANTERIOR, PRÓXIMA CÂMERA, CÂMERA ANTERIOR, TELA CHEIA, SELEÇÃO DE BACKUP - MODO DE BACKUP: DISPOSITIVO USB, HD E REDE - PORTA ETHERNET RJ45 - PROTOCOLOS: HTTP, TCP/IP, UPNP, RTSP, UDP, SMTP, NTP, DHCP, DNS, DDNS, FTP, SNMP - COM FONTE</t>
  </si>
  <si>
    <t>MHDX 1316 c/HD 4TB</t>
  </si>
  <si>
    <t>CAIXA HERMÉTICA 125X123X60MM PARA CFTV; PROTEÇÃO IP65</t>
  </si>
  <si>
    <t>VBOX 1100 E</t>
  </si>
  <si>
    <t>RACK DE PAREDE 19" 7U X 470MM BEGE - PORTA COM VISOR EM ACRÍLICO, INCLUSO TOMADA E MATERIAL PARA INTERLIGAÇÃO À REDE ELÉTRICA</t>
  </si>
  <si>
    <t>METALURGICA CONTATO</t>
  </si>
  <si>
    <t>RACK DE PAREDE 8U X 470MM BEGE</t>
  </si>
  <si>
    <t>DICOMP</t>
  </si>
  <si>
    <t>REGUA RACK 19"</t>
  </si>
  <si>
    <t>PIER TELECOM</t>
  </si>
  <si>
    <t>REGUA RACK 8 TOMADAS 10A</t>
  </si>
  <si>
    <t>UNICASERV</t>
  </si>
  <si>
    <t>https://www.unicaserv.com.br/materiais-eletricos/regua-de-tomadas-08-saidas-10a-1-5-m?parceiro=3738&amp;srsltid=AfmBOorSix8ppX3g5_uuC4Oinqd06Gs2GWjvYHyNSkq0F2IrhtLIv5xfabo&amp;gRefinements=SORT_BY:Pre%C3%A7o:+do+menor+para+o+maior</t>
  </si>
  <si>
    <t>KIT PORCA GAIOLA</t>
  </si>
  <si>
    <t>KPP100</t>
  </si>
  <si>
    <t>ELETRODUTO GALVANIZADO 3/4" / ELETRODUTO FLEXÍVEL COM ALMA DE AÇO 3/4POL 3M</t>
  </si>
  <si>
    <t>PERFIL LIDER + DELCAFLEX</t>
  </si>
  <si>
    <t>ELETRODUTO GALVANIZADO 3/4" + ELETRODUTO FLEXÍVEL COM ALMA DE AÇO 3/4"</t>
  </si>
  <si>
    <t>DELCAFLEX</t>
  </si>
  <si>
    <t>CURVA GALVANIZADA 3/4"</t>
  </si>
  <si>
    <t>PERFIL LIDER</t>
  </si>
  <si>
    <t>CONECTOR UNIDUT GALVANIZADO 3/4"</t>
  </si>
  <si>
    <t>CONDULETE GALVANIZADO COM TAMPA</t>
  </si>
  <si>
    <t>CONDULETE GALVANIZADO COM TAMPA 3/4"</t>
  </si>
  <si>
    <t>ABRAÇADEIRA TIPO CHAVETA 3/4"; FABRICADA EM AÇO CARBONO COM ACABAMENTO GALVANIZADO ELETROLÍTICO.</t>
  </si>
  <si>
    <t>ABRAÇADEIRA TIPO CHAVETA 3/4"</t>
  </si>
  <si>
    <t>SERVIÇO TÉCNICO DE INSTALAÇÃO DE CABO UTP</t>
  </si>
  <si>
    <t>PRÓPRIA</t>
  </si>
  <si>
    <t>SERVIÇO</t>
  </si>
  <si>
    <t>SERVIÇO TÉCNICO DE INSTALAÇÃO DE NOBREAK</t>
  </si>
  <si>
    <t>SERVIÇO TÉCNICO DE INSTALAÇÃO DE POWER BALUN</t>
  </si>
  <si>
    <t>SERVIÇO TÉCNICO DE INSTALAÇÃO E CONFIGURAÇÃO DE CÂMERA DE CFTV</t>
  </si>
  <si>
    <t>SERVIÇO TÉCNICO DE INSTALAÇÃO E CONFIGURAÇÃO DE GRAVADOR DIGITAL</t>
  </si>
  <si>
    <t>SERVIÇO TÉCNICO DE INSTALAÇÃO DE CAIXA HERMÉTICA / CONDULETE</t>
  </si>
  <si>
    <t>SERVIÇO TÉCNICO DE INSTALAÇÃO DE ELETRODUTO GALVANIZADO/ ELETRODUTO FLEXÍVEL</t>
  </si>
  <si>
    <t>Parafuso 6mm</t>
  </si>
  <si>
    <t>FISHER</t>
  </si>
  <si>
    <t>Parafuso Madeira Philips S6 - 4 x 40mm C/ bucha aba</t>
  </si>
  <si>
    <t>CASADOPARAFUSO</t>
  </si>
  <si>
    <t>Parafuso 8mm</t>
  </si>
  <si>
    <t>Parafuso Madeira Philips S8 - 5 x 50mm C/ bucha aba</t>
  </si>
  <si>
    <t>Fita Isolante 3M</t>
  </si>
  <si>
    <t>3M</t>
  </si>
  <si>
    <t>FTA ISOLANTE 3M - 20 METROS</t>
  </si>
  <si>
    <t>ELETROTRAFO</t>
  </si>
  <si>
    <t>Velcro Dupla Face</t>
  </si>
  <si>
    <t>VELCRO</t>
  </si>
  <si>
    <t>Velcro Dupla Face Slim 4yd (qwik Tie) 3,6m Preto</t>
  </si>
  <si>
    <t>Fita Rouladora</t>
  </si>
  <si>
    <t>BROTHER</t>
  </si>
  <si>
    <t>Fita Para Etiquetador PT-70/80 12MM Branca M-231</t>
  </si>
  <si>
    <t>Abraçadeira Hellermann 3,5x300mm</t>
  </si>
  <si>
    <t>PCT</t>
  </si>
  <si>
    <t>HELLERMAN</t>
  </si>
  <si>
    <t>LOJA ELETRICA</t>
  </si>
  <si>
    <t>SERVIÇO TÉCNICO DE INSTALAÇAO DE RACK DE PAREDE</t>
  </si>
  <si>
    <t>SERVIÇO TÉCNICO DE INSTALAÇÃO DE UNIDUT GALVANIZADO</t>
  </si>
  <si>
    <t>SERVIÇO TÉCNICO DE INSTALAÇÃO DE ABRAÇADEIRA</t>
  </si>
  <si>
    <t>SERVIÇO TÉCNICO DE INSTALAÇÃO DE CURVA</t>
  </si>
  <si>
    <t>CC MAT TOTAL:</t>
  </si>
  <si>
    <t>CC MO TOTAL:</t>
  </si>
  <si>
    <t>TOTAL ESTIMADO:</t>
  </si>
  <si>
    <t>PV + M.O + DESPESAS</t>
  </si>
  <si>
    <r>
      <rPr>
        <rFont val="Calibri"/>
        <b/>
        <color theme="1"/>
        <sz val="9.0"/>
      </rPr>
      <t>Registro:</t>
    </r>
    <r>
      <rPr>
        <rFont val="Calibri"/>
        <color theme="1"/>
        <sz val="9.0"/>
      </rPr>
      <t xml:space="preserve"> </t>
    </r>
    <r>
      <rPr>
        <rFont val="Calibri"/>
        <b/>
        <color theme="1"/>
        <sz val="9.0"/>
      </rPr>
      <t>(</t>
    </r>
    <r>
      <rPr>
        <rFont val="Calibri"/>
        <b/>
        <color rgb="FFFF0000"/>
        <sz val="9.0"/>
      </rPr>
      <t>ACEITO</t>
    </r>
    <r>
      <rPr>
        <rFont val="Calibri"/>
        <b/>
        <color theme="1"/>
        <sz val="9.0"/>
      </rPr>
      <t>) INTELBRAS</t>
    </r>
  </si>
  <si>
    <t>Tipo de contratação: REGISTRO DE PREÇOS</t>
  </si>
  <si>
    <t>Prazo de entrega: 30 (trinta) dias</t>
  </si>
  <si>
    <r>
      <rPr>
        <rFont val="Calibri"/>
        <b/>
        <color theme="1"/>
        <sz val="9.0"/>
      </rPr>
      <t xml:space="preserve">Tipo de entrega: </t>
    </r>
    <r>
      <rPr>
        <rFont val="Calibri"/>
        <b val="0"/>
        <color theme="1"/>
        <sz val="9.0"/>
      </rPr>
      <t>(  ) Venda / ( x ) Venda + serviços</t>
    </r>
  </si>
  <si>
    <t>Pontos para desclassificar</t>
  </si>
  <si>
    <t>Prazo pagamento: 15 (quinze) dias</t>
  </si>
  <si>
    <t>Câmera dome precisa ter case metálico</t>
  </si>
  <si>
    <t>Garantia: 12 MESES</t>
  </si>
  <si>
    <t>Seguro Caução: X</t>
  </si>
  <si>
    <t>Disputa: GLOBAL</t>
  </si>
  <si>
    <t>Despesas operacionais e de mobilização e desmobilização</t>
  </si>
  <si>
    <t>Frete estimado - Provável</t>
  </si>
  <si>
    <t>0</t>
  </si>
  <si>
    <t>UNID</t>
  </si>
  <si>
    <t>Recomposição de estruturas - Alvenaria, pintura e etc</t>
  </si>
  <si>
    <t>Limpeza de local de obra</t>
  </si>
  <si>
    <t>Taxas de CREA - ART e Acervo</t>
  </si>
  <si>
    <t>1</t>
  </si>
  <si>
    <t>Deslocamento - Veículo pesado</t>
  </si>
  <si>
    <t>IDA E VOLTA</t>
  </si>
  <si>
    <t>Deslocamento - Veículo leve</t>
  </si>
  <si>
    <t>15</t>
  </si>
  <si>
    <t>Hospedagem e alimentação - Equipe 01 pessoas (Interno)</t>
  </si>
  <si>
    <t>20</t>
  </si>
  <si>
    <t>DIA</t>
  </si>
  <si>
    <t>Hospedagem e alimentação - Equipe 04 pessoas (Terceiro)</t>
  </si>
  <si>
    <t>60</t>
  </si>
  <si>
    <t>Adminsitração local/remoto - Parcial ou integral</t>
  </si>
  <si>
    <t>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</si>
</sst>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R$&quot;\ #,##0.00"/>
    <numFmt numFmtId="166" formatCode="[$R$ -416]#,##0.00"/>
  </numFmts>
  <fonts count="11">
    <font>
      <sz val="11.0"/>
      <color theme="1"/>
      <name val="Arial"/>
      <scheme val="minor"/>
    </font>
    <font>
      <b/>
      <sz val="9.0"/>
      <color theme="1"/>
      <name val="Calibri"/>
    </font>
    <font>
      <b/>
      <sz val="9.0"/>
      <color rgb="FFFFFFFF"/>
      <name val="Calibri"/>
    </font>
    <font>
      <sz val="9.0"/>
      <color theme="1"/>
      <name val="Calibri"/>
    </font>
    <font>
      <b/>
      <sz val="9.0"/>
      <color rgb="FFFF0000"/>
      <name val="Calibri"/>
    </font>
    <font>
      <u/>
      <sz val="9.0"/>
      <color theme="1"/>
      <name val="Calibri"/>
    </font>
    <font>
      <u/>
      <sz val="9.0"/>
      <color rgb="FF000000"/>
      <name val="Calibri"/>
    </font>
    <font>
      <sz val="9.0"/>
      <color rgb="FF000000"/>
      <name val="Calibri"/>
    </font>
    <font>
      <sz val="9.0"/>
      <color rgb="FFFFFFFF"/>
      <name val="Calibri"/>
    </font>
    <font>
      <sz val="11.0"/>
      <color theme="1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3" fontId="1" numFmtId="164" xfId="0" applyAlignment="1" applyBorder="1" applyFill="1" applyFont="1" applyNumberForma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left" vertical="center"/>
    </xf>
    <xf borderId="2" fillId="5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horizontal="center" vertical="center"/>
    </xf>
    <xf borderId="1" fillId="6" fontId="3" numFmtId="0" xfId="0" applyAlignment="1" applyBorder="1" applyFont="1">
      <alignment horizontal="left" vertical="center"/>
    </xf>
    <xf borderId="1" fillId="6" fontId="3" numFmtId="165" xfId="0" applyAlignment="1" applyBorder="1" applyFont="1" applyNumberFormat="1">
      <alignment horizontal="center" vertical="center"/>
    </xf>
    <xf borderId="1" fillId="6" fontId="3" numFmtId="9" xfId="0" applyAlignment="1" applyBorder="1" applyFont="1" applyNumberFormat="1">
      <alignment horizontal="center" vertical="center"/>
    </xf>
    <xf borderId="1" fillId="6" fontId="3" numFmtId="164" xfId="0" applyAlignment="1" applyBorder="1" applyFont="1" applyNumberFormat="1">
      <alignment horizontal="center" vertical="center"/>
    </xf>
    <xf borderId="1" fillId="6" fontId="3" numFmtId="164" xfId="0" applyAlignment="1" applyBorder="1" applyFont="1" applyNumberFormat="1">
      <alignment horizontal="left" vertical="center"/>
    </xf>
    <xf borderId="1" fillId="6" fontId="3" numFmtId="1" xfId="0" applyAlignment="1" applyBorder="1" applyFont="1" applyNumberForma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1" fillId="7" fontId="3" numFmtId="164" xfId="0" applyAlignment="1" applyBorder="1" applyFill="1" applyFont="1" applyNumberFormat="1">
      <alignment horizontal="center" vertical="center"/>
    </xf>
    <xf borderId="2" fillId="6" fontId="3" numFmtId="164" xfId="0" applyAlignment="1" applyBorder="1" applyFont="1" applyNumberFormat="1">
      <alignment horizontal="center" vertical="center"/>
    </xf>
    <xf borderId="2" fillId="5" fontId="3" numFmtId="0" xfId="0" applyAlignment="1" applyBorder="1" applyFont="1">
      <alignment vertical="center"/>
    </xf>
    <xf borderId="2" fillId="6" fontId="3" numFmtId="164" xfId="0" applyAlignment="1" applyBorder="1" applyFont="1" applyNumberFormat="1">
      <alignment horizontal="left" vertical="center"/>
    </xf>
    <xf borderId="1" fillId="8" fontId="3" numFmtId="0" xfId="0" applyAlignment="1" applyBorder="1" applyFill="1" applyFont="1">
      <alignment horizontal="center" vertical="center"/>
    </xf>
    <xf borderId="1" fillId="8" fontId="3" numFmtId="0" xfId="0" applyAlignment="1" applyBorder="1" applyFont="1">
      <alignment horizontal="left" vertical="center"/>
    </xf>
    <xf borderId="1" fillId="8" fontId="3" numFmtId="165" xfId="0" applyAlignment="1" applyBorder="1" applyFont="1" applyNumberFormat="1">
      <alignment horizontal="center" vertical="center"/>
    </xf>
    <xf borderId="1" fillId="8" fontId="3" numFmtId="9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left" vertical="center"/>
    </xf>
    <xf borderId="1" fillId="8" fontId="3" numFmtId="1" xfId="0" applyAlignment="1" applyBorder="1" applyFont="1" applyNumberFormat="1">
      <alignment horizontal="left" vertical="center"/>
    </xf>
    <xf borderId="2" fillId="6" fontId="4" numFmtId="164" xfId="0" applyAlignment="1" applyBorder="1" applyFont="1" applyNumberFormat="1">
      <alignment horizontal="left" vertical="center"/>
    </xf>
    <xf borderId="2" fillId="5" fontId="4" numFmtId="0" xfId="0" applyAlignment="1" applyBorder="1" applyFont="1">
      <alignment vertical="center"/>
    </xf>
    <xf borderId="1" fillId="0" fontId="5" numFmtId="164" xfId="0" applyAlignment="1" applyBorder="1" applyFont="1" applyNumberForma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9" fontId="3" numFmtId="165" xfId="0" applyAlignment="1" applyBorder="1" applyFill="1" applyFont="1" applyNumberFormat="1">
      <alignment horizontal="center" vertical="center"/>
    </xf>
    <xf borderId="1" fillId="9" fontId="3" numFmtId="9" xfId="0" applyAlignment="1" applyBorder="1" applyFont="1" applyNumberFormat="1">
      <alignment horizontal="center" vertical="center"/>
    </xf>
    <xf borderId="1" fillId="9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left" vertical="center"/>
    </xf>
    <xf borderId="1" fillId="2" fontId="3" numFmtId="164" xfId="0" applyAlignment="1" applyBorder="1" applyFont="1" applyNumberFormat="1">
      <alignment horizontal="left" vertical="center"/>
    </xf>
    <xf borderId="1" fillId="2" fontId="3" numFmtId="1" xfId="0" applyAlignment="1" applyBorder="1" applyFont="1" applyNumberFormat="1">
      <alignment horizontal="left" vertical="center"/>
    </xf>
    <xf borderId="3" fillId="6" fontId="7" numFmtId="0" xfId="0" applyAlignment="1" applyBorder="1" applyFont="1">
      <alignment vertical="center"/>
    </xf>
    <xf borderId="1" fillId="6" fontId="7" numFmtId="164" xfId="0" applyAlignment="1" applyBorder="1" applyFont="1" applyNumberFormat="1">
      <alignment horizontal="left" vertical="center"/>
    </xf>
    <xf borderId="4" fillId="6" fontId="7" numFmtId="0" xfId="0" applyAlignment="1" applyBorder="1" applyFont="1">
      <alignment vertical="center"/>
    </xf>
    <xf borderId="1" fillId="6" fontId="7" numFmtId="0" xfId="0" applyAlignment="1" applyBorder="1" applyFont="1">
      <alignment vertical="center"/>
    </xf>
    <xf borderId="5" fillId="6" fontId="7" numFmtId="0" xfId="0" applyAlignment="1" applyBorder="1" applyFont="1">
      <alignment vertical="center"/>
    </xf>
    <xf borderId="2" fillId="6" fontId="3" numFmtId="0" xfId="0" applyAlignment="1" applyBorder="1" applyFont="1">
      <alignment horizontal="center" vertical="center"/>
    </xf>
    <xf borderId="2" fillId="6" fontId="3" numFmtId="0" xfId="0" applyAlignment="1" applyBorder="1" applyFont="1">
      <alignment horizontal="left" vertical="center"/>
    </xf>
    <xf borderId="2" fillId="6" fontId="3" numFmtId="9" xfId="0" applyAlignment="1" applyBorder="1" applyFont="1" applyNumberFormat="1">
      <alignment horizontal="center" vertical="center"/>
    </xf>
    <xf borderId="1" fillId="6" fontId="1" numFmtId="9" xfId="0" applyAlignment="1" applyBorder="1" applyFont="1" applyNumberFormat="1">
      <alignment horizontal="center" vertical="center"/>
    </xf>
    <xf borderId="1" fillId="6" fontId="1" numFmtId="165" xfId="0" applyAlignment="1" applyBorder="1" applyFont="1" applyNumberFormat="1">
      <alignment horizontal="center" vertical="center"/>
    </xf>
    <xf borderId="1" fillId="6" fontId="1" numFmtId="164" xfId="0" applyAlignment="1" applyBorder="1" applyFont="1" applyNumberFormat="1">
      <alignment horizontal="center" vertical="center"/>
    </xf>
    <xf borderId="1" fillId="10" fontId="2" numFmtId="164" xfId="0" applyAlignment="1" applyBorder="1" applyFill="1" applyFont="1" applyNumberFormat="1">
      <alignment horizontal="center" vertical="center"/>
    </xf>
    <xf borderId="2" fillId="6" fontId="3" numFmtId="164" xfId="0" applyAlignment="1" applyBorder="1" applyFont="1" applyNumberFormat="1">
      <alignment vertical="center"/>
    </xf>
    <xf borderId="2" fillId="6" fontId="3" numFmtId="0" xfId="0" applyAlignment="1" applyBorder="1" applyFont="1">
      <alignment vertical="center"/>
    </xf>
    <xf borderId="1" fillId="6" fontId="1" numFmtId="0" xfId="0" applyAlignment="1" applyBorder="1" applyFont="1">
      <alignment horizontal="center" vertical="center"/>
    </xf>
    <xf borderId="2" fillId="6" fontId="1" numFmtId="164" xfId="0" applyAlignment="1" applyBorder="1" applyFont="1" applyNumberFormat="1">
      <alignment horizontal="center" vertical="center"/>
    </xf>
    <xf borderId="2" fillId="6" fontId="3" numFmtId="165" xfId="0" applyAlignment="1" applyBorder="1" applyFont="1" applyNumberFormat="1">
      <alignment horizontal="center" vertical="center"/>
    </xf>
    <xf borderId="1" fillId="11" fontId="2" numFmtId="164" xfId="0" applyAlignment="1" applyBorder="1" applyFill="1" applyFont="1" applyNumberFormat="1">
      <alignment horizontal="center" vertical="center"/>
    </xf>
    <xf borderId="1" fillId="11" fontId="8" numFmtId="164" xfId="0" applyAlignment="1" applyBorder="1" applyFont="1" applyNumberFormat="1">
      <alignment horizontal="center" vertical="center"/>
    </xf>
    <xf borderId="2" fillId="6" fontId="8" numFmtId="164" xfId="0" applyAlignment="1" applyBorder="1" applyFont="1" applyNumberFormat="1">
      <alignment vertical="center"/>
    </xf>
    <xf borderId="6" fillId="6" fontId="3" numFmtId="0" xfId="0" applyAlignment="1" applyBorder="1" applyFont="1">
      <alignment horizontal="left" vertical="center"/>
    </xf>
    <xf borderId="0" fillId="0" fontId="9" numFmtId="0" xfId="0" applyAlignment="1" applyFont="1">
      <alignment vertical="center"/>
    </xf>
    <xf borderId="2" fillId="6" fontId="3" numFmtId="9" xfId="0" applyAlignment="1" applyBorder="1" applyFont="1" applyNumberFormat="1">
      <alignment vertical="center"/>
    </xf>
    <xf borderId="2" fillId="6" fontId="3" numFmtId="165" xfId="0" applyAlignment="1" applyBorder="1" applyFont="1" applyNumberFormat="1">
      <alignment vertical="center"/>
    </xf>
    <xf borderId="6" fillId="6" fontId="1" numFmtId="0" xfId="0" applyAlignment="1" applyBorder="1" applyFont="1">
      <alignment horizontal="left" vertical="center"/>
    </xf>
    <xf borderId="7" fillId="6" fontId="1" numFmtId="0" xfId="0" applyAlignment="1" applyBorder="1" applyFont="1">
      <alignment horizontal="center" vertical="center"/>
    </xf>
    <xf borderId="8" fillId="0" fontId="10" numFmtId="0" xfId="0" applyBorder="1" applyFont="1"/>
    <xf borderId="9" fillId="0" fontId="10" numFmtId="0" xfId="0" applyBorder="1" applyFont="1"/>
    <xf borderId="10" fillId="6" fontId="3" numFmtId="0" xfId="0" applyAlignment="1" applyBorder="1" applyFont="1">
      <alignment horizontal="center" vertical="center"/>
    </xf>
    <xf borderId="11" fillId="0" fontId="10" numFmtId="0" xfId="0" applyBorder="1" applyFont="1"/>
    <xf borderId="12" fillId="0" fontId="10" numFmtId="0" xfId="0" applyBorder="1" applyFont="1"/>
    <xf borderId="2" fillId="5" fontId="3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left" vertical="center"/>
    </xf>
    <xf borderId="2" fillId="5" fontId="3" numFmtId="165" xfId="0" applyAlignment="1" applyBorder="1" applyFont="1" applyNumberFormat="1">
      <alignment horizontal="center" vertical="center"/>
    </xf>
    <xf borderId="2" fillId="5" fontId="3" numFmtId="9" xfId="0" applyAlignment="1" applyBorder="1" applyFont="1" applyNumberFormat="1">
      <alignment horizontal="center" vertical="center"/>
    </xf>
    <xf borderId="2" fillId="5" fontId="3" numFmtId="16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center" vertical="center"/>
    </xf>
    <xf borderId="3" fillId="6" fontId="3" numFmtId="0" xfId="0" applyAlignment="1" applyBorder="1" applyFont="1">
      <alignment horizontal="center" vertical="center"/>
    </xf>
    <xf borderId="4" fillId="6" fontId="3" numFmtId="49" xfId="0" applyAlignment="1" applyBorder="1" applyFont="1" applyNumberFormat="1">
      <alignment horizontal="center" vertical="center"/>
    </xf>
    <xf borderId="4" fillId="6" fontId="3" numFmtId="165" xfId="0" applyAlignment="1" applyBorder="1" applyFont="1" applyNumberFormat="1">
      <alignment horizontal="center" vertical="center"/>
    </xf>
    <xf borderId="4" fillId="6" fontId="3" numFmtId="166" xfId="0" applyAlignment="1" applyBorder="1" applyFont="1" applyNumberFormat="1">
      <alignment horizontal="center" vertical="center"/>
    </xf>
    <xf borderId="2" fillId="5" fontId="3" numFmtId="165" xfId="0" applyAlignment="1" applyBorder="1" applyFont="1" applyNumberFormat="1">
      <alignment horizontal="left" vertical="center"/>
    </xf>
    <xf borderId="3" fillId="6" fontId="1" numFmtId="165" xfId="0" applyAlignment="1" applyBorder="1" applyFont="1" applyNumberFormat="1">
      <alignment horizontal="center" vertical="center"/>
    </xf>
    <xf borderId="4" fillId="6" fontId="1" numFmtId="166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unicaserv.com.br/materiais-eletricos/regua-de-tomadas-08-saidas-10a-1-5-m?parceiro=3738&amp;srsltid=AfmBOorSix8ppX3g5_uuC4Oinqd06Gs2GWjvYHyNSkq0F2IrhtLIv5xfabo&amp;gRefinements=SORT_BY:Pre%C3%A7o:+do+menor+para+o+maior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5.75"/>
    <col customWidth="1" min="2" max="2" width="58.25"/>
    <col customWidth="1" min="3" max="3" width="7.88"/>
    <col customWidth="1" min="4" max="4" width="11.25"/>
    <col customWidth="1" min="5" max="5" width="13.88"/>
    <col customWidth="1" min="6" max="6" width="11.38" outlineLevel="1"/>
    <col customWidth="1" min="7" max="7" width="14.5"/>
    <col customWidth="1" min="8" max="10" width="14.5" outlineLevel="1"/>
    <col customWidth="1" min="11" max="12" width="8.88" outlineLevel="1"/>
    <col customWidth="1" min="13" max="13" width="14.5" outlineLevel="1"/>
    <col customWidth="1" min="14" max="14" width="14.5"/>
    <col customWidth="1" min="15" max="19" width="18.88"/>
    <col customWidth="1" min="20" max="21" width="17.63"/>
    <col customWidth="1" min="22" max="23" width="18.88"/>
    <col customWidth="1" min="25" max="25" width="17.5"/>
    <col customWidth="1" min="28" max="29" width="13.75"/>
    <col customWidth="1" min="30" max="3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1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</row>
    <row r="2" ht="14.25" customHeight="1">
      <c r="A2" s="7">
        <v>1.0</v>
      </c>
      <c r="B2" s="8" t="s">
        <v>34</v>
      </c>
      <c r="C2" s="7">
        <v>96000.0</v>
      </c>
      <c r="D2" s="7" t="s">
        <v>35</v>
      </c>
      <c r="E2" s="9">
        <f>488.651/305</f>
        <v>1.602134426</v>
      </c>
      <c r="F2" s="10"/>
      <c r="G2" s="9">
        <f t="shared" ref="G2:G34" si="1">E2-(E2*F2)</f>
        <v>1.602134426</v>
      </c>
      <c r="H2" s="9">
        <f t="shared" ref="H2:H34" si="2">G2*C2</f>
        <v>153804.9049</v>
      </c>
      <c r="I2" s="11">
        <v>0.0</v>
      </c>
      <c r="J2" s="11">
        <f t="shared" ref="J2:J23" si="3">I2*C2</f>
        <v>0</v>
      </c>
      <c r="K2" s="9">
        <v>0.0</v>
      </c>
      <c r="L2" s="9">
        <v>0.0</v>
      </c>
      <c r="M2" s="11">
        <f t="shared" ref="M2:M34" si="4">G2+K2+L2</f>
        <v>1.602134426</v>
      </c>
      <c r="N2" s="11">
        <f t="shared" ref="N2:N34" si="5">M2*C2</f>
        <v>153804.9049</v>
      </c>
      <c r="O2" s="12" t="s">
        <v>36</v>
      </c>
      <c r="P2" s="8" t="s">
        <v>37</v>
      </c>
      <c r="Q2" s="12" t="s">
        <v>36</v>
      </c>
      <c r="R2" s="13">
        <v>4830051.0</v>
      </c>
      <c r="S2" s="14"/>
      <c r="T2" s="15">
        <v>3.37</v>
      </c>
      <c r="U2" s="11">
        <f t="shared" ref="U2:U34" si="6">SUM(T2*C2)</f>
        <v>323520</v>
      </c>
      <c r="V2" s="16"/>
      <c r="W2" s="16"/>
      <c r="Y2" s="16"/>
      <c r="Z2" s="16"/>
      <c r="AA2" s="17"/>
      <c r="AB2" s="16"/>
      <c r="AC2" s="16"/>
      <c r="AD2" s="17"/>
    </row>
    <row r="3" ht="14.25" customHeight="1">
      <c r="A3" s="7">
        <v>2.0</v>
      </c>
      <c r="B3" s="8" t="s">
        <v>38</v>
      </c>
      <c r="C3" s="7">
        <v>1600.0</v>
      </c>
      <c r="D3" s="7" t="s">
        <v>39</v>
      </c>
      <c r="E3" s="9">
        <f>22.48/50</f>
        <v>0.4496</v>
      </c>
      <c r="F3" s="10"/>
      <c r="G3" s="9">
        <f t="shared" si="1"/>
        <v>0.4496</v>
      </c>
      <c r="H3" s="9">
        <f t="shared" si="2"/>
        <v>719.36</v>
      </c>
      <c r="I3" s="11">
        <v>0.0</v>
      </c>
      <c r="J3" s="11">
        <f t="shared" si="3"/>
        <v>0</v>
      </c>
      <c r="K3" s="9">
        <v>0.0</v>
      </c>
      <c r="L3" s="9">
        <v>0.0</v>
      </c>
      <c r="M3" s="11">
        <f t="shared" si="4"/>
        <v>0.4496</v>
      </c>
      <c r="N3" s="11">
        <f t="shared" si="5"/>
        <v>719.36</v>
      </c>
      <c r="O3" s="12" t="s">
        <v>36</v>
      </c>
      <c r="P3" s="8" t="s">
        <v>40</v>
      </c>
      <c r="Q3" s="12" t="s">
        <v>36</v>
      </c>
      <c r="R3" s="13">
        <v>4568020.0</v>
      </c>
      <c r="S3" s="14"/>
      <c r="T3" s="15">
        <v>0.86</v>
      </c>
      <c r="U3" s="11">
        <f t="shared" si="6"/>
        <v>1376</v>
      </c>
      <c r="V3" s="16"/>
      <c r="W3" s="18"/>
      <c r="Z3" s="17"/>
      <c r="AB3" s="17"/>
      <c r="AC3" s="17"/>
      <c r="AD3" s="17"/>
    </row>
    <row r="4" ht="14.25" customHeight="1">
      <c r="A4" s="7">
        <v>3.0</v>
      </c>
      <c r="B4" s="8" t="s">
        <v>41</v>
      </c>
      <c r="C4" s="7">
        <v>134.0</v>
      </c>
      <c r="D4" s="7" t="s">
        <v>39</v>
      </c>
      <c r="E4" s="9">
        <v>673.066</v>
      </c>
      <c r="F4" s="10"/>
      <c r="G4" s="9">
        <f t="shared" si="1"/>
        <v>673.066</v>
      </c>
      <c r="H4" s="9">
        <f t="shared" si="2"/>
        <v>90190.844</v>
      </c>
      <c r="I4" s="11">
        <v>0.0</v>
      </c>
      <c r="J4" s="11">
        <f t="shared" si="3"/>
        <v>0</v>
      </c>
      <c r="K4" s="9">
        <v>0.0</v>
      </c>
      <c r="L4" s="9">
        <v>0.0</v>
      </c>
      <c r="M4" s="11">
        <f t="shared" si="4"/>
        <v>673.066</v>
      </c>
      <c r="N4" s="11">
        <f t="shared" si="5"/>
        <v>90190.844</v>
      </c>
      <c r="O4" s="12" t="s">
        <v>36</v>
      </c>
      <c r="P4" s="8" t="s">
        <v>42</v>
      </c>
      <c r="Q4" s="12" t="s">
        <v>36</v>
      </c>
      <c r="R4" s="13">
        <v>4822213.0</v>
      </c>
      <c r="S4" s="14"/>
      <c r="T4" s="15">
        <v>1723.53</v>
      </c>
      <c r="U4" s="11">
        <f t="shared" si="6"/>
        <v>230953.02</v>
      </c>
      <c r="V4" s="16"/>
      <c r="W4" s="18"/>
      <c r="Z4" s="17"/>
      <c r="AA4" s="17"/>
      <c r="AB4" s="17"/>
      <c r="AC4" s="17"/>
      <c r="AD4" s="17"/>
    </row>
    <row r="5" ht="14.25" customHeight="1">
      <c r="A5" s="7">
        <v>4.0</v>
      </c>
      <c r="B5" s="8" t="s">
        <v>43</v>
      </c>
      <c r="C5" s="7">
        <v>160.0</v>
      </c>
      <c r="D5" s="7" t="s">
        <v>39</v>
      </c>
      <c r="E5" s="9">
        <v>1239.39</v>
      </c>
      <c r="F5" s="10"/>
      <c r="G5" s="9">
        <f t="shared" si="1"/>
        <v>1239.39</v>
      </c>
      <c r="H5" s="9">
        <f t="shared" si="2"/>
        <v>198302.4</v>
      </c>
      <c r="I5" s="11">
        <v>0.0</v>
      </c>
      <c r="J5" s="11">
        <f t="shared" si="3"/>
        <v>0</v>
      </c>
      <c r="K5" s="9">
        <v>0.0</v>
      </c>
      <c r="L5" s="9">
        <v>0.0</v>
      </c>
      <c r="M5" s="11">
        <f t="shared" si="4"/>
        <v>1239.39</v>
      </c>
      <c r="N5" s="11">
        <f t="shared" si="5"/>
        <v>198302.4</v>
      </c>
      <c r="O5" s="12" t="s">
        <v>36</v>
      </c>
      <c r="P5" s="8" t="s">
        <v>44</v>
      </c>
      <c r="Q5" s="12" t="s">
        <v>36</v>
      </c>
      <c r="R5" s="13">
        <v>4810030.0</v>
      </c>
      <c r="S5" s="14"/>
      <c r="T5" s="15">
        <v>1409.91</v>
      </c>
      <c r="U5" s="11">
        <f t="shared" si="6"/>
        <v>225585.6</v>
      </c>
      <c r="V5" s="16"/>
      <c r="W5" s="18"/>
      <c r="Z5" s="17"/>
      <c r="AA5" s="17"/>
      <c r="AB5" s="17"/>
      <c r="AC5" s="17"/>
      <c r="AD5" s="17"/>
    </row>
    <row r="6" ht="14.25" customHeight="1">
      <c r="A6" s="19">
        <v>5.0</v>
      </c>
      <c r="B6" s="20" t="s">
        <v>45</v>
      </c>
      <c r="C6" s="19">
        <v>1700.0</v>
      </c>
      <c r="D6" s="19" t="s">
        <v>39</v>
      </c>
      <c r="E6" s="21">
        <v>246.34</v>
      </c>
      <c r="F6" s="22"/>
      <c r="G6" s="21">
        <f t="shared" si="1"/>
        <v>246.34</v>
      </c>
      <c r="H6" s="21">
        <f t="shared" si="2"/>
        <v>418778</v>
      </c>
      <c r="I6" s="23">
        <v>0.0</v>
      </c>
      <c r="J6" s="23">
        <f t="shared" si="3"/>
        <v>0</v>
      </c>
      <c r="K6" s="21">
        <v>0.0</v>
      </c>
      <c r="L6" s="21">
        <v>0.0</v>
      </c>
      <c r="M6" s="23">
        <f t="shared" si="4"/>
        <v>246.34</v>
      </c>
      <c r="N6" s="23">
        <f t="shared" si="5"/>
        <v>418778</v>
      </c>
      <c r="O6" s="24" t="s">
        <v>36</v>
      </c>
      <c r="P6" s="20" t="s">
        <v>46</v>
      </c>
      <c r="Q6" s="24" t="s">
        <v>36</v>
      </c>
      <c r="R6" s="25">
        <v>4565356.0</v>
      </c>
      <c r="S6" s="24"/>
      <c r="T6" s="15">
        <v>329.56</v>
      </c>
      <c r="U6" s="11">
        <f t="shared" si="6"/>
        <v>560252</v>
      </c>
      <c r="V6" s="16"/>
      <c r="W6" s="18"/>
      <c r="Z6" s="17"/>
      <c r="AA6" s="17"/>
      <c r="AB6" s="17"/>
      <c r="AC6" s="17"/>
      <c r="AD6" s="17"/>
    </row>
    <row r="7" ht="14.25" customHeight="1">
      <c r="A7" s="7">
        <v>6.0</v>
      </c>
      <c r="B7" s="8" t="s">
        <v>47</v>
      </c>
      <c r="C7" s="7">
        <v>15.0</v>
      </c>
      <c r="D7" s="7" t="s">
        <v>39</v>
      </c>
      <c r="E7" s="9">
        <v>1902.53</v>
      </c>
      <c r="F7" s="10"/>
      <c r="G7" s="9">
        <f t="shared" si="1"/>
        <v>1902.53</v>
      </c>
      <c r="H7" s="9">
        <f t="shared" si="2"/>
        <v>28537.95</v>
      </c>
      <c r="I7" s="11">
        <v>0.0</v>
      </c>
      <c r="J7" s="11">
        <f t="shared" si="3"/>
        <v>0</v>
      </c>
      <c r="K7" s="9">
        <v>0.0</v>
      </c>
      <c r="L7" s="9">
        <v>0.0</v>
      </c>
      <c r="M7" s="11">
        <f t="shared" si="4"/>
        <v>1902.53</v>
      </c>
      <c r="N7" s="11">
        <f t="shared" si="5"/>
        <v>28537.95</v>
      </c>
      <c r="O7" s="12" t="s">
        <v>36</v>
      </c>
      <c r="P7" s="8" t="s">
        <v>48</v>
      </c>
      <c r="Q7" s="12" t="s">
        <v>36</v>
      </c>
      <c r="R7" s="13">
        <v>4580764.0</v>
      </c>
      <c r="S7" s="14"/>
      <c r="T7" s="15">
        <v>4407.97</v>
      </c>
      <c r="U7" s="11">
        <f t="shared" si="6"/>
        <v>66119.55</v>
      </c>
      <c r="V7" s="16"/>
      <c r="W7" s="16"/>
      <c r="Z7" s="17"/>
      <c r="AA7" s="17"/>
      <c r="AB7" s="17"/>
      <c r="AC7" s="17"/>
      <c r="AD7" s="17"/>
    </row>
    <row r="8" ht="14.25" customHeight="1">
      <c r="A8" s="7">
        <v>7.0</v>
      </c>
      <c r="B8" s="8" t="s">
        <v>49</v>
      </c>
      <c r="C8" s="7">
        <v>120.0</v>
      </c>
      <c r="D8" s="7" t="s">
        <v>39</v>
      </c>
      <c r="E8" s="9">
        <v>1107.07</v>
      </c>
      <c r="F8" s="10"/>
      <c r="G8" s="9">
        <f t="shared" si="1"/>
        <v>1107.07</v>
      </c>
      <c r="H8" s="9">
        <f t="shared" si="2"/>
        <v>132848.4</v>
      </c>
      <c r="I8" s="11">
        <v>0.0</v>
      </c>
      <c r="J8" s="11">
        <f t="shared" si="3"/>
        <v>0</v>
      </c>
      <c r="K8" s="9">
        <v>0.0</v>
      </c>
      <c r="L8" s="9">
        <v>0.0</v>
      </c>
      <c r="M8" s="11">
        <f t="shared" si="4"/>
        <v>1107.07</v>
      </c>
      <c r="N8" s="11">
        <f t="shared" si="5"/>
        <v>132848.4</v>
      </c>
      <c r="O8" s="12" t="s">
        <v>36</v>
      </c>
      <c r="P8" s="8" t="s">
        <v>50</v>
      </c>
      <c r="Q8" s="12" t="s">
        <v>36</v>
      </c>
      <c r="R8" s="13">
        <v>4581101.0</v>
      </c>
      <c r="S8" s="14"/>
      <c r="T8" s="15">
        <v>2449.31</v>
      </c>
      <c r="U8" s="11">
        <f t="shared" si="6"/>
        <v>293917.2</v>
      </c>
      <c r="V8" s="26"/>
      <c r="W8" s="26"/>
      <c r="X8" s="26"/>
      <c r="Y8" s="26"/>
      <c r="Z8" s="27"/>
      <c r="AA8" s="27"/>
      <c r="AB8" s="27"/>
      <c r="AC8" s="26"/>
      <c r="AD8" s="27"/>
      <c r="AE8" s="27"/>
      <c r="AF8" s="27"/>
      <c r="AG8" s="26"/>
      <c r="AH8" s="26"/>
    </row>
    <row r="9" ht="14.25" customHeight="1">
      <c r="A9" s="7">
        <v>8.0</v>
      </c>
      <c r="B9" s="8" t="s">
        <v>51</v>
      </c>
      <c r="C9" s="7">
        <v>1750.0</v>
      </c>
      <c r="D9" s="7" t="s">
        <v>39</v>
      </c>
      <c r="E9" s="9">
        <v>12.359</v>
      </c>
      <c r="F9" s="10"/>
      <c r="G9" s="9">
        <f t="shared" si="1"/>
        <v>12.359</v>
      </c>
      <c r="H9" s="9">
        <f t="shared" si="2"/>
        <v>21628.25</v>
      </c>
      <c r="I9" s="11">
        <v>0.0</v>
      </c>
      <c r="J9" s="11">
        <f t="shared" si="3"/>
        <v>0</v>
      </c>
      <c r="K9" s="9">
        <v>0.0</v>
      </c>
      <c r="L9" s="9">
        <v>0.0</v>
      </c>
      <c r="M9" s="11">
        <f t="shared" si="4"/>
        <v>12.359</v>
      </c>
      <c r="N9" s="11">
        <f t="shared" si="5"/>
        <v>21628.25</v>
      </c>
      <c r="O9" s="12" t="s">
        <v>36</v>
      </c>
      <c r="P9" s="8" t="s">
        <v>52</v>
      </c>
      <c r="Q9" s="12" t="s">
        <v>36</v>
      </c>
      <c r="R9" s="13">
        <v>4568009.0</v>
      </c>
      <c r="S9" s="14"/>
      <c r="T9" s="15">
        <v>20.46</v>
      </c>
      <c r="U9" s="14">
        <f t="shared" si="6"/>
        <v>35805</v>
      </c>
      <c r="V9" s="16"/>
      <c r="W9" s="16"/>
      <c r="Z9" s="17"/>
      <c r="AA9" s="17"/>
      <c r="AB9" s="17"/>
      <c r="AC9" s="17"/>
      <c r="AD9" s="17"/>
    </row>
    <row r="10" ht="14.25" customHeight="1">
      <c r="A10" s="7">
        <v>9.0</v>
      </c>
      <c r="B10" s="8" t="s">
        <v>53</v>
      </c>
      <c r="C10" s="7">
        <v>124.0</v>
      </c>
      <c r="D10" s="7" t="s">
        <v>39</v>
      </c>
      <c r="E10" s="9">
        <v>389.9</v>
      </c>
      <c r="F10" s="10"/>
      <c r="G10" s="9">
        <f t="shared" si="1"/>
        <v>389.9</v>
      </c>
      <c r="H10" s="9">
        <f t="shared" si="2"/>
        <v>48347.6</v>
      </c>
      <c r="I10" s="11">
        <v>0.0</v>
      </c>
      <c r="J10" s="11">
        <f t="shared" si="3"/>
        <v>0</v>
      </c>
      <c r="K10" s="9">
        <v>0.0</v>
      </c>
      <c r="L10" s="9">
        <v>0.0</v>
      </c>
      <c r="M10" s="11">
        <f t="shared" si="4"/>
        <v>389.9</v>
      </c>
      <c r="N10" s="11">
        <f t="shared" si="5"/>
        <v>48347.6</v>
      </c>
      <c r="O10" s="12" t="s">
        <v>54</v>
      </c>
      <c r="P10" s="8" t="s">
        <v>55</v>
      </c>
      <c r="Q10" s="13" t="s">
        <v>56</v>
      </c>
      <c r="R10" s="13"/>
      <c r="S10" s="14"/>
      <c r="T10" s="15">
        <v>476.06</v>
      </c>
      <c r="U10" s="11">
        <f t="shared" si="6"/>
        <v>59031.44</v>
      </c>
      <c r="V10" s="16"/>
      <c r="W10" s="16"/>
      <c r="Z10" s="17"/>
      <c r="AA10" s="17"/>
      <c r="AB10" s="17"/>
      <c r="AC10" s="17"/>
      <c r="AD10" s="17"/>
    </row>
    <row r="11" ht="14.25" customHeight="1">
      <c r="A11" s="7"/>
      <c r="B11" s="8" t="s">
        <v>57</v>
      </c>
      <c r="C11" s="7">
        <f>C10</f>
        <v>124</v>
      </c>
      <c r="D11" s="7" t="s">
        <v>39</v>
      </c>
      <c r="E11" s="9">
        <v>44.5</v>
      </c>
      <c r="F11" s="10"/>
      <c r="G11" s="9">
        <f t="shared" si="1"/>
        <v>44.5</v>
      </c>
      <c r="H11" s="9">
        <f t="shared" si="2"/>
        <v>5518</v>
      </c>
      <c r="I11" s="11">
        <v>0.0</v>
      </c>
      <c r="J11" s="11">
        <f t="shared" si="3"/>
        <v>0</v>
      </c>
      <c r="K11" s="9">
        <v>0.0</v>
      </c>
      <c r="L11" s="9">
        <v>0.0</v>
      </c>
      <c r="M11" s="11">
        <f t="shared" si="4"/>
        <v>44.5</v>
      </c>
      <c r="N11" s="11">
        <f t="shared" si="5"/>
        <v>5518</v>
      </c>
      <c r="O11" s="12" t="s">
        <v>58</v>
      </c>
      <c r="P11" s="8" t="s">
        <v>59</v>
      </c>
      <c r="Q11" s="12" t="s">
        <v>60</v>
      </c>
      <c r="R11" s="13"/>
      <c r="S11" s="28" t="s">
        <v>61</v>
      </c>
      <c r="T11" s="15">
        <v>0.0</v>
      </c>
      <c r="U11" s="11">
        <f t="shared" si="6"/>
        <v>0</v>
      </c>
      <c r="V11" s="16"/>
      <c r="W11" s="16"/>
      <c r="Z11" s="17"/>
      <c r="AA11" s="17"/>
      <c r="AB11" s="17"/>
      <c r="AC11" s="17"/>
      <c r="AD11" s="17"/>
    </row>
    <row r="12" ht="14.25" customHeight="1">
      <c r="A12" s="7"/>
      <c r="B12" s="8" t="s">
        <v>62</v>
      </c>
      <c r="C12" s="7">
        <v>1500.0</v>
      </c>
      <c r="D12" s="7" t="s">
        <v>39</v>
      </c>
      <c r="E12" s="9">
        <f>93.28/100</f>
        <v>0.9328</v>
      </c>
      <c r="F12" s="10">
        <v>0.13</v>
      </c>
      <c r="G12" s="9">
        <f t="shared" si="1"/>
        <v>0.811536</v>
      </c>
      <c r="H12" s="9">
        <f t="shared" si="2"/>
        <v>1217.304</v>
      </c>
      <c r="I12" s="11">
        <v>0.0</v>
      </c>
      <c r="J12" s="11">
        <f t="shared" si="3"/>
        <v>0</v>
      </c>
      <c r="K12" s="9">
        <v>0.0</v>
      </c>
      <c r="L12" s="9">
        <v>0.0</v>
      </c>
      <c r="M12" s="11">
        <f t="shared" si="4"/>
        <v>0.811536</v>
      </c>
      <c r="N12" s="11">
        <f t="shared" si="5"/>
        <v>1217.304</v>
      </c>
      <c r="O12" s="12" t="s">
        <v>36</v>
      </c>
      <c r="P12" s="8" t="s">
        <v>63</v>
      </c>
      <c r="Q12" s="12" t="s">
        <v>36</v>
      </c>
      <c r="R12" s="13">
        <v>4770010.0</v>
      </c>
      <c r="S12" s="29"/>
      <c r="T12" s="15">
        <v>0.0</v>
      </c>
      <c r="U12" s="11">
        <f t="shared" si="6"/>
        <v>0</v>
      </c>
      <c r="V12" s="16"/>
      <c r="W12" s="16"/>
      <c r="Z12" s="17"/>
      <c r="AA12" s="17"/>
      <c r="AB12" s="17"/>
      <c r="AC12" s="17"/>
      <c r="AD12" s="17"/>
    </row>
    <row r="13" ht="14.25" customHeight="1">
      <c r="A13" s="7">
        <v>10.0</v>
      </c>
      <c r="B13" s="8" t="s">
        <v>64</v>
      </c>
      <c r="C13" s="7">
        <v>48000.0</v>
      </c>
      <c r="D13" s="7" t="s">
        <v>35</v>
      </c>
      <c r="E13" s="9">
        <v>5.756</v>
      </c>
      <c r="F13" s="10"/>
      <c r="G13" s="9">
        <f t="shared" si="1"/>
        <v>5.756</v>
      </c>
      <c r="H13" s="9">
        <f t="shared" si="2"/>
        <v>276288</v>
      </c>
      <c r="I13" s="11">
        <v>0.0</v>
      </c>
      <c r="J13" s="11">
        <f t="shared" si="3"/>
        <v>0</v>
      </c>
      <c r="K13" s="9">
        <v>0.0</v>
      </c>
      <c r="L13" s="9">
        <v>0.0</v>
      </c>
      <c r="M13" s="11">
        <f t="shared" si="4"/>
        <v>5.756</v>
      </c>
      <c r="N13" s="11">
        <f t="shared" si="5"/>
        <v>276288</v>
      </c>
      <c r="O13" s="12" t="s">
        <v>65</v>
      </c>
      <c r="P13" s="8" t="s">
        <v>66</v>
      </c>
      <c r="Q13" s="12" t="s">
        <v>67</v>
      </c>
      <c r="R13" s="13"/>
      <c r="S13" s="29"/>
      <c r="T13" s="15">
        <v>12.41</v>
      </c>
      <c r="U13" s="11">
        <f t="shared" si="6"/>
        <v>595680</v>
      </c>
      <c r="V13" s="16"/>
      <c r="W13" s="16"/>
      <c r="Z13" s="17"/>
      <c r="AA13" s="17"/>
      <c r="AB13" s="17"/>
      <c r="AC13" s="17"/>
      <c r="AD13" s="17"/>
    </row>
    <row r="14" ht="14.25" customHeight="1">
      <c r="A14" s="7">
        <v>11.0</v>
      </c>
      <c r="B14" s="8" t="s">
        <v>68</v>
      </c>
      <c r="C14" s="7">
        <v>2000.0</v>
      </c>
      <c r="D14" s="7" t="s">
        <v>39</v>
      </c>
      <c r="E14" s="9">
        <v>2.02</v>
      </c>
      <c r="F14" s="10"/>
      <c r="G14" s="9">
        <f t="shared" si="1"/>
        <v>2.02</v>
      </c>
      <c r="H14" s="9">
        <f t="shared" si="2"/>
        <v>4040</v>
      </c>
      <c r="I14" s="11">
        <v>0.0</v>
      </c>
      <c r="J14" s="11">
        <f t="shared" si="3"/>
        <v>0</v>
      </c>
      <c r="K14" s="9">
        <v>0.0</v>
      </c>
      <c r="L14" s="9">
        <v>0.0</v>
      </c>
      <c r="M14" s="11">
        <f t="shared" si="4"/>
        <v>2.02</v>
      </c>
      <c r="N14" s="11">
        <f t="shared" si="5"/>
        <v>4040</v>
      </c>
      <c r="O14" s="12" t="s">
        <v>69</v>
      </c>
      <c r="P14" s="8" t="s">
        <v>68</v>
      </c>
      <c r="Q14" s="12" t="s">
        <v>69</v>
      </c>
      <c r="R14" s="13"/>
      <c r="S14" s="14"/>
      <c r="T14" s="15">
        <v>6.63</v>
      </c>
      <c r="U14" s="11">
        <f t="shared" si="6"/>
        <v>13260</v>
      </c>
      <c r="V14" s="16"/>
      <c r="W14" s="16"/>
      <c r="Z14" s="17"/>
      <c r="AA14" s="17"/>
      <c r="AB14" s="17"/>
      <c r="AC14" s="17"/>
      <c r="AD14" s="17"/>
    </row>
    <row r="15" ht="14.25" customHeight="1">
      <c r="A15" s="7">
        <v>12.0</v>
      </c>
      <c r="B15" s="8" t="s">
        <v>70</v>
      </c>
      <c r="C15" s="7">
        <v>3500.0</v>
      </c>
      <c r="D15" s="7" t="s">
        <v>39</v>
      </c>
      <c r="E15" s="9">
        <v>1.7</v>
      </c>
      <c r="F15" s="10"/>
      <c r="G15" s="9">
        <f t="shared" si="1"/>
        <v>1.7</v>
      </c>
      <c r="H15" s="9">
        <f t="shared" si="2"/>
        <v>5950</v>
      </c>
      <c r="I15" s="11">
        <v>0.0</v>
      </c>
      <c r="J15" s="11">
        <f t="shared" si="3"/>
        <v>0</v>
      </c>
      <c r="K15" s="9">
        <v>0.0</v>
      </c>
      <c r="L15" s="9">
        <v>0.0</v>
      </c>
      <c r="M15" s="11">
        <f t="shared" si="4"/>
        <v>1.7</v>
      </c>
      <c r="N15" s="11">
        <f t="shared" si="5"/>
        <v>5950</v>
      </c>
      <c r="O15" s="12" t="s">
        <v>69</v>
      </c>
      <c r="P15" s="8" t="s">
        <v>70</v>
      </c>
      <c r="Q15" s="12" t="s">
        <v>69</v>
      </c>
      <c r="R15" s="13"/>
      <c r="S15" s="14"/>
      <c r="T15" s="15">
        <v>6.01</v>
      </c>
      <c r="U15" s="11">
        <f t="shared" si="6"/>
        <v>21035</v>
      </c>
      <c r="V15" s="16"/>
      <c r="W15" s="16"/>
      <c r="Z15" s="17"/>
      <c r="AA15" s="17"/>
      <c r="AB15" s="17"/>
      <c r="AC15" s="17"/>
      <c r="AD15" s="17"/>
    </row>
    <row r="16" ht="14.25" customHeight="1">
      <c r="A16" s="7">
        <v>13.0</v>
      </c>
      <c r="B16" s="8" t="s">
        <v>71</v>
      </c>
      <c r="C16" s="7">
        <v>2000.0</v>
      </c>
      <c r="D16" s="7" t="s">
        <v>39</v>
      </c>
      <c r="E16" s="9">
        <v>7.94</v>
      </c>
      <c r="F16" s="10"/>
      <c r="G16" s="9">
        <f t="shared" si="1"/>
        <v>7.94</v>
      </c>
      <c r="H16" s="9">
        <f t="shared" si="2"/>
        <v>15880</v>
      </c>
      <c r="I16" s="11">
        <v>0.0</v>
      </c>
      <c r="J16" s="11">
        <f t="shared" si="3"/>
        <v>0</v>
      </c>
      <c r="K16" s="9">
        <v>0.0</v>
      </c>
      <c r="L16" s="9">
        <v>0.0</v>
      </c>
      <c r="M16" s="11">
        <f t="shared" si="4"/>
        <v>7.94</v>
      </c>
      <c r="N16" s="11">
        <f t="shared" si="5"/>
        <v>15880</v>
      </c>
      <c r="O16" s="12" t="s">
        <v>69</v>
      </c>
      <c r="P16" s="8" t="s">
        <v>72</v>
      </c>
      <c r="Q16" s="12" t="s">
        <v>69</v>
      </c>
      <c r="R16" s="13"/>
      <c r="S16" s="14"/>
      <c r="T16" s="15">
        <v>23.24</v>
      </c>
      <c r="U16" s="11">
        <f t="shared" si="6"/>
        <v>46480</v>
      </c>
      <c r="V16" s="16"/>
      <c r="W16" s="16"/>
      <c r="Z16" s="17"/>
      <c r="AA16" s="17"/>
      <c r="AB16" s="17"/>
      <c r="AC16" s="17"/>
      <c r="AD16" s="17"/>
    </row>
    <row r="17" ht="14.25" customHeight="1">
      <c r="A17" s="7">
        <v>14.0</v>
      </c>
      <c r="B17" s="8" t="s">
        <v>73</v>
      </c>
      <c r="C17" s="7">
        <v>24000.0</v>
      </c>
      <c r="D17" s="7" t="s">
        <v>39</v>
      </c>
      <c r="E17" s="9">
        <v>0.61</v>
      </c>
      <c r="F17" s="10"/>
      <c r="G17" s="9">
        <f t="shared" si="1"/>
        <v>0.61</v>
      </c>
      <c r="H17" s="9">
        <f t="shared" si="2"/>
        <v>14640</v>
      </c>
      <c r="I17" s="11">
        <v>0.0</v>
      </c>
      <c r="J17" s="11">
        <f t="shared" si="3"/>
        <v>0</v>
      </c>
      <c r="K17" s="9">
        <v>0.0</v>
      </c>
      <c r="L17" s="9">
        <v>0.0</v>
      </c>
      <c r="M17" s="11">
        <f t="shared" si="4"/>
        <v>0.61</v>
      </c>
      <c r="N17" s="11">
        <f t="shared" si="5"/>
        <v>14640</v>
      </c>
      <c r="O17" s="12" t="s">
        <v>69</v>
      </c>
      <c r="P17" s="8" t="s">
        <v>74</v>
      </c>
      <c r="Q17" s="12" t="s">
        <v>69</v>
      </c>
      <c r="R17" s="13"/>
      <c r="S17" s="14"/>
      <c r="T17" s="15">
        <v>1.39</v>
      </c>
      <c r="U17" s="11">
        <f t="shared" si="6"/>
        <v>33360</v>
      </c>
      <c r="V17" s="16"/>
      <c r="W17" s="16"/>
      <c r="Z17" s="17"/>
      <c r="AA17" s="17"/>
      <c r="AB17" s="17"/>
      <c r="AC17" s="17"/>
      <c r="AD17" s="17"/>
    </row>
    <row r="18" ht="14.25" customHeight="1">
      <c r="A18" s="7">
        <v>15.0</v>
      </c>
      <c r="B18" s="8" t="s">
        <v>75</v>
      </c>
      <c r="C18" s="7">
        <v>96000.0</v>
      </c>
      <c r="D18" s="7" t="s">
        <v>39</v>
      </c>
      <c r="E18" s="30"/>
      <c r="F18" s="31"/>
      <c r="G18" s="30">
        <f t="shared" si="1"/>
        <v>0</v>
      </c>
      <c r="H18" s="30">
        <f t="shared" si="2"/>
        <v>0</v>
      </c>
      <c r="I18" s="32">
        <v>0.01</v>
      </c>
      <c r="J18" s="32">
        <f t="shared" si="3"/>
        <v>960</v>
      </c>
      <c r="K18" s="30">
        <v>0.0</v>
      </c>
      <c r="L18" s="30">
        <v>0.0</v>
      </c>
      <c r="M18" s="32">
        <f t="shared" si="4"/>
        <v>0</v>
      </c>
      <c r="N18" s="32">
        <f t="shared" si="5"/>
        <v>0</v>
      </c>
      <c r="O18" s="12" t="s">
        <v>76</v>
      </c>
      <c r="P18" s="8" t="s">
        <v>77</v>
      </c>
      <c r="Q18" s="12" t="s">
        <v>76</v>
      </c>
      <c r="R18" s="13"/>
      <c r="S18" s="14"/>
      <c r="T18" s="15">
        <v>36.8</v>
      </c>
      <c r="U18" s="11">
        <f t="shared" si="6"/>
        <v>3532800</v>
      </c>
      <c r="V18" s="16"/>
      <c r="W18" s="16"/>
      <c r="Z18" s="17"/>
      <c r="AA18" s="17"/>
      <c r="AB18" s="17"/>
      <c r="AC18" s="17"/>
      <c r="AD18" s="17"/>
    </row>
    <row r="19" ht="14.25" customHeight="1">
      <c r="A19" s="7">
        <v>16.0</v>
      </c>
      <c r="B19" s="8" t="s">
        <v>78</v>
      </c>
      <c r="C19" s="7">
        <v>134.0</v>
      </c>
      <c r="D19" s="7" t="s">
        <v>39</v>
      </c>
      <c r="E19" s="30"/>
      <c r="F19" s="31"/>
      <c r="G19" s="30">
        <f t="shared" si="1"/>
        <v>0</v>
      </c>
      <c r="H19" s="30">
        <f t="shared" si="2"/>
        <v>0</v>
      </c>
      <c r="I19" s="32">
        <v>75.0</v>
      </c>
      <c r="J19" s="32">
        <f t="shared" si="3"/>
        <v>10050</v>
      </c>
      <c r="K19" s="30">
        <v>0.0</v>
      </c>
      <c r="L19" s="30">
        <v>0.0</v>
      </c>
      <c r="M19" s="32">
        <f t="shared" si="4"/>
        <v>0</v>
      </c>
      <c r="N19" s="32">
        <f t="shared" si="5"/>
        <v>0</v>
      </c>
      <c r="O19" s="12" t="s">
        <v>76</v>
      </c>
      <c r="P19" s="8" t="s">
        <v>77</v>
      </c>
      <c r="Q19" s="12" t="s">
        <v>76</v>
      </c>
      <c r="R19" s="13"/>
      <c r="S19" s="14"/>
      <c r="T19" s="15">
        <v>108.75</v>
      </c>
      <c r="U19" s="11">
        <f t="shared" si="6"/>
        <v>14572.5</v>
      </c>
      <c r="V19" s="16"/>
      <c r="W19" s="16"/>
      <c r="Z19" s="17"/>
      <c r="AA19" s="17"/>
      <c r="AB19" s="17"/>
      <c r="AC19" s="17"/>
      <c r="AD19" s="17"/>
    </row>
    <row r="20" ht="14.25" customHeight="1">
      <c r="A20" s="7">
        <v>17.0</v>
      </c>
      <c r="B20" s="8" t="s">
        <v>79</v>
      </c>
      <c r="C20" s="7">
        <v>160.0</v>
      </c>
      <c r="D20" s="7" t="s">
        <v>39</v>
      </c>
      <c r="E20" s="30"/>
      <c r="F20" s="31"/>
      <c r="G20" s="30">
        <f t="shared" si="1"/>
        <v>0</v>
      </c>
      <c r="H20" s="30">
        <f t="shared" si="2"/>
        <v>0</v>
      </c>
      <c r="I20" s="32">
        <v>125.0</v>
      </c>
      <c r="J20" s="32">
        <f t="shared" si="3"/>
        <v>20000</v>
      </c>
      <c r="K20" s="30">
        <v>0.0</v>
      </c>
      <c r="L20" s="30">
        <v>0.0</v>
      </c>
      <c r="M20" s="32">
        <f t="shared" si="4"/>
        <v>0</v>
      </c>
      <c r="N20" s="32">
        <f t="shared" si="5"/>
        <v>0</v>
      </c>
      <c r="O20" s="12" t="s">
        <v>76</v>
      </c>
      <c r="P20" s="8" t="s">
        <v>77</v>
      </c>
      <c r="Q20" s="12" t="s">
        <v>76</v>
      </c>
      <c r="R20" s="13"/>
      <c r="S20" s="14"/>
      <c r="T20" s="15">
        <v>158.75</v>
      </c>
      <c r="U20" s="11">
        <f t="shared" si="6"/>
        <v>25400</v>
      </c>
      <c r="V20" s="16"/>
      <c r="W20" s="16"/>
      <c r="Z20" s="17"/>
      <c r="AA20" s="17"/>
      <c r="AB20" s="17"/>
      <c r="AC20" s="17"/>
      <c r="AD20" s="17"/>
    </row>
    <row r="21" ht="14.25" customHeight="1">
      <c r="A21" s="7">
        <v>18.0</v>
      </c>
      <c r="B21" s="8" t="s">
        <v>80</v>
      </c>
      <c r="C21" s="7">
        <v>1700.0</v>
      </c>
      <c r="D21" s="7" t="s">
        <v>39</v>
      </c>
      <c r="E21" s="30"/>
      <c r="F21" s="31"/>
      <c r="G21" s="30">
        <f t="shared" si="1"/>
        <v>0</v>
      </c>
      <c r="H21" s="30">
        <f t="shared" si="2"/>
        <v>0</v>
      </c>
      <c r="I21" s="32">
        <v>85.0</v>
      </c>
      <c r="J21" s="32">
        <f t="shared" si="3"/>
        <v>144500</v>
      </c>
      <c r="K21" s="30">
        <v>0.0</v>
      </c>
      <c r="L21" s="30">
        <v>0.0</v>
      </c>
      <c r="M21" s="32">
        <f t="shared" si="4"/>
        <v>0</v>
      </c>
      <c r="N21" s="32">
        <f t="shared" si="5"/>
        <v>0</v>
      </c>
      <c r="O21" s="12" t="s">
        <v>76</v>
      </c>
      <c r="P21" s="8" t="s">
        <v>77</v>
      </c>
      <c r="Q21" s="12" t="s">
        <v>76</v>
      </c>
      <c r="R21" s="13"/>
      <c r="S21" s="14"/>
      <c r="T21" s="15">
        <v>120.75</v>
      </c>
      <c r="U21" s="11">
        <f t="shared" si="6"/>
        <v>205275</v>
      </c>
      <c r="V21" s="16"/>
      <c r="W21" s="16"/>
      <c r="Z21" s="17"/>
      <c r="AA21" s="17"/>
      <c r="AB21" s="17"/>
      <c r="AC21" s="17"/>
      <c r="AD21" s="17"/>
    </row>
    <row r="22" ht="14.25" customHeight="1">
      <c r="A22" s="7">
        <v>19.0</v>
      </c>
      <c r="B22" s="8" t="s">
        <v>81</v>
      </c>
      <c r="C22" s="7">
        <v>135.0</v>
      </c>
      <c r="D22" s="7" t="s">
        <v>39</v>
      </c>
      <c r="E22" s="30"/>
      <c r="F22" s="31"/>
      <c r="G22" s="30">
        <f t="shared" si="1"/>
        <v>0</v>
      </c>
      <c r="H22" s="30">
        <f t="shared" si="2"/>
        <v>0</v>
      </c>
      <c r="I22" s="32">
        <v>125.0</v>
      </c>
      <c r="J22" s="32">
        <f t="shared" si="3"/>
        <v>16875</v>
      </c>
      <c r="K22" s="30">
        <v>0.0</v>
      </c>
      <c r="L22" s="30">
        <v>0.0</v>
      </c>
      <c r="M22" s="32">
        <f t="shared" si="4"/>
        <v>0</v>
      </c>
      <c r="N22" s="32">
        <f t="shared" si="5"/>
        <v>0</v>
      </c>
      <c r="O22" s="12" t="s">
        <v>76</v>
      </c>
      <c r="P22" s="8" t="s">
        <v>77</v>
      </c>
      <c r="Q22" s="12" t="s">
        <v>76</v>
      </c>
      <c r="R22" s="13"/>
      <c r="S22" s="14"/>
      <c r="T22" s="15">
        <v>175.83</v>
      </c>
      <c r="U22" s="11">
        <f t="shared" si="6"/>
        <v>23737.05</v>
      </c>
      <c r="V22" s="16"/>
      <c r="W22" s="16"/>
      <c r="Z22" s="17"/>
      <c r="AA22" s="17"/>
      <c r="AB22" s="17"/>
      <c r="AC22" s="17"/>
      <c r="AD22" s="17"/>
    </row>
    <row r="23" ht="14.25" customHeight="1">
      <c r="A23" s="7">
        <v>20.0</v>
      </c>
      <c r="B23" s="8" t="s">
        <v>82</v>
      </c>
      <c r="C23" s="7">
        <v>3750.0</v>
      </c>
      <c r="D23" s="7" t="s">
        <v>39</v>
      </c>
      <c r="E23" s="30"/>
      <c r="F23" s="31"/>
      <c r="G23" s="30">
        <f t="shared" si="1"/>
        <v>0</v>
      </c>
      <c r="H23" s="30">
        <f t="shared" si="2"/>
        <v>0</v>
      </c>
      <c r="I23" s="32">
        <v>0.01</v>
      </c>
      <c r="J23" s="32">
        <f t="shared" si="3"/>
        <v>37.5</v>
      </c>
      <c r="K23" s="30">
        <v>0.0</v>
      </c>
      <c r="L23" s="30">
        <v>0.0</v>
      </c>
      <c r="M23" s="32">
        <f t="shared" si="4"/>
        <v>0</v>
      </c>
      <c r="N23" s="32">
        <f t="shared" si="5"/>
        <v>0</v>
      </c>
      <c r="O23" s="12" t="s">
        <v>76</v>
      </c>
      <c r="P23" s="8" t="s">
        <v>77</v>
      </c>
      <c r="Q23" s="12" t="s">
        <v>76</v>
      </c>
      <c r="R23" s="13"/>
      <c r="S23" s="14"/>
      <c r="T23" s="15">
        <v>19.05</v>
      </c>
      <c r="U23" s="11">
        <f t="shared" si="6"/>
        <v>71437.5</v>
      </c>
      <c r="V23" s="16"/>
      <c r="W23" s="16"/>
      <c r="Z23" s="17"/>
      <c r="AA23" s="17"/>
      <c r="AB23" s="17"/>
      <c r="AC23" s="17"/>
      <c r="AD23" s="17"/>
    </row>
    <row r="24" ht="14.25" customHeight="1">
      <c r="A24" s="33">
        <v>21.0</v>
      </c>
      <c r="B24" s="34" t="s">
        <v>83</v>
      </c>
      <c r="C24" s="33">
        <v>48000.0</v>
      </c>
      <c r="D24" s="33" t="s">
        <v>35</v>
      </c>
      <c r="E24" s="30"/>
      <c r="F24" s="31"/>
      <c r="G24" s="30">
        <f t="shared" si="1"/>
        <v>0</v>
      </c>
      <c r="H24" s="30">
        <f t="shared" si="2"/>
        <v>0</v>
      </c>
      <c r="I24" s="32">
        <v>6.5</v>
      </c>
      <c r="J24" s="32">
        <v>312000.0</v>
      </c>
      <c r="K24" s="30">
        <v>0.0</v>
      </c>
      <c r="L24" s="30">
        <v>0.0</v>
      </c>
      <c r="M24" s="32">
        <f t="shared" si="4"/>
        <v>0</v>
      </c>
      <c r="N24" s="32">
        <f t="shared" si="5"/>
        <v>0</v>
      </c>
      <c r="O24" s="35" t="s">
        <v>76</v>
      </c>
      <c r="P24" s="34" t="s">
        <v>77</v>
      </c>
      <c r="Q24" s="35" t="s">
        <v>76</v>
      </c>
      <c r="R24" s="36"/>
      <c r="S24" s="35"/>
      <c r="T24" s="15">
        <v>13.69</v>
      </c>
      <c r="U24" s="11">
        <f t="shared" si="6"/>
        <v>657120</v>
      </c>
      <c r="V24" s="16"/>
      <c r="W24" s="16"/>
      <c r="Z24" s="17"/>
      <c r="AA24" s="17"/>
      <c r="AB24" s="17"/>
      <c r="AC24" s="17"/>
      <c r="AD24" s="17"/>
    </row>
    <row r="25" ht="14.25" customHeight="1">
      <c r="A25" s="7"/>
      <c r="B25" s="37" t="s">
        <v>84</v>
      </c>
      <c r="C25" s="7">
        <v>8000.0</v>
      </c>
      <c r="D25" s="7" t="s">
        <v>39</v>
      </c>
      <c r="E25" s="9">
        <f>55.15/500</f>
        <v>0.1103</v>
      </c>
      <c r="F25" s="10"/>
      <c r="G25" s="9">
        <f t="shared" si="1"/>
        <v>0.1103</v>
      </c>
      <c r="H25" s="9">
        <f t="shared" si="2"/>
        <v>882.4</v>
      </c>
      <c r="I25" s="11">
        <v>0.01</v>
      </c>
      <c r="J25" s="11">
        <f t="shared" ref="J25:J34" si="7">I25*C25</f>
        <v>80</v>
      </c>
      <c r="K25" s="9">
        <v>0.0</v>
      </c>
      <c r="L25" s="9">
        <v>0.0</v>
      </c>
      <c r="M25" s="11">
        <f t="shared" si="4"/>
        <v>0.1103</v>
      </c>
      <c r="N25" s="11">
        <f t="shared" si="5"/>
        <v>882.4</v>
      </c>
      <c r="O25" s="38" t="s">
        <v>85</v>
      </c>
      <c r="P25" s="39" t="s">
        <v>86</v>
      </c>
      <c r="Q25" s="12" t="s">
        <v>87</v>
      </c>
      <c r="R25" s="13"/>
      <c r="S25" s="14"/>
      <c r="T25" s="15">
        <v>0.0</v>
      </c>
      <c r="U25" s="11">
        <f t="shared" si="6"/>
        <v>0</v>
      </c>
      <c r="V25" s="16"/>
      <c r="W25" s="16"/>
      <c r="Z25" s="17"/>
      <c r="AA25" s="17"/>
      <c r="AB25" s="17"/>
      <c r="AC25" s="17"/>
      <c r="AD25" s="17"/>
    </row>
    <row r="26" ht="14.25" customHeight="1">
      <c r="A26" s="7"/>
      <c r="B26" s="37" t="s">
        <v>88</v>
      </c>
      <c r="C26" s="7">
        <v>600.0</v>
      </c>
      <c r="D26" s="7" t="s">
        <v>39</v>
      </c>
      <c r="E26" s="9">
        <v>0.16</v>
      </c>
      <c r="F26" s="10"/>
      <c r="G26" s="9">
        <f t="shared" si="1"/>
        <v>0.16</v>
      </c>
      <c r="H26" s="9">
        <f t="shared" si="2"/>
        <v>96</v>
      </c>
      <c r="I26" s="11">
        <v>0.01</v>
      </c>
      <c r="J26" s="11">
        <f t="shared" si="7"/>
        <v>6</v>
      </c>
      <c r="K26" s="9">
        <v>0.0</v>
      </c>
      <c r="L26" s="9">
        <v>0.0</v>
      </c>
      <c r="M26" s="11">
        <f t="shared" si="4"/>
        <v>0.16</v>
      </c>
      <c r="N26" s="11">
        <f t="shared" si="5"/>
        <v>96</v>
      </c>
      <c r="O26" s="38" t="s">
        <v>85</v>
      </c>
      <c r="P26" s="39" t="s">
        <v>89</v>
      </c>
      <c r="Q26" s="12" t="s">
        <v>87</v>
      </c>
      <c r="R26" s="13"/>
      <c r="S26" s="14"/>
      <c r="T26" s="15">
        <v>0.0</v>
      </c>
      <c r="U26" s="11">
        <f t="shared" si="6"/>
        <v>0</v>
      </c>
      <c r="V26" s="16"/>
      <c r="W26" s="16"/>
      <c r="Z26" s="17"/>
      <c r="AA26" s="17"/>
      <c r="AB26" s="17"/>
      <c r="AC26" s="17"/>
      <c r="AD26" s="17"/>
    </row>
    <row r="27" ht="14.25" customHeight="1">
      <c r="A27" s="7"/>
      <c r="B27" s="40" t="s">
        <v>90</v>
      </c>
      <c r="C27" s="7">
        <v>100.0</v>
      </c>
      <c r="D27" s="7" t="s">
        <v>39</v>
      </c>
      <c r="E27" s="9">
        <v>9.6</v>
      </c>
      <c r="F27" s="10"/>
      <c r="G27" s="9">
        <f t="shared" si="1"/>
        <v>9.6</v>
      </c>
      <c r="H27" s="9">
        <f t="shared" si="2"/>
        <v>960</v>
      </c>
      <c r="I27" s="11">
        <v>0.01</v>
      </c>
      <c r="J27" s="11">
        <f t="shared" si="7"/>
        <v>1</v>
      </c>
      <c r="K27" s="9">
        <v>0.0</v>
      </c>
      <c r="L27" s="9">
        <v>0.0</v>
      </c>
      <c r="M27" s="11">
        <f t="shared" si="4"/>
        <v>9.6</v>
      </c>
      <c r="N27" s="11">
        <f t="shared" si="5"/>
        <v>960</v>
      </c>
      <c r="O27" s="38" t="s">
        <v>91</v>
      </c>
      <c r="P27" s="41" t="s">
        <v>92</v>
      </c>
      <c r="Q27" s="12" t="s">
        <v>93</v>
      </c>
      <c r="R27" s="13"/>
      <c r="S27" s="14"/>
      <c r="T27" s="15">
        <v>0.0</v>
      </c>
      <c r="U27" s="11">
        <f t="shared" si="6"/>
        <v>0</v>
      </c>
      <c r="V27" s="16"/>
      <c r="W27" s="16"/>
      <c r="Z27" s="17"/>
      <c r="AA27" s="17"/>
      <c r="AB27" s="17"/>
      <c r="AC27" s="17"/>
      <c r="AD27" s="17"/>
    </row>
    <row r="28" ht="14.25" customHeight="1">
      <c r="A28" s="7"/>
      <c r="B28" s="40" t="s">
        <v>94</v>
      </c>
      <c r="C28" s="7">
        <v>124.0</v>
      </c>
      <c r="D28" s="7" t="s">
        <v>39</v>
      </c>
      <c r="E28" s="9">
        <v>17.19</v>
      </c>
      <c r="F28" s="10"/>
      <c r="G28" s="9">
        <f t="shared" si="1"/>
        <v>17.19</v>
      </c>
      <c r="H28" s="9">
        <f t="shared" si="2"/>
        <v>2131.56</v>
      </c>
      <c r="I28" s="11">
        <v>0.01</v>
      </c>
      <c r="J28" s="11">
        <f t="shared" si="7"/>
        <v>1.24</v>
      </c>
      <c r="K28" s="9">
        <v>0.0</v>
      </c>
      <c r="L28" s="9">
        <v>0.0</v>
      </c>
      <c r="M28" s="11">
        <f t="shared" si="4"/>
        <v>17.19</v>
      </c>
      <c r="N28" s="11">
        <f t="shared" si="5"/>
        <v>2131.56</v>
      </c>
      <c r="O28" s="38" t="s">
        <v>95</v>
      </c>
      <c r="P28" s="41" t="s">
        <v>96</v>
      </c>
      <c r="Q28" s="12" t="s">
        <v>56</v>
      </c>
      <c r="R28" s="13"/>
      <c r="S28" s="14"/>
      <c r="T28" s="15">
        <v>0.0</v>
      </c>
      <c r="U28" s="11">
        <f t="shared" si="6"/>
        <v>0</v>
      </c>
      <c r="V28" s="16"/>
      <c r="W28" s="16"/>
      <c r="Z28" s="17"/>
      <c r="AA28" s="17"/>
      <c r="AB28" s="17"/>
      <c r="AC28" s="17"/>
      <c r="AD28" s="17"/>
    </row>
    <row r="29" ht="14.25" customHeight="1">
      <c r="A29" s="7"/>
      <c r="B29" s="40" t="s">
        <v>97</v>
      </c>
      <c r="C29" s="7">
        <v>50.0</v>
      </c>
      <c r="D29" s="7" t="s">
        <v>39</v>
      </c>
      <c r="E29" s="9">
        <f>292.9/5</f>
        <v>58.58</v>
      </c>
      <c r="F29" s="10"/>
      <c r="G29" s="9">
        <f t="shared" si="1"/>
        <v>58.58</v>
      </c>
      <c r="H29" s="9">
        <f t="shared" si="2"/>
        <v>2929</v>
      </c>
      <c r="I29" s="11">
        <v>0.01</v>
      </c>
      <c r="J29" s="11">
        <f t="shared" si="7"/>
        <v>0.5</v>
      </c>
      <c r="K29" s="9">
        <v>0.0</v>
      </c>
      <c r="L29" s="9">
        <v>0.0</v>
      </c>
      <c r="M29" s="11">
        <f t="shared" si="4"/>
        <v>58.58</v>
      </c>
      <c r="N29" s="11">
        <f t="shared" si="5"/>
        <v>2929</v>
      </c>
      <c r="O29" s="38" t="s">
        <v>98</v>
      </c>
      <c r="P29" s="41" t="s">
        <v>99</v>
      </c>
      <c r="Q29" s="12" t="s">
        <v>56</v>
      </c>
      <c r="R29" s="13"/>
      <c r="S29" s="14"/>
      <c r="T29" s="15">
        <v>0.0</v>
      </c>
      <c r="U29" s="11">
        <f t="shared" si="6"/>
        <v>0</v>
      </c>
      <c r="V29" s="16"/>
      <c r="W29" s="16"/>
      <c r="Z29" s="17"/>
      <c r="AA29" s="17"/>
      <c r="AB29" s="17"/>
      <c r="AC29" s="17"/>
      <c r="AD29" s="17"/>
    </row>
    <row r="30" ht="14.25" customHeight="1">
      <c r="A30" s="7"/>
      <c r="B30" s="8" t="s">
        <v>100</v>
      </c>
      <c r="C30" s="7">
        <v>50.0</v>
      </c>
      <c r="D30" s="7" t="s">
        <v>101</v>
      </c>
      <c r="E30" s="9">
        <v>39.83</v>
      </c>
      <c r="F30" s="10"/>
      <c r="G30" s="9">
        <f t="shared" si="1"/>
        <v>39.83</v>
      </c>
      <c r="H30" s="9">
        <f t="shared" si="2"/>
        <v>1991.5</v>
      </c>
      <c r="I30" s="11">
        <v>0.01</v>
      </c>
      <c r="J30" s="11">
        <f t="shared" si="7"/>
        <v>0.5</v>
      </c>
      <c r="K30" s="9">
        <v>0.0</v>
      </c>
      <c r="L30" s="9">
        <v>0.0</v>
      </c>
      <c r="M30" s="11">
        <f t="shared" si="4"/>
        <v>39.83</v>
      </c>
      <c r="N30" s="11">
        <f t="shared" si="5"/>
        <v>1991.5</v>
      </c>
      <c r="O30" s="12" t="s">
        <v>102</v>
      </c>
      <c r="P30" s="8" t="s">
        <v>100</v>
      </c>
      <c r="Q30" s="12" t="s">
        <v>103</v>
      </c>
      <c r="R30" s="13"/>
      <c r="S30" s="14"/>
      <c r="T30" s="15">
        <v>0.0</v>
      </c>
      <c r="U30" s="11">
        <f t="shared" si="6"/>
        <v>0</v>
      </c>
      <c r="V30" s="16"/>
      <c r="W30" s="16"/>
      <c r="Z30" s="17"/>
      <c r="AA30" s="17"/>
      <c r="AB30" s="17"/>
      <c r="AC30" s="17"/>
      <c r="AD30" s="17"/>
    </row>
    <row r="31" ht="14.25" customHeight="1">
      <c r="A31" s="7">
        <v>22.0</v>
      </c>
      <c r="B31" s="8" t="s">
        <v>104</v>
      </c>
      <c r="C31" s="7">
        <v>124.0</v>
      </c>
      <c r="D31" s="7" t="s">
        <v>39</v>
      </c>
      <c r="E31" s="30"/>
      <c r="F31" s="31"/>
      <c r="G31" s="30">
        <f t="shared" si="1"/>
        <v>0</v>
      </c>
      <c r="H31" s="30">
        <f t="shared" si="2"/>
        <v>0</v>
      </c>
      <c r="I31" s="32">
        <v>125.0</v>
      </c>
      <c r="J31" s="32">
        <f t="shared" si="7"/>
        <v>15500</v>
      </c>
      <c r="K31" s="30">
        <v>0.0</v>
      </c>
      <c r="L31" s="30">
        <v>0.0</v>
      </c>
      <c r="M31" s="32">
        <f t="shared" si="4"/>
        <v>0</v>
      </c>
      <c r="N31" s="32">
        <f t="shared" si="5"/>
        <v>0</v>
      </c>
      <c r="O31" s="12" t="s">
        <v>76</v>
      </c>
      <c r="P31" s="8" t="s">
        <v>77</v>
      </c>
      <c r="Q31" s="12" t="s">
        <v>76</v>
      </c>
      <c r="R31" s="13"/>
      <c r="S31" s="14"/>
      <c r="T31" s="15">
        <v>155.0</v>
      </c>
      <c r="U31" s="11">
        <f t="shared" si="6"/>
        <v>19220</v>
      </c>
      <c r="V31" s="16"/>
      <c r="W31" s="16"/>
      <c r="Z31" s="17"/>
      <c r="AA31" s="17"/>
      <c r="AB31" s="17"/>
      <c r="AC31" s="17"/>
      <c r="AD31" s="17"/>
    </row>
    <row r="32" ht="14.25" customHeight="1">
      <c r="A32" s="7">
        <v>23.0</v>
      </c>
      <c r="B32" s="8" t="s">
        <v>105</v>
      </c>
      <c r="C32" s="7">
        <v>3500.0</v>
      </c>
      <c r="D32" s="7" t="s">
        <v>39</v>
      </c>
      <c r="E32" s="30"/>
      <c r="F32" s="31"/>
      <c r="G32" s="30">
        <f t="shared" si="1"/>
        <v>0</v>
      </c>
      <c r="H32" s="30">
        <f t="shared" si="2"/>
        <v>0</v>
      </c>
      <c r="I32" s="32">
        <v>0.01</v>
      </c>
      <c r="J32" s="32">
        <f t="shared" si="7"/>
        <v>35</v>
      </c>
      <c r="K32" s="30">
        <v>0.0</v>
      </c>
      <c r="L32" s="30">
        <v>0.0</v>
      </c>
      <c r="M32" s="32">
        <f t="shared" si="4"/>
        <v>0</v>
      </c>
      <c r="N32" s="32">
        <f t="shared" si="5"/>
        <v>0</v>
      </c>
      <c r="O32" s="12" t="s">
        <v>76</v>
      </c>
      <c r="P32" s="8" t="s">
        <v>77</v>
      </c>
      <c r="Q32" s="12" t="s">
        <v>76</v>
      </c>
      <c r="R32" s="13"/>
      <c r="S32" s="14"/>
      <c r="T32" s="15">
        <v>12.89</v>
      </c>
      <c r="U32" s="11">
        <f t="shared" si="6"/>
        <v>45115</v>
      </c>
      <c r="V32" s="16"/>
      <c r="W32" s="16"/>
      <c r="Z32" s="17"/>
      <c r="AA32" s="17"/>
      <c r="AB32" s="17"/>
      <c r="AC32" s="17"/>
      <c r="AD32" s="17"/>
    </row>
    <row r="33" ht="14.25" customHeight="1">
      <c r="A33" s="7">
        <v>24.0</v>
      </c>
      <c r="B33" s="8" t="s">
        <v>106</v>
      </c>
      <c r="C33" s="7">
        <v>24000.0</v>
      </c>
      <c r="D33" s="7" t="s">
        <v>39</v>
      </c>
      <c r="E33" s="30"/>
      <c r="F33" s="31"/>
      <c r="G33" s="30">
        <f t="shared" si="1"/>
        <v>0</v>
      </c>
      <c r="H33" s="30">
        <f t="shared" si="2"/>
        <v>0</v>
      </c>
      <c r="I33" s="32">
        <v>0.01</v>
      </c>
      <c r="J33" s="32">
        <f t="shared" si="7"/>
        <v>240</v>
      </c>
      <c r="K33" s="30">
        <v>0.0</v>
      </c>
      <c r="L33" s="30">
        <v>0.0</v>
      </c>
      <c r="M33" s="32">
        <f t="shared" si="4"/>
        <v>0</v>
      </c>
      <c r="N33" s="32">
        <f t="shared" si="5"/>
        <v>0</v>
      </c>
      <c r="O33" s="12" t="s">
        <v>76</v>
      </c>
      <c r="P33" s="8" t="s">
        <v>77</v>
      </c>
      <c r="Q33" s="12" t="s">
        <v>76</v>
      </c>
      <c r="R33" s="13"/>
      <c r="S33" s="14"/>
      <c r="T33" s="15">
        <v>8.58</v>
      </c>
      <c r="U33" s="11">
        <f t="shared" si="6"/>
        <v>205920</v>
      </c>
      <c r="V33" s="16"/>
      <c r="W33" s="16"/>
      <c r="Z33" s="17"/>
      <c r="AA33" s="17"/>
      <c r="AB33" s="17"/>
      <c r="AC33" s="17"/>
      <c r="AD33" s="17"/>
    </row>
    <row r="34" ht="14.25" customHeight="1">
      <c r="A34" s="7">
        <v>25.0</v>
      </c>
      <c r="B34" s="8" t="s">
        <v>107</v>
      </c>
      <c r="C34" s="7">
        <v>2000.0</v>
      </c>
      <c r="D34" s="7" t="s">
        <v>39</v>
      </c>
      <c r="E34" s="30"/>
      <c r="F34" s="31"/>
      <c r="G34" s="30">
        <f t="shared" si="1"/>
        <v>0</v>
      </c>
      <c r="H34" s="30">
        <f t="shared" si="2"/>
        <v>0</v>
      </c>
      <c r="I34" s="32">
        <v>0.01</v>
      </c>
      <c r="J34" s="32">
        <f t="shared" si="7"/>
        <v>20</v>
      </c>
      <c r="K34" s="30">
        <v>0.0</v>
      </c>
      <c r="L34" s="30">
        <v>0.0</v>
      </c>
      <c r="M34" s="32">
        <f t="shared" si="4"/>
        <v>0</v>
      </c>
      <c r="N34" s="32">
        <f t="shared" si="5"/>
        <v>0</v>
      </c>
      <c r="O34" s="12" t="s">
        <v>76</v>
      </c>
      <c r="P34" s="8" t="s">
        <v>77</v>
      </c>
      <c r="Q34" s="12" t="s">
        <v>76</v>
      </c>
      <c r="R34" s="13"/>
      <c r="S34" s="14"/>
      <c r="T34" s="15">
        <v>9.09</v>
      </c>
      <c r="U34" s="11">
        <f t="shared" si="6"/>
        <v>18180</v>
      </c>
      <c r="V34" s="16"/>
      <c r="W34" s="16"/>
      <c r="Z34" s="17"/>
      <c r="AA34" s="17"/>
      <c r="AB34" s="17"/>
      <c r="AC34" s="17"/>
      <c r="AD34" s="17"/>
    </row>
    <row r="35" ht="14.25" customHeight="1">
      <c r="A35" s="42"/>
      <c r="B35" s="43"/>
      <c r="C35" s="43"/>
      <c r="D35" s="43"/>
      <c r="E35" s="44"/>
      <c r="F35" s="16"/>
      <c r="G35" s="45" t="s">
        <v>108</v>
      </c>
      <c r="H35" s="46">
        <f>SUM(H2:H34)</f>
        <v>1425681.473</v>
      </c>
      <c r="I35" s="45" t="s">
        <v>109</v>
      </c>
      <c r="J35" s="47">
        <f>SUM(J2:J34)</f>
        <v>520306.74</v>
      </c>
      <c r="K35" s="42"/>
      <c r="L35" s="42"/>
      <c r="M35" s="48" t="s">
        <v>13</v>
      </c>
      <c r="N35" s="48">
        <f>SUM(N2:N34)</f>
        <v>1425681.473</v>
      </c>
      <c r="O35" s="49"/>
      <c r="P35" s="50"/>
      <c r="Q35" s="50"/>
      <c r="R35" s="50"/>
      <c r="S35" s="50"/>
      <c r="T35" s="51" t="s">
        <v>110</v>
      </c>
      <c r="U35" s="47">
        <f>SUM(U2:U34)</f>
        <v>7325151.86</v>
      </c>
      <c r="V35" s="52"/>
      <c r="W35" s="52"/>
      <c r="Z35" s="17"/>
      <c r="AA35" s="17"/>
      <c r="AB35" s="17"/>
      <c r="AC35" s="17"/>
      <c r="AD35" s="17"/>
    </row>
    <row r="36" ht="14.25" customHeight="1">
      <c r="A36" s="42"/>
      <c r="B36" s="43"/>
      <c r="C36" s="43"/>
      <c r="D36" s="43"/>
      <c r="E36" s="53"/>
      <c r="F36" s="44"/>
      <c r="G36" s="53"/>
      <c r="H36" s="44"/>
      <c r="I36" s="53"/>
      <c r="J36" s="53"/>
      <c r="K36" s="53"/>
      <c r="L36" s="53"/>
      <c r="M36" s="54" t="s">
        <v>111</v>
      </c>
      <c r="N36" s="55">
        <f>N35+J35+F56</f>
        <v>1998888.213</v>
      </c>
      <c r="O36" s="56"/>
      <c r="P36" s="49"/>
      <c r="Q36" s="50"/>
      <c r="R36" s="50"/>
      <c r="S36" s="50"/>
      <c r="T36" s="50"/>
      <c r="U36" s="50"/>
      <c r="V36" s="50"/>
      <c r="W36" s="50"/>
      <c r="Z36" s="17"/>
      <c r="AA36" s="17"/>
      <c r="AB36" s="17"/>
      <c r="AC36" s="17"/>
      <c r="AD36" s="17"/>
    </row>
    <row r="37" ht="14.25" customHeight="1">
      <c r="A37" s="42"/>
      <c r="B37" s="57" t="s">
        <v>112</v>
      </c>
      <c r="C37" s="43"/>
      <c r="D37" s="58"/>
      <c r="E37" s="58"/>
      <c r="F37" s="58"/>
      <c r="G37" s="58"/>
      <c r="H37" s="59"/>
      <c r="I37" s="60"/>
      <c r="J37" s="60"/>
      <c r="K37" s="60"/>
      <c r="L37" s="60"/>
      <c r="M37" s="49"/>
      <c r="N37" s="49"/>
      <c r="O37" s="49"/>
      <c r="P37" s="49"/>
      <c r="Q37" s="50"/>
      <c r="R37" s="50"/>
      <c r="S37" s="50"/>
      <c r="T37" s="50"/>
      <c r="U37" s="50"/>
      <c r="V37" s="50"/>
      <c r="W37" s="50"/>
      <c r="Z37" s="17"/>
      <c r="AA37" s="17"/>
      <c r="AB37" s="17"/>
      <c r="AC37" s="17"/>
      <c r="AD37" s="17"/>
    </row>
    <row r="38" ht="14.25" customHeight="1">
      <c r="A38" s="42"/>
      <c r="B38" s="61" t="s">
        <v>113</v>
      </c>
      <c r="C38" s="43"/>
      <c r="D38" s="58"/>
      <c r="E38" s="58"/>
      <c r="F38" s="58"/>
      <c r="G38" s="58"/>
      <c r="H38" s="59"/>
      <c r="I38" s="60"/>
      <c r="J38" s="60"/>
      <c r="K38" s="60"/>
      <c r="L38" s="60"/>
      <c r="M38" s="49"/>
      <c r="N38" s="49"/>
      <c r="O38" s="49"/>
      <c r="P38" s="49"/>
      <c r="Q38" s="50"/>
      <c r="R38" s="50"/>
      <c r="S38" s="50"/>
      <c r="T38" s="50"/>
      <c r="U38" s="50"/>
      <c r="V38" s="50"/>
      <c r="W38" s="50"/>
      <c r="Z38" s="17"/>
      <c r="AA38" s="17"/>
      <c r="AB38" s="17"/>
      <c r="AC38" s="17"/>
      <c r="AD38" s="17"/>
    </row>
    <row r="39" ht="14.25" customHeight="1">
      <c r="A39" s="42"/>
      <c r="B39" s="61" t="s">
        <v>114</v>
      </c>
      <c r="C39" s="43"/>
      <c r="D39" s="58"/>
      <c r="E39" s="58"/>
      <c r="F39" s="58"/>
      <c r="G39" s="58"/>
      <c r="H39" s="59"/>
      <c r="I39" s="60"/>
      <c r="J39" s="60"/>
      <c r="K39" s="60"/>
      <c r="L39" s="60"/>
      <c r="M39" s="49"/>
      <c r="N39" s="49"/>
      <c r="O39" s="49"/>
      <c r="P39" s="49"/>
      <c r="Q39" s="50"/>
      <c r="R39" s="50"/>
      <c r="S39" s="50"/>
      <c r="T39" s="50"/>
      <c r="U39" s="50"/>
      <c r="V39" s="50"/>
      <c r="W39" s="50"/>
      <c r="Z39" s="17"/>
      <c r="AA39" s="17"/>
      <c r="AB39" s="17"/>
      <c r="AC39" s="17"/>
      <c r="AD39" s="17"/>
    </row>
    <row r="40" ht="14.25" customHeight="1">
      <c r="A40" s="42"/>
      <c r="B40" s="61" t="s">
        <v>115</v>
      </c>
      <c r="C40" s="43"/>
      <c r="D40" s="62" t="s">
        <v>116</v>
      </c>
      <c r="E40" s="63"/>
      <c r="F40" s="63"/>
      <c r="G40" s="64"/>
      <c r="H40" s="59"/>
      <c r="I40" s="60"/>
      <c r="J40" s="60"/>
      <c r="K40" s="60"/>
      <c r="L40" s="60"/>
      <c r="M40" s="49"/>
      <c r="N40" s="49"/>
      <c r="O40" s="49"/>
      <c r="P40" s="49"/>
      <c r="Q40" s="50"/>
      <c r="R40" s="50"/>
      <c r="S40" s="50"/>
      <c r="T40" s="50"/>
      <c r="U40" s="50"/>
      <c r="V40" s="50"/>
      <c r="W40" s="50"/>
      <c r="Z40" s="17"/>
      <c r="AA40" s="17"/>
      <c r="AB40" s="17"/>
      <c r="AC40" s="17"/>
      <c r="AD40" s="17"/>
    </row>
    <row r="41" ht="14.25" customHeight="1">
      <c r="A41" s="42"/>
      <c r="B41" s="61" t="s">
        <v>117</v>
      </c>
      <c r="C41" s="43"/>
      <c r="D41" s="65" t="s">
        <v>118</v>
      </c>
      <c r="E41" s="66"/>
      <c r="F41" s="66"/>
      <c r="G41" s="67"/>
      <c r="H41" s="58"/>
      <c r="I41" s="60"/>
      <c r="J41" s="60"/>
      <c r="K41" s="60"/>
      <c r="L41" s="60"/>
      <c r="M41" s="49"/>
      <c r="N41" s="49"/>
      <c r="O41" s="49"/>
      <c r="P41" s="49"/>
      <c r="Q41" s="50"/>
      <c r="R41" s="50"/>
      <c r="S41" s="50"/>
      <c r="T41" s="50"/>
      <c r="U41" s="50"/>
      <c r="V41" s="50"/>
      <c r="W41" s="50"/>
      <c r="Z41" s="17"/>
      <c r="AA41" s="17"/>
      <c r="AB41" s="17"/>
      <c r="AC41" s="17"/>
      <c r="AD41" s="17"/>
    </row>
    <row r="42" ht="14.25" customHeight="1">
      <c r="A42" s="42"/>
      <c r="B42" s="61" t="s">
        <v>119</v>
      </c>
      <c r="C42" s="43"/>
      <c r="D42" s="58"/>
      <c r="E42" s="58"/>
      <c r="F42" s="58"/>
      <c r="G42" s="58"/>
      <c r="H42" s="58"/>
      <c r="I42" s="60"/>
      <c r="J42" s="60"/>
      <c r="K42" s="60"/>
      <c r="L42" s="60"/>
      <c r="M42" s="49"/>
      <c r="N42" s="49"/>
      <c r="O42" s="49"/>
      <c r="P42" s="49"/>
      <c r="Q42" s="50"/>
      <c r="R42" s="50"/>
      <c r="S42" s="50"/>
      <c r="T42" s="50"/>
      <c r="U42" s="50"/>
      <c r="V42" s="50"/>
      <c r="W42" s="50"/>
      <c r="Z42" s="17"/>
      <c r="AA42" s="17"/>
      <c r="AB42" s="17"/>
      <c r="AC42" s="17"/>
      <c r="AD42" s="17"/>
    </row>
    <row r="43" ht="14.25" customHeight="1">
      <c r="A43" s="42"/>
      <c r="B43" s="61" t="s">
        <v>120</v>
      </c>
      <c r="C43" s="43"/>
      <c r="D43" s="43"/>
      <c r="E43" s="58"/>
      <c r="F43" s="58"/>
      <c r="G43" s="58"/>
      <c r="H43" s="58"/>
      <c r="I43" s="60"/>
      <c r="J43" s="60"/>
      <c r="K43" s="60"/>
      <c r="L43" s="60"/>
      <c r="M43" s="49"/>
      <c r="N43" s="49"/>
      <c r="O43" s="49"/>
      <c r="P43" s="49"/>
      <c r="Q43" s="50"/>
      <c r="R43" s="50"/>
      <c r="S43" s="50"/>
      <c r="T43" s="50"/>
      <c r="U43" s="50"/>
      <c r="V43" s="50"/>
      <c r="W43" s="50"/>
      <c r="Z43" s="17"/>
      <c r="AA43" s="17"/>
      <c r="AB43" s="17"/>
      <c r="AC43" s="17"/>
      <c r="AD43" s="17"/>
    </row>
    <row r="44" ht="14.25" customHeight="1">
      <c r="A44" s="42"/>
      <c r="B44" s="61" t="s">
        <v>121</v>
      </c>
      <c r="C44" s="43"/>
      <c r="D44" s="43"/>
      <c r="E44" s="53"/>
      <c r="F44" s="44"/>
      <c r="G44" s="60"/>
      <c r="H44" s="59"/>
      <c r="I44" s="60"/>
      <c r="J44" s="60"/>
      <c r="K44" s="60"/>
      <c r="L44" s="60"/>
      <c r="M44" s="49"/>
      <c r="N44" s="49"/>
      <c r="O44" s="49"/>
      <c r="P44" s="49"/>
      <c r="Q44" s="50"/>
      <c r="R44" s="50"/>
      <c r="S44" s="50"/>
      <c r="T44" s="50"/>
      <c r="U44" s="50"/>
      <c r="V44" s="50"/>
      <c r="W44" s="50"/>
      <c r="Z44" s="17"/>
      <c r="AA44" s="17"/>
      <c r="AB44" s="17"/>
      <c r="AC44" s="17"/>
      <c r="AD44" s="17"/>
    </row>
    <row r="45" ht="14.25" customHeight="1">
      <c r="A45" s="68"/>
      <c r="B45" s="69"/>
      <c r="C45" s="69"/>
      <c r="D45" s="69"/>
      <c r="E45" s="70"/>
      <c r="F45" s="71"/>
      <c r="G45" s="70"/>
      <c r="H45" s="71"/>
      <c r="I45" s="70"/>
      <c r="J45" s="70"/>
      <c r="K45" s="70"/>
      <c r="L45" s="70"/>
      <c r="M45" s="72"/>
      <c r="N45" s="72"/>
      <c r="O45" s="72"/>
      <c r="P45" s="72"/>
      <c r="Q45" s="68"/>
      <c r="R45" s="68"/>
      <c r="S45" s="68"/>
      <c r="T45" s="68"/>
      <c r="U45" s="68"/>
      <c r="V45" s="68"/>
      <c r="W45" s="68"/>
      <c r="Z45" s="17"/>
      <c r="AA45" s="17"/>
      <c r="AB45" s="17"/>
      <c r="AC45" s="17"/>
      <c r="AD45" s="17"/>
    </row>
    <row r="46" ht="14.25" customHeight="1">
      <c r="A46" s="68"/>
      <c r="B46" s="73" t="s">
        <v>122</v>
      </c>
      <c r="C46" s="66"/>
      <c r="D46" s="66"/>
      <c r="E46" s="66"/>
      <c r="F46" s="67"/>
      <c r="G46" s="70"/>
      <c r="H46" s="71"/>
      <c r="I46" s="70"/>
      <c r="J46" s="70"/>
      <c r="K46" s="70"/>
      <c r="L46" s="70"/>
      <c r="M46" s="72"/>
      <c r="N46" s="72"/>
      <c r="O46" s="72"/>
      <c r="P46" s="72"/>
      <c r="Q46" s="68"/>
      <c r="R46" s="68"/>
      <c r="S46" s="68"/>
      <c r="T46" s="68"/>
      <c r="U46" s="68"/>
      <c r="V46" s="68"/>
      <c r="W46" s="68"/>
      <c r="Z46" s="17"/>
      <c r="AA46" s="17"/>
      <c r="AB46" s="17"/>
      <c r="AC46" s="17"/>
      <c r="AD46" s="17"/>
    </row>
    <row r="47" ht="14.25" customHeight="1">
      <c r="A47" s="68"/>
      <c r="B47" s="74" t="s">
        <v>123</v>
      </c>
      <c r="C47" s="75" t="s">
        <v>124</v>
      </c>
      <c r="D47" s="76" t="s">
        <v>125</v>
      </c>
      <c r="E47" s="76">
        <v>0.0</v>
      </c>
      <c r="F47" s="77">
        <f t="shared" ref="F47:F55" si="8">E47*C47</f>
        <v>0</v>
      </c>
      <c r="G47" s="70"/>
      <c r="H47" s="71"/>
      <c r="I47" s="70"/>
      <c r="J47" s="70"/>
      <c r="K47" s="70"/>
      <c r="L47" s="70"/>
      <c r="M47" s="72"/>
      <c r="N47" s="72"/>
      <c r="O47" s="72"/>
      <c r="P47" s="72"/>
      <c r="Q47" s="68"/>
      <c r="R47" s="68"/>
      <c r="S47" s="68"/>
      <c r="T47" s="68"/>
      <c r="U47" s="68"/>
      <c r="V47" s="68"/>
      <c r="W47" s="68"/>
      <c r="Z47" s="17"/>
      <c r="AA47" s="17"/>
      <c r="AB47" s="17"/>
      <c r="AC47" s="17"/>
      <c r="AD47" s="17"/>
    </row>
    <row r="48" ht="14.25" customHeight="1">
      <c r="A48" s="68"/>
      <c r="B48" s="74" t="s">
        <v>126</v>
      </c>
      <c r="C48" s="75" t="s">
        <v>124</v>
      </c>
      <c r="D48" s="76" t="s">
        <v>125</v>
      </c>
      <c r="E48" s="76">
        <v>0.0</v>
      </c>
      <c r="F48" s="77">
        <f t="shared" si="8"/>
        <v>0</v>
      </c>
      <c r="G48" s="70"/>
      <c r="H48" s="71"/>
      <c r="I48" s="70"/>
      <c r="J48" s="70"/>
      <c r="K48" s="70"/>
      <c r="L48" s="70"/>
      <c r="M48" s="72"/>
      <c r="N48" s="72"/>
      <c r="O48" s="72"/>
      <c r="P48" s="72"/>
      <c r="Q48" s="68"/>
      <c r="R48" s="68"/>
      <c r="S48" s="68"/>
      <c r="T48" s="68"/>
      <c r="U48" s="68"/>
      <c r="V48" s="68"/>
      <c r="W48" s="68"/>
      <c r="Z48" s="17"/>
      <c r="AA48" s="17"/>
      <c r="AB48" s="17"/>
      <c r="AC48" s="17"/>
      <c r="AD48" s="17"/>
    </row>
    <row r="49" ht="14.25" customHeight="1">
      <c r="A49" s="68"/>
      <c r="B49" s="74" t="s">
        <v>127</v>
      </c>
      <c r="C49" s="75" t="s">
        <v>124</v>
      </c>
      <c r="D49" s="76" t="s">
        <v>125</v>
      </c>
      <c r="E49" s="76">
        <v>0.0</v>
      </c>
      <c r="F49" s="77">
        <f t="shared" si="8"/>
        <v>0</v>
      </c>
      <c r="G49" s="70"/>
      <c r="H49" s="71"/>
      <c r="I49" s="70"/>
      <c r="J49" s="70"/>
      <c r="K49" s="70"/>
      <c r="L49" s="70"/>
      <c r="M49" s="72"/>
      <c r="N49" s="72"/>
      <c r="O49" s="72"/>
      <c r="P49" s="72"/>
      <c r="Q49" s="68"/>
      <c r="R49" s="68"/>
      <c r="S49" s="68"/>
      <c r="T49" s="68"/>
      <c r="U49" s="68"/>
      <c r="V49" s="68"/>
      <c r="W49" s="68"/>
      <c r="Z49" s="17"/>
      <c r="AA49" s="17"/>
      <c r="AB49" s="17"/>
      <c r="AC49" s="17"/>
      <c r="AD49" s="17"/>
    </row>
    <row r="50" ht="14.25" customHeight="1">
      <c r="A50" s="68"/>
      <c r="B50" s="74" t="s">
        <v>128</v>
      </c>
      <c r="C50" s="75" t="s">
        <v>129</v>
      </c>
      <c r="D50" s="76" t="s">
        <v>125</v>
      </c>
      <c r="E50" s="76">
        <v>550.0</v>
      </c>
      <c r="F50" s="77">
        <f t="shared" si="8"/>
        <v>550</v>
      </c>
      <c r="G50" s="70"/>
      <c r="H50" s="71"/>
      <c r="I50" s="70"/>
      <c r="J50" s="70"/>
      <c r="K50" s="70"/>
      <c r="L50" s="70"/>
      <c r="M50" s="72"/>
      <c r="N50" s="72"/>
      <c r="O50" s="72"/>
      <c r="P50" s="72"/>
      <c r="Q50" s="68"/>
      <c r="R50" s="68"/>
      <c r="S50" s="68"/>
      <c r="T50" s="68"/>
      <c r="U50" s="68"/>
      <c r="V50" s="68"/>
      <c r="W50" s="68"/>
      <c r="Z50" s="17"/>
      <c r="AA50" s="17"/>
      <c r="AB50" s="17"/>
      <c r="AC50" s="17"/>
      <c r="AD50" s="17"/>
    </row>
    <row r="51" ht="14.25" customHeight="1">
      <c r="A51" s="68"/>
      <c r="B51" s="74" t="s">
        <v>130</v>
      </c>
      <c r="C51" s="75" t="s">
        <v>124</v>
      </c>
      <c r="D51" s="76" t="s">
        <v>131</v>
      </c>
      <c r="E51" s="76">
        <v>0.0</v>
      </c>
      <c r="F51" s="77">
        <f t="shared" si="8"/>
        <v>0</v>
      </c>
      <c r="G51" s="78"/>
      <c r="H51" s="71"/>
      <c r="I51" s="70"/>
      <c r="J51" s="70"/>
      <c r="K51" s="70"/>
      <c r="L51" s="70"/>
      <c r="M51" s="72"/>
      <c r="N51" s="72"/>
      <c r="O51" s="72"/>
      <c r="P51" s="72"/>
      <c r="Q51" s="68"/>
      <c r="R51" s="68"/>
      <c r="S51" s="68"/>
      <c r="T51" s="68"/>
      <c r="U51" s="68"/>
      <c r="V51" s="68"/>
      <c r="W51" s="68"/>
      <c r="Z51" s="17"/>
      <c r="AA51" s="17"/>
      <c r="AB51" s="17"/>
      <c r="AC51" s="17"/>
      <c r="AD51" s="17"/>
    </row>
    <row r="52" ht="14.25" customHeight="1">
      <c r="A52" s="68"/>
      <c r="B52" s="74" t="s">
        <v>132</v>
      </c>
      <c r="C52" s="75" t="s">
        <v>133</v>
      </c>
      <c r="D52" s="76" t="s">
        <v>131</v>
      </c>
      <c r="E52" s="76">
        <v>650.0</v>
      </c>
      <c r="F52" s="77">
        <f t="shared" si="8"/>
        <v>9750</v>
      </c>
      <c r="G52" s="78"/>
      <c r="H52" s="71"/>
      <c r="I52" s="70"/>
      <c r="J52" s="70"/>
      <c r="K52" s="70"/>
      <c r="L52" s="70"/>
      <c r="M52" s="72"/>
      <c r="N52" s="72"/>
      <c r="O52" s="72"/>
      <c r="P52" s="72"/>
      <c r="Q52" s="68"/>
      <c r="R52" s="68"/>
      <c r="S52" s="68"/>
      <c r="T52" s="68"/>
      <c r="U52" s="68"/>
      <c r="V52" s="68"/>
      <c r="W52" s="68"/>
      <c r="Z52" s="17"/>
      <c r="AA52" s="17"/>
      <c r="AB52" s="17"/>
      <c r="AC52" s="17"/>
      <c r="AD52" s="17"/>
    </row>
    <row r="53" ht="14.25" customHeight="1">
      <c r="A53" s="68"/>
      <c r="B53" s="74" t="s">
        <v>134</v>
      </c>
      <c r="C53" s="75" t="s">
        <v>135</v>
      </c>
      <c r="D53" s="76" t="s">
        <v>136</v>
      </c>
      <c r="E53" s="76">
        <v>210.0</v>
      </c>
      <c r="F53" s="77">
        <f t="shared" si="8"/>
        <v>4200</v>
      </c>
      <c r="G53" s="70"/>
      <c r="H53" s="71"/>
      <c r="I53" s="70"/>
      <c r="J53" s="70"/>
      <c r="K53" s="70"/>
      <c r="L53" s="70"/>
      <c r="M53" s="72"/>
      <c r="N53" s="72"/>
      <c r="O53" s="72"/>
      <c r="P53" s="72"/>
      <c r="Q53" s="68"/>
      <c r="R53" s="68"/>
      <c r="S53" s="68"/>
      <c r="T53" s="68"/>
      <c r="U53" s="68"/>
      <c r="V53" s="68"/>
      <c r="W53" s="68"/>
      <c r="Z53" s="17"/>
      <c r="AA53" s="17"/>
      <c r="AB53" s="17"/>
      <c r="AC53" s="17"/>
      <c r="AD53" s="17"/>
    </row>
    <row r="54" ht="14.25" customHeight="1">
      <c r="A54" s="68"/>
      <c r="B54" s="74" t="s">
        <v>137</v>
      </c>
      <c r="C54" s="75" t="s">
        <v>138</v>
      </c>
      <c r="D54" s="76" t="s">
        <v>136</v>
      </c>
      <c r="E54" s="76">
        <v>640.0</v>
      </c>
      <c r="F54" s="77">
        <f t="shared" si="8"/>
        <v>38400</v>
      </c>
      <c r="G54" s="70"/>
      <c r="H54" s="71"/>
      <c r="I54" s="70"/>
      <c r="J54" s="70"/>
      <c r="K54" s="70"/>
      <c r="L54" s="70"/>
      <c r="M54" s="72"/>
      <c r="N54" s="72"/>
      <c r="O54" s="72"/>
      <c r="P54" s="72"/>
      <c r="Q54" s="68"/>
      <c r="R54" s="68"/>
      <c r="S54" s="68"/>
      <c r="T54" s="68"/>
      <c r="U54" s="68"/>
      <c r="V54" s="68"/>
      <c r="W54" s="68"/>
      <c r="Z54" s="17"/>
      <c r="AA54" s="17"/>
      <c r="AB54" s="17"/>
      <c r="AC54" s="17"/>
      <c r="AD54" s="17"/>
    </row>
    <row r="55" ht="14.25" customHeight="1">
      <c r="A55" s="68"/>
      <c r="B55" s="74" t="s">
        <v>139</v>
      </c>
      <c r="C55" s="75" t="s">
        <v>124</v>
      </c>
      <c r="D55" s="76" t="s">
        <v>140</v>
      </c>
      <c r="E55" s="76">
        <v>0.0</v>
      </c>
      <c r="F55" s="77">
        <f t="shared" si="8"/>
        <v>0</v>
      </c>
      <c r="G55" s="70"/>
      <c r="H55" s="71"/>
      <c r="I55" s="70"/>
      <c r="J55" s="70"/>
      <c r="K55" s="70"/>
      <c r="L55" s="70"/>
      <c r="M55" s="72"/>
      <c r="N55" s="72"/>
      <c r="O55" s="72"/>
      <c r="P55" s="72"/>
      <c r="Q55" s="68"/>
      <c r="R55" s="68"/>
      <c r="S55" s="68"/>
      <c r="T55" s="68"/>
      <c r="U55" s="68"/>
      <c r="V55" s="68"/>
      <c r="W55" s="68"/>
      <c r="Z55" s="17"/>
      <c r="AA55" s="17"/>
      <c r="AB55" s="17"/>
      <c r="AC55" s="17"/>
      <c r="AD55" s="17"/>
    </row>
    <row r="56" ht="14.25" customHeight="1">
      <c r="A56" s="68"/>
      <c r="B56" s="42"/>
      <c r="C56" s="53"/>
      <c r="D56" s="53"/>
      <c r="E56" s="79" t="s">
        <v>109</v>
      </c>
      <c r="F56" s="80">
        <f>SUM(F47:F55)</f>
        <v>52900</v>
      </c>
      <c r="G56" s="70"/>
      <c r="H56" s="71"/>
      <c r="I56" s="70"/>
      <c r="J56" s="70"/>
      <c r="K56" s="70"/>
      <c r="L56" s="70"/>
      <c r="M56" s="72"/>
      <c r="N56" s="72"/>
      <c r="O56" s="72"/>
      <c r="P56" s="72"/>
      <c r="Q56" s="68"/>
      <c r="R56" s="68"/>
      <c r="S56" s="68"/>
      <c r="T56" s="68"/>
      <c r="U56" s="68"/>
      <c r="V56" s="68"/>
      <c r="W56" s="68"/>
      <c r="Z56" s="17"/>
      <c r="AA56" s="17"/>
      <c r="AB56" s="17"/>
      <c r="AC56" s="17"/>
      <c r="AD56" s="17"/>
    </row>
    <row r="57" ht="14.25" customHeight="1">
      <c r="A57" s="68"/>
      <c r="B57" s="69"/>
      <c r="C57" s="69"/>
      <c r="D57" s="69"/>
      <c r="E57" s="70"/>
      <c r="F57" s="71"/>
      <c r="G57" s="70"/>
      <c r="H57" s="71"/>
      <c r="I57" s="70"/>
      <c r="J57" s="70"/>
      <c r="K57" s="70"/>
      <c r="L57" s="70"/>
      <c r="M57" s="72"/>
      <c r="N57" s="72"/>
      <c r="O57" s="72"/>
      <c r="P57" s="72"/>
      <c r="Q57" s="68"/>
      <c r="R57" s="68"/>
      <c r="S57" s="68"/>
      <c r="T57" s="68"/>
      <c r="U57" s="68"/>
      <c r="V57" s="68"/>
      <c r="W57" s="68"/>
      <c r="Z57" s="17"/>
      <c r="AA57" s="17"/>
      <c r="AB57" s="17"/>
      <c r="AC57" s="17"/>
      <c r="AD57" s="17"/>
    </row>
    <row r="58" ht="14.25" customHeight="1">
      <c r="A58" s="68"/>
      <c r="B58" s="69"/>
      <c r="C58" s="69"/>
      <c r="D58" s="69"/>
      <c r="E58" s="70"/>
      <c r="F58" s="71"/>
      <c r="G58" s="70"/>
      <c r="H58" s="71"/>
      <c r="I58" s="70"/>
      <c r="J58" s="70"/>
      <c r="K58" s="70"/>
      <c r="L58" s="70"/>
      <c r="M58" s="72"/>
      <c r="N58" s="72"/>
      <c r="O58" s="72"/>
      <c r="P58" s="72"/>
      <c r="Q58" s="68"/>
      <c r="R58" s="68"/>
      <c r="S58" s="68"/>
      <c r="T58" s="68"/>
      <c r="U58" s="68"/>
      <c r="V58" s="68"/>
      <c r="W58" s="68"/>
      <c r="Z58" s="17"/>
      <c r="AA58" s="17"/>
      <c r="AB58" s="17"/>
      <c r="AC58" s="17"/>
      <c r="AD58" s="17"/>
    </row>
  </sheetData>
  <autoFilter ref="$A$1:$AD$1"/>
  <mergeCells count="3">
    <mergeCell ref="D40:G40"/>
    <mergeCell ref="D41:G41"/>
    <mergeCell ref="B46:F46"/>
  </mergeCells>
  <hyperlinks>
    <hyperlink r:id="rId2" ref="S11"/>
  </hyperlinks>
  <printOptions/>
  <pageMargins bottom="0.7874015748031497" footer="0.0" header="0.0" left="0.5118110236220472" right="0.5118110236220472" top="0.7874015748031497"/>
  <pageSetup scale="85" orientation="landscape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2020-02-12T13:31:25Z</dcterms:created>
  <dc:creator>Guilherme Guilhem</dc:creator>
</cp:coreProperties>
</file>