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GitHub\KA_pythagoras_22_23\"/>
    </mc:Choice>
  </mc:AlternateContent>
  <xr:revisionPtr revIDLastSave="0" documentId="8_{78BA9E06-E7E3-47D3-8F00-1C74411751FC}" xr6:coauthVersionLast="47" xr6:coauthVersionMax="47" xr10:uidLastSave="{00000000-0000-0000-0000-000000000000}"/>
  <bookViews>
    <workbookView xWindow="-120" yWindow="-120" windowWidth="29040" windowHeight="15840" tabRatio="783" firstSheet="1" activeTab="2" xr2:uid="{00000000-000D-0000-FFFF-FFFF00000000}"/>
  </bookViews>
  <sheets>
    <sheet name="Notentabelle" sheetId="4" state="hidden" r:id="rId1"/>
    <sheet name="Namen" sheetId="13" r:id="rId2"/>
    <sheet name="AFB" sheetId="18" r:id="rId3"/>
    <sheet name="Rückmeldung" sheetId="15" state="hidden" r:id="rId4"/>
    <sheet name="Notenschlüssel" sheetId="17" r:id="rId5"/>
    <sheet name="Resultate" sheetId="9" r:id="rId6"/>
    <sheet name="Hilfstabelle" sheetId="16" state="hidden" r:id="rId7"/>
    <sheet name="Bericht (Druck)" sheetId="14" r:id="rId8"/>
    <sheet name="Rückmeldung (Druck)" sheetId="20" state="hidden" r:id="rId9"/>
  </sheets>
  <definedNames>
    <definedName name="BMASKeyIsInplace">FALSE</definedName>
    <definedName name="E_AFB_I" localSheetId="2">AFB!$W$14:$W$41</definedName>
    <definedName name="E_AFB_I" localSheetId="8">#REF!</definedName>
    <definedName name="E_AFB_I">#REF!</definedName>
    <definedName name="E_AFB_II" localSheetId="2">AFB!$X$14:$X$41</definedName>
    <definedName name="E_AFB_II" localSheetId="8">#REF!</definedName>
    <definedName name="E_AFB_II">#REF!</definedName>
    <definedName name="E_AFB_III" localSheetId="2">AFB!$Y$14:$Y$41</definedName>
    <definedName name="E_AFB_III" localSheetId="8">#REF!</definedName>
    <definedName name="E_AFB_III">#REF!</definedName>
    <definedName name="G_AFB_I" localSheetId="2">AFB!$T$14:$T$41</definedName>
    <definedName name="G_AFB_I" localSheetId="8">#REF!</definedName>
    <definedName name="G_AFB_I">#REF!</definedName>
    <definedName name="G_AFB_II" localSheetId="2">AFB!$U$14:$U$41</definedName>
    <definedName name="G_AFB_II" localSheetId="8">#REF!</definedName>
    <definedName name="G_AFB_II">#REF!</definedName>
    <definedName name="G_AFB_III" localSheetId="2">AFB!$V$14:$V$41</definedName>
    <definedName name="G_AFB_III" localSheetId="8">#REF!</definedName>
    <definedName name="G_AFB_II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9" l="1"/>
  <c r="H34" i="9"/>
  <c r="G34" i="9" s="1"/>
  <c r="I33" i="9"/>
  <c r="H33" i="9"/>
  <c r="G33" i="9" s="1"/>
  <c r="I32" i="9"/>
  <c r="H32" i="9"/>
  <c r="G32" i="9" s="1"/>
  <c r="I31" i="9"/>
  <c r="H31" i="9"/>
  <c r="G31" i="9" s="1"/>
  <c r="I30" i="9"/>
  <c r="H30" i="9"/>
  <c r="G30" i="9" s="1"/>
  <c r="I29" i="9"/>
  <c r="H29" i="9"/>
  <c r="G29" i="9" s="1"/>
  <c r="I28" i="9"/>
  <c r="H28" i="9"/>
  <c r="G28" i="9" s="1"/>
  <c r="I27" i="9"/>
  <c r="H27" i="9"/>
  <c r="G27" i="9" s="1"/>
  <c r="I26" i="9"/>
  <c r="H26" i="9"/>
  <c r="G26" i="9" s="1"/>
  <c r="I25" i="9"/>
  <c r="H25" i="9"/>
  <c r="G25" i="9" s="1"/>
  <c r="I24" i="9"/>
  <c r="H24" i="9"/>
  <c r="G24" i="9" s="1"/>
  <c r="I23" i="9"/>
  <c r="H23" i="9"/>
  <c r="G23" i="9" s="1"/>
  <c r="I22" i="9"/>
  <c r="H22" i="9"/>
  <c r="G22" i="9" s="1"/>
  <c r="I21" i="9"/>
  <c r="H21" i="9"/>
  <c r="G21" i="9" s="1"/>
  <c r="I20" i="9"/>
  <c r="H20" i="9"/>
  <c r="G20" i="9" s="1"/>
  <c r="I19" i="9"/>
  <c r="H19" i="9"/>
  <c r="G19" i="9" s="1"/>
  <c r="I18" i="9"/>
  <c r="H18" i="9"/>
  <c r="G18" i="9" s="1"/>
  <c r="I17" i="9"/>
  <c r="H17" i="9"/>
  <c r="G17" i="9" s="1"/>
  <c r="I16" i="9"/>
  <c r="H16" i="9"/>
  <c r="G16" i="9" s="1"/>
  <c r="I15" i="9"/>
  <c r="H15" i="9"/>
  <c r="G15" i="9" s="1"/>
  <c r="I14" i="9"/>
  <c r="H14" i="9"/>
  <c r="G14" i="9" s="1"/>
  <c r="I13" i="9"/>
  <c r="H13" i="9"/>
  <c r="G13" i="9" s="1"/>
  <c r="I12" i="9"/>
  <c r="H12" i="9"/>
  <c r="G12" i="9" s="1"/>
  <c r="I11" i="9"/>
  <c r="H11" i="9"/>
  <c r="G11" i="9" s="1"/>
  <c r="I10" i="9"/>
  <c r="H10" i="9"/>
  <c r="G10" i="9" s="1"/>
  <c r="I9" i="9"/>
  <c r="H9" i="9"/>
  <c r="G9" i="9" s="1"/>
  <c r="I8" i="9"/>
  <c r="H8" i="9"/>
  <c r="G8" i="9" s="1"/>
  <c r="I7" i="9"/>
  <c r="H7" i="9"/>
  <c r="G7" i="9" s="1"/>
  <c r="T14" i="18"/>
  <c r="U14" i="18"/>
  <c r="V14" i="18"/>
  <c r="B6" i="14"/>
  <c r="B5" i="14"/>
  <c r="B14" i="14"/>
  <c r="B3" i="14"/>
  <c r="B2" i="14"/>
  <c r="B27" i="17"/>
  <c r="B21" i="17"/>
  <c r="I11" i="17"/>
  <c r="H11" i="17"/>
  <c r="I4" i="17"/>
  <c r="R6" i="17" s="1"/>
  <c r="R5" i="17" s="1"/>
  <c r="I7" i="17"/>
  <c r="I6" i="17" s="1"/>
  <c r="Q6" i="17" l="1"/>
  <c r="Q5" i="17" s="1"/>
  <c r="M5" i="17"/>
  <c r="M6" i="17" s="1"/>
  <c r="L5" i="17"/>
  <c r="L6" i="17" s="1"/>
  <c r="K5" i="17"/>
  <c r="K6" i="17" s="1"/>
  <c r="J13" i="17"/>
  <c r="J12" i="17" s="1"/>
  <c r="X2" i="14"/>
  <c r="AS2" i="14"/>
  <c r="BN2" i="14"/>
  <c r="CI2" i="14"/>
  <c r="DD2" i="14"/>
  <c r="DY2" i="14"/>
  <c r="ET2" i="14"/>
  <c r="FO2" i="14"/>
  <c r="GJ2" i="14"/>
  <c r="HE2" i="14"/>
  <c r="HZ2" i="14"/>
  <c r="IU2" i="14"/>
  <c r="JP2" i="14"/>
  <c r="KK2" i="14"/>
  <c r="LF2" i="14"/>
  <c r="X3" i="14"/>
  <c r="AL3" i="14"/>
  <c r="AS3" i="14"/>
  <c r="BG3" i="14"/>
  <c r="BN3" i="14"/>
  <c r="CB3" i="14"/>
  <c r="CI3" i="14"/>
  <c r="CW3" i="14"/>
  <c r="DD3" i="14"/>
  <c r="DR3" i="14"/>
  <c r="DY3" i="14"/>
  <c r="EM3" i="14"/>
  <c r="ET3" i="14"/>
  <c r="FH3" i="14"/>
  <c r="FO3" i="14"/>
  <c r="GC3" i="14"/>
  <c r="GJ3" i="14"/>
  <c r="GX3" i="14"/>
  <c r="HE3" i="14"/>
  <c r="HS3" i="14"/>
  <c r="HZ3" i="14"/>
  <c r="IN3" i="14"/>
  <c r="IU3" i="14"/>
  <c r="JI3" i="14"/>
  <c r="JP3" i="14"/>
  <c r="KD3" i="14"/>
  <c r="KK3" i="14"/>
  <c r="KY3" i="14"/>
  <c r="LF3" i="14"/>
  <c r="LT3" i="14"/>
  <c r="AL4" i="14"/>
  <c r="BG4" i="14"/>
  <c r="CB4" i="14"/>
  <c r="CW4" i="14"/>
  <c r="DR4" i="14"/>
  <c r="EM4" i="14"/>
  <c r="FH4" i="14"/>
  <c r="GC4" i="14"/>
  <c r="GX4" i="14"/>
  <c r="HS4" i="14"/>
  <c r="IN4" i="14"/>
  <c r="JI4" i="14"/>
  <c r="KD4" i="14"/>
  <c r="KY4" i="14"/>
  <c r="LT4" i="14"/>
  <c r="AQ19" i="14"/>
  <c r="BL19" i="14"/>
  <c r="CG19" i="14" s="1"/>
  <c r="DB19" i="14" s="1"/>
  <c r="DW19" i="14" s="1"/>
  <c r="ER19" i="14" s="1"/>
  <c r="FM19" i="14" s="1"/>
  <c r="GH19" i="14" s="1"/>
  <c r="HC19" i="14" s="1"/>
  <c r="HX19" i="14" s="1"/>
  <c r="IS19" i="14" s="1"/>
  <c r="JN19" i="14" s="1"/>
  <c r="KI19" i="14" s="1"/>
  <c r="LD19" i="14" s="1"/>
  <c r="X28" i="14"/>
  <c r="AS28" i="14"/>
  <c r="BN28" i="14"/>
  <c r="CI28" i="14"/>
  <c r="DD28" i="14"/>
  <c r="DY28" i="14"/>
  <c r="ET28" i="14"/>
  <c r="FO28" i="14"/>
  <c r="GJ28" i="14"/>
  <c r="HE28" i="14"/>
  <c r="HZ28" i="14"/>
  <c r="IU28" i="14"/>
  <c r="JP28" i="14"/>
  <c r="KK28" i="14"/>
  <c r="LF28" i="14"/>
  <c r="X29" i="14"/>
  <c r="AL29" i="14"/>
  <c r="AS29" i="14"/>
  <c r="BG29" i="14"/>
  <c r="BN29" i="14"/>
  <c r="CB29" i="14"/>
  <c r="CI29" i="14"/>
  <c r="CW29" i="14"/>
  <c r="DD29" i="14"/>
  <c r="DR29" i="14"/>
  <c r="DY29" i="14"/>
  <c r="EM29" i="14"/>
  <c r="ET29" i="14"/>
  <c r="FH29" i="14"/>
  <c r="FO29" i="14"/>
  <c r="GC29" i="14"/>
  <c r="GJ29" i="14"/>
  <c r="GX29" i="14"/>
  <c r="HE29" i="14"/>
  <c r="HS29" i="14"/>
  <c r="HZ29" i="14"/>
  <c r="IN29" i="14"/>
  <c r="IU29" i="14"/>
  <c r="JI29" i="14"/>
  <c r="JP29" i="14"/>
  <c r="KD29" i="14"/>
  <c r="KK29" i="14"/>
  <c r="KY29" i="14"/>
  <c r="LF29" i="14"/>
  <c r="LT29" i="14"/>
  <c r="AL30" i="14"/>
  <c r="BG30" i="14"/>
  <c r="CB30" i="14"/>
  <c r="CW30" i="14"/>
  <c r="DR30" i="14"/>
  <c r="EM30" i="14"/>
  <c r="FH30" i="14"/>
  <c r="GC30" i="14"/>
  <c r="GX30" i="14"/>
  <c r="HS30" i="14"/>
  <c r="IN30" i="14"/>
  <c r="JI30" i="14"/>
  <c r="KD30" i="14"/>
  <c r="KY30" i="14"/>
  <c r="LT30" i="14"/>
  <c r="V39" i="14"/>
  <c r="AQ39" i="14"/>
  <c r="BL39" i="14"/>
  <c r="CG39" i="14"/>
  <c r="DB39" i="14"/>
  <c r="DW39" i="14"/>
  <c r="ER39" i="14"/>
  <c r="FM39" i="14"/>
  <c r="GH39" i="14"/>
  <c r="HC39" i="14"/>
  <c r="HX39" i="14"/>
  <c r="IS39" i="14"/>
  <c r="JN39" i="14"/>
  <c r="KI39" i="14"/>
  <c r="LD39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M40" i="14"/>
  <c r="AN40" i="14"/>
  <c r="AQ45" i="14"/>
  <c r="BL45" i="14" s="1"/>
  <c r="CG45" i="14"/>
  <c r="DB45" i="14" s="1"/>
  <c r="DW45" i="14" s="1"/>
  <c r="ER45" i="14" s="1"/>
  <c r="FM45" i="14" s="1"/>
  <c r="GH45" i="14" s="1"/>
  <c r="HC45" i="14" s="1"/>
  <c r="HX45" i="14" s="1"/>
  <c r="IS45" i="14" s="1"/>
  <c r="JN45" i="14" s="1"/>
  <c r="KI45" i="14" s="1"/>
  <c r="LD45" i="14" s="1"/>
  <c r="X58" i="14"/>
  <c r="AE58" i="14"/>
  <c r="AS58" i="14"/>
  <c r="AZ58" i="14"/>
  <c r="BN58" i="14"/>
  <c r="BU58" i="14"/>
  <c r="CI58" i="14"/>
  <c r="CP58" i="14"/>
  <c r="DD58" i="14"/>
  <c r="DK58" i="14"/>
  <c r="DY58" i="14"/>
  <c r="EF58" i="14"/>
  <c r="ET58" i="14"/>
  <c r="FA58" i="14"/>
  <c r="FO58" i="14"/>
  <c r="FV58" i="14"/>
  <c r="GJ58" i="14"/>
  <c r="GQ58" i="14"/>
  <c r="HE58" i="14"/>
  <c r="HL58" i="14"/>
  <c r="HZ58" i="14"/>
  <c r="IG58" i="14"/>
  <c r="IU58" i="14"/>
  <c r="JB58" i="14"/>
  <c r="JP58" i="14"/>
  <c r="JW58" i="14"/>
  <c r="KK58" i="14"/>
  <c r="KR58" i="14"/>
  <c r="LF58" i="14"/>
  <c r="LM58" i="14"/>
  <c r="O5" i="17" l="1"/>
  <c r="P5" i="17"/>
  <c r="Q23" i="17" l="1"/>
  <c r="Q22" i="17"/>
  <c r="P6" i="17"/>
  <c r="T28" i="17"/>
  <c r="T29" i="17"/>
  <c r="O6" i="17"/>
  <c r="B2" i="20" l="1"/>
  <c r="B3" i="20"/>
  <c r="B5" i="20"/>
  <c r="B6" i="20"/>
  <c r="B14" i="20"/>
  <c r="A17" i="20"/>
  <c r="A21" i="20"/>
  <c r="Q35" i="20"/>
  <c r="LM58" i="20"/>
  <c r="LF58" i="20"/>
  <c r="KR58" i="20"/>
  <c r="KK58" i="20"/>
  <c r="JW58" i="20"/>
  <c r="JP58" i="20"/>
  <c r="JB58" i="20"/>
  <c r="IU58" i="20"/>
  <c r="IG58" i="20"/>
  <c r="HZ58" i="20"/>
  <c r="HL58" i="20"/>
  <c r="HE58" i="20"/>
  <c r="GQ58" i="20"/>
  <c r="GJ58" i="20"/>
  <c r="FV58" i="20"/>
  <c r="FO58" i="20"/>
  <c r="FA58" i="20"/>
  <c r="ET58" i="20"/>
  <c r="EF58" i="20"/>
  <c r="DY58" i="20"/>
  <c r="DK58" i="20"/>
  <c r="DD58" i="20"/>
  <c r="CP58" i="20"/>
  <c r="CI58" i="20"/>
  <c r="BU58" i="20"/>
  <c r="BN58" i="20"/>
  <c r="AZ58" i="20"/>
  <c r="AS58" i="20"/>
  <c r="AE58" i="20"/>
  <c r="X58" i="20"/>
  <c r="AQ45" i="20"/>
  <c r="BL45" i="20" s="1"/>
  <c r="CG45" i="20" s="1"/>
  <c r="DB45" i="20" s="1"/>
  <c r="DW45" i="20" s="1"/>
  <c r="ER45" i="20" s="1"/>
  <c r="FM45" i="20" s="1"/>
  <c r="GH45" i="20" s="1"/>
  <c r="HC45" i="20" s="1"/>
  <c r="HX45" i="20" s="1"/>
  <c r="IS45" i="20" s="1"/>
  <c r="JN45" i="20" s="1"/>
  <c r="KI45" i="20" s="1"/>
  <c r="LD45" i="20" s="1"/>
  <c r="AN40" i="20"/>
  <c r="AM40" i="20"/>
  <c r="AK40" i="20"/>
  <c r="AJ40" i="20"/>
  <c r="AI40" i="20"/>
  <c r="AH40" i="20"/>
  <c r="AG40" i="20"/>
  <c r="AF40" i="20"/>
  <c r="AE40" i="20"/>
  <c r="AD40" i="20"/>
  <c r="AC40" i="20"/>
  <c r="AB40" i="20"/>
  <c r="AA40" i="20"/>
  <c r="Z40" i="20"/>
  <c r="Y40" i="20"/>
  <c r="X40" i="20"/>
  <c r="LD39" i="20"/>
  <c r="KI39" i="20"/>
  <c r="JN39" i="20"/>
  <c r="IS39" i="20"/>
  <c r="HX39" i="20"/>
  <c r="HC39" i="20"/>
  <c r="GH39" i="20"/>
  <c r="FM39" i="20"/>
  <c r="ER39" i="20"/>
  <c r="DW39" i="20"/>
  <c r="DB39" i="20"/>
  <c r="CG39" i="20"/>
  <c r="BL39" i="20"/>
  <c r="AQ39" i="20"/>
  <c r="V39" i="20"/>
  <c r="LT30" i="20"/>
  <c r="KY30" i="20"/>
  <c r="KD30" i="20"/>
  <c r="JI30" i="20"/>
  <c r="IN30" i="20"/>
  <c r="HS30" i="20"/>
  <c r="GX30" i="20"/>
  <c r="GC30" i="20"/>
  <c r="FH30" i="20"/>
  <c r="EM30" i="20"/>
  <c r="DR30" i="20"/>
  <c r="CW30" i="20"/>
  <c r="CB30" i="20"/>
  <c r="BG30" i="20"/>
  <c r="AL30" i="20"/>
  <c r="LT29" i="20"/>
  <c r="LF29" i="20"/>
  <c r="KY29" i="20"/>
  <c r="KK29" i="20"/>
  <c r="KD29" i="20"/>
  <c r="JP29" i="20"/>
  <c r="JI29" i="20"/>
  <c r="IU29" i="20"/>
  <c r="IN29" i="20"/>
  <c r="HZ29" i="20"/>
  <c r="HS29" i="20"/>
  <c r="HE29" i="20"/>
  <c r="GX29" i="20"/>
  <c r="GJ29" i="20"/>
  <c r="GC29" i="20"/>
  <c r="FO29" i="20"/>
  <c r="FH29" i="20"/>
  <c r="ET29" i="20"/>
  <c r="EM29" i="20"/>
  <c r="DY29" i="20"/>
  <c r="DR29" i="20"/>
  <c r="DD29" i="20"/>
  <c r="CW29" i="20"/>
  <c r="CI29" i="20"/>
  <c r="CB29" i="20"/>
  <c r="BN29" i="20"/>
  <c r="BG29" i="20"/>
  <c r="AS29" i="20"/>
  <c r="AL29" i="20"/>
  <c r="X29" i="20"/>
  <c r="LF28" i="20"/>
  <c r="KK28" i="20"/>
  <c r="JP28" i="20"/>
  <c r="IU28" i="20"/>
  <c r="HZ28" i="20"/>
  <c r="HE28" i="20"/>
  <c r="GJ28" i="20"/>
  <c r="FO28" i="20"/>
  <c r="ET28" i="20"/>
  <c r="DY28" i="20"/>
  <c r="DD28" i="20"/>
  <c r="CI28" i="20"/>
  <c r="BN28" i="20"/>
  <c r="AS28" i="20"/>
  <c r="X28" i="20"/>
  <c r="AQ19" i="20"/>
  <c r="BL19" i="20" s="1"/>
  <c r="CG19" i="20" s="1"/>
  <c r="DB19" i="20" s="1"/>
  <c r="DW19" i="20" s="1"/>
  <c r="ER19" i="20" s="1"/>
  <c r="FM19" i="20" s="1"/>
  <c r="GH19" i="20" s="1"/>
  <c r="HC19" i="20" s="1"/>
  <c r="HX19" i="20" s="1"/>
  <c r="IS19" i="20" s="1"/>
  <c r="JN19" i="20" s="1"/>
  <c r="KI19" i="20" s="1"/>
  <c r="LD19" i="20" s="1"/>
  <c r="LT4" i="20"/>
  <c r="KY4" i="20"/>
  <c r="KD4" i="20"/>
  <c r="JI4" i="20"/>
  <c r="IN4" i="20"/>
  <c r="HS4" i="20"/>
  <c r="GX4" i="20"/>
  <c r="GC4" i="20"/>
  <c r="FH4" i="20"/>
  <c r="EM4" i="20"/>
  <c r="DR4" i="20"/>
  <c r="CW4" i="20"/>
  <c r="CB4" i="20"/>
  <c r="BG4" i="20"/>
  <c r="AL4" i="20"/>
  <c r="LT3" i="20"/>
  <c r="LF3" i="20"/>
  <c r="KY3" i="20"/>
  <c r="KK3" i="20"/>
  <c r="KD3" i="20"/>
  <c r="JP3" i="20"/>
  <c r="JI3" i="20"/>
  <c r="IU3" i="20"/>
  <c r="IN3" i="20"/>
  <c r="HZ3" i="20"/>
  <c r="HS3" i="20"/>
  <c r="HE3" i="20"/>
  <c r="GX3" i="20"/>
  <c r="GJ3" i="20"/>
  <c r="GC3" i="20"/>
  <c r="FO3" i="20"/>
  <c r="FH3" i="20"/>
  <c r="ET3" i="20"/>
  <c r="EM3" i="20"/>
  <c r="DY3" i="20"/>
  <c r="DR3" i="20"/>
  <c r="DD3" i="20"/>
  <c r="CW3" i="20"/>
  <c r="CI3" i="20"/>
  <c r="CB3" i="20"/>
  <c r="BN3" i="20"/>
  <c r="BG3" i="20"/>
  <c r="AS3" i="20"/>
  <c r="AL3" i="20"/>
  <c r="X3" i="20"/>
  <c r="LF2" i="20"/>
  <c r="KK2" i="20"/>
  <c r="JP2" i="20"/>
  <c r="IU2" i="20"/>
  <c r="HZ2" i="20"/>
  <c r="HE2" i="20"/>
  <c r="GJ2" i="20"/>
  <c r="FO2" i="20"/>
  <c r="ET2" i="20"/>
  <c r="DY2" i="20"/>
  <c r="DD2" i="20"/>
  <c r="CI2" i="20"/>
  <c r="BN2" i="20"/>
  <c r="AS2" i="20"/>
  <c r="AF2" i="20"/>
  <c r="AF28" i="20" s="1"/>
  <c r="X2" i="20"/>
  <c r="BA2" i="20" l="1"/>
  <c r="BA28" i="20" s="1"/>
  <c r="BV2" i="20"/>
  <c r="BV28" i="20" s="1"/>
  <c r="D6" i="17"/>
  <c r="B7" i="14" s="1"/>
  <c r="AB27" i="18"/>
  <c r="AC27" i="18"/>
  <c r="AB28" i="18"/>
  <c r="AC28" i="18"/>
  <c r="AB29" i="18"/>
  <c r="AC29" i="18"/>
  <c r="AB30" i="18"/>
  <c r="AC30" i="18"/>
  <c r="AB31" i="18"/>
  <c r="AC31" i="18"/>
  <c r="AB32" i="18"/>
  <c r="AC32" i="18"/>
  <c r="AB33" i="18"/>
  <c r="AC33" i="18"/>
  <c r="AB34" i="18"/>
  <c r="AC34" i="18"/>
  <c r="AB35" i="18"/>
  <c r="AC35" i="18"/>
  <c r="AB36" i="18"/>
  <c r="AC36" i="18"/>
  <c r="AB37" i="18"/>
  <c r="AC37" i="18"/>
  <c r="AB38" i="18"/>
  <c r="AC38" i="18"/>
  <c r="AB39" i="18"/>
  <c r="AC39" i="18"/>
  <c r="AB40" i="18"/>
  <c r="AC40" i="18"/>
  <c r="AB41" i="18"/>
  <c r="AC41" i="18"/>
  <c r="T15" i="18"/>
  <c r="U15" i="18"/>
  <c r="V15" i="18"/>
  <c r="W15" i="18"/>
  <c r="X15" i="18"/>
  <c r="Y15" i="18"/>
  <c r="T16" i="18"/>
  <c r="U16" i="18"/>
  <c r="V16" i="18"/>
  <c r="W16" i="18"/>
  <c r="X16" i="18"/>
  <c r="Y16" i="18"/>
  <c r="T17" i="18"/>
  <c r="U17" i="18"/>
  <c r="V17" i="18"/>
  <c r="W17" i="18"/>
  <c r="X17" i="18"/>
  <c r="Y17" i="18"/>
  <c r="T18" i="18"/>
  <c r="U18" i="18"/>
  <c r="V18" i="18"/>
  <c r="W18" i="18"/>
  <c r="AC18" i="18" s="1"/>
  <c r="X18" i="18"/>
  <c r="Y18" i="18"/>
  <c r="T19" i="18"/>
  <c r="U19" i="18"/>
  <c r="V19" i="18"/>
  <c r="W19" i="18"/>
  <c r="X19" i="18"/>
  <c r="Y19" i="18"/>
  <c r="T20" i="18"/>
  <c r="U20" i="18"/>
  <c r="V20" i="18"/>
  <c r="W20" i="18"/>
  <c r="X20" i="18"/>
  <c r="Y20" i="18"/>
  <c r="T21" i="18"/>
  <c r="AB21" i="18" s="1"/>
  <c r="U21" i="18"/>
  <c r="V21" i="18"/>
  <c r="W21" i="18"/>
  <c r="X21" i="18"/>
  <c r="Y21" i="18"/>
  <c r="T22" i="18"/>
  <c r="U22" i="18"/>
  <c r="V22" i="18"/>
  <c r="W22" i="18"/>
  <c r="X22" i="18"/>
  <c r="Y22" i="18"/>
  <c r="T23" i="18"/>
  <c r="U23" i="18"/>
  <c r="V23" i="18"/>
  <c r="W23" i="18"/>
  <c r="X23" i="18"/>
  <c r="Y23" i="18"/>
  <c r="T24" i="18"/>
  <c r="U24" i="18"/>
  <c r="V24" i="18"/>
  <c r="W24" i="18"/>
  <c r="X24" i="18"/>
  <c r="Y24" i="18"/>
  <c r="T25" i="18"/>
  <c r="U25" i="18"/>
  <c r="V25" i="18"/>
  <c r="W25" i="18"/>
  <c r="X25" i="18"/>
  <c r="Y25" i="18"/>
  <c r="T26" i="18"/>
  <c r="U26" i="18"/>
  <c r="V26" i="18"/>
  <c r="AB26" i="18" s="1"/>
  <c r="W26" i="18"/>
  <c r="X26" i="18"/>
  <c r="Y26" i="18"/>
  <c r="T27" i="18"/>
  <c r="U27" i="18"/>
  <c r="V27" i="18"/>
  <c r="W27" i="18"/>
  <c r="X27" i="18"/>
  <c r="Y27" i="18"/>
  <c r="T28" i="18"/>
  <c r="U28" i="18"/>
  <c r="V28" i="18"/>
  <c r="W28" i="18"/>
  <c r="X28" i="18"/>
  <c r="Y28" i="18"/>
  <c r="T29" i="18"/>
  <c r="U29" i="18"/>
  <c r="V29" i="18"/>
  <c r="W29" i="18"/>
  <c r="X29" i="18"/>
  <c r="Y29" i="18"/>
  <c r="T30" i="18"/>
  <c r="U30" i="18"/>
  <c r="V30" i="18"/>
  <c r="W30" i="18"/>
  <c r="X30" i="18"/>
  <c r="Y30" i="18"/>
  <c r="T31" i="18"/>
  <c r="U31" i="18"/>
  <c r="V31" i="18"/>
  <c r="W31" i="18"/>
  <c r="X31" i="18"/>
  <c r="Y31" i="18"/>
  <c r="T32" i="18"/>
  <c r="U32" i="18"/>
  <c r="V32" i="18"/>
  <c r="W32" i="18"/>
  <c r="X32" i="18"/>
  <c r="Y32" i="18"/>
  <c r="T33" i="18"/>
  <c r="U33" i="18"/>
  <c r="V33" i="18"/>
  <c r="W33" i="18"/>
  <c r="X33" i="18"/>
  <c r="Y33" i="18"/>
  <c r="T34" i="18"/>
  <c r="U34" i="18"/>
  <c r="V34" i="18"/>
  <c r="W34" i="18"/>
  <c r="X34" i="18"/>
  <c r="Y34" i="18"/>
  <c r="T35" i="18"/>
  <c r="U35" i="18"/>
  <c r="V35" i="18"/>
  <c r="W35" i="18"/>
  <c r="X35" i="18"/>
  <c r="Y35" i="18"/>
  <c r="T36" i="18"/>
  <c r="U36" i="18"/>
  <c r="V36" i="18"/>
  <c r="W36" i="18"/>
  <c r="X36" i="18"/>
  <c r="Y36" i="18"/>
  <c r="T37" i="18"/>
  <c r="U37" i="18"/>
  <c r="V37" i="18"/>
  <c r="W37" i="18"/>
  <c r="X37" i="18"/>
  <c r="Y37" i="18"/>
  <c r="T38" i="18"/>
  <c r="U38" i="18"/>
  <c r="V38" i="18"/>
  <c r="W38" i="18"/>
  <c r="X38" i="18"/>
  <c r="Y38" i="18"/>
  <c r="T39" i="18"/>
  <c r="U39" i="18"/>
  <c r="V39" i="18"/>
  <c r="W39" i="18"/>
  <c r="X39" i="18"/>
  <c r="Y39" i="18"/>
  <c r="T40" i="18"/>
  <c r="U40" i="18"/>
  <c r="V40" i="18"/>
  <c r="W40" i="18"/>
  <c r="X40" i="18"/>
  <c r="Y40" i="18"/>
  <c r="T41" i="18"/>
  <c r="U41" i="18"/>
  <c r="V41" i="18"/>
  <c r="W41" i="18"/>
  <c r="X41" i="18"/>
  <c r="Y41" i="18"/>
  <c r="X14" i="18"/>
  <c r="Y14" i="18"/>
  <c r="W14" i="18"/>
  <c r="A1" i="18"/>
  <c r="F6" i="9"/>
  <c r="P36" i="16"/>
  <c r="T5" i="17"/>
  <c r="J18" i="17"/>
  <c r="A21" i="14"/>
  <c r="A17" i="14"/>
  <c r="AF2" i="14"/>
  <c r="AA3" i="9"/>
  <c r="AD3" i="9"/>
  <c r="AK2" i="9"/>
  <c r="AF3" i="9"/>
  <c r="AT2" i="9"/>
  <c r="AK3" i="9"/>
  <c r="AM2" i="9"/>
  <c r="AP2" i="9"/>
  <c r="AL3" i="9"/>
  <c r="AA2" i="9"/>
  <c r="BB4" i="9"/>
  <c r="N2" i="9"/>
  <c r="Y3" i="9"/>
  <c r="AY2" i="9"/>
  <c r="AB2" i="9"/>
  <c r="AH3" i="9"/>
  <c r="AQ4" i="9"/>
  <c r="Z3" i="9"/>
  <c r="U2" i="9"/>
  <c r="BC3" i="9"/>
  <c r="AA4" i="9"/>
  <c r="S2" i="9"/>
  <c r="W2" i="9"/>
  <c r="AV2" i="9"/>
  <c r="AC2" i="9"/>
  <c r="V2" i="9"/>
  <c r="AV4" i="9"/>
  <c r="AY4" i="9"/>
  <c r="AB4" i="9"/>
  <c r="AE4" i="9"/>
  <c r="Y4" i="9"/>
  <c r="AN3" i="9"/>
  <c r="AS4" i="9"/>
  <c r="AJ3" i="9"/>
  <c r="BB2" i="9"/>
  <c r="AJ4" i="9"/>
  <c r="AT4" i="9"/>
  <c r="Z4" i="9"/>
  <c r="AG4" i="9"/>
  <c r="AI2" i="9"/>
  <c r="X3" i="9"/>
  <c r="P4" i="9"/>
  <c r="AS3" i="9"/>
  <c r="AC3" i="9"/>
  <c r="AZ3" i="9"/>
  <c r="AO4" i="9"/>
  <c r="R2" i="9"/>
  <c r="AS2" i="9"/>
  <c r="AN4" i="9"/>
  <c r="AE2" i="9"/>
  <c r="M2" i="9"/>
  <c r="BA3" i="9"/>
  <c r="BA4" i="9"/>
  <c r="AD4" i="9"/>
  <c r="BB3" i="9"/>
  <c r="AV3" i="9"/>
  <c r="AR3" i="9"/>
  <c r="AF4" i="9"/>
  <c r="AR4" i="9"/>
  <c r="AR2" i="9"/>
  <c r="AE3" i="9"/>
  <c r="AL4" i="9"/>
  <c r="AW4" i="9"/>
  <c r="X2" i="9"/>
  <c r="AW3" i="9"/>
  <c r="T2" i="9"/>
  <c r="Z2" i="9"/>
  <c r="BA2" i="9"/>
  <c r="AB3" i="9"/>
  <c r="Y2" i="9"/>
  <c r="AQ2" i="9"/>
  <c r="AW2" i="9"/>
  <c r="AL2" i="9"/>
  <c r="AH2" i="9"/>
  <c r="AX4" i="9"/>
  <c r="AJ2" i="9"/>
  <c r="AY3" i="9"/>
  <c r="AT3" i="9"/>
  <c r="P2" i="9"/>
  <c r="S3" i="9"/>
  <c r="AK4" i="9"/>
  <c r="AZ2" i="9"/>
  <c r="AM3" i="9"/>
  <c r="O2" i="9"/>
  <c r="AC4" i="9"/>
  <c r="L2" i="9"/>
  <c r="AU4" i="9"/>
  <c r="AO2" i="9"/>
  <c r="AX2" i="9"/>
  <c r="BC4" i="9"/>
  <c r="AX3" i="9"/>
  <c r="AP3" i="9"/>
  <c r="AZ4" i="9"/>
  <c r="Q2" i="9"/>
  <c r="AI3" i="9"/>
  <c r="AD2" i="9"/>
  <c r="AU3" i="9"/>
  <c r="BC2" i="9"/>
  <c r="AP4" i="9"/>
  <c r="AF2" i="9"/>
  <c r="AG2" i="9"/>
  <c r="AN2" i="9"/>
  <c r="AU2" i="9"/>
  <c r="AI4" i="9"/>
  <c r="AG3" i="9"/>
  <c r="AM4" i="9"/>
  <c r="AQ3" i="9"/>
  <c r="AO3" i="9"/>
  <c r="AH4" i="9"/>
  <c r="AC26" i="18" l="1"/>
  <c r="AC24" i="18"/>
  <c r="AC23" i="18"/>
  <c r="AB23" i="18"/>
  <c r="AC20" i="18"/>
  <c r="AC19" i="18"/>
  <c r="AB18" i="18"/>
  <c r="AC15" i="18"/>
  <c r="AB17" i="18"/>
  <c r="AC16" i="18"/>
  <c r="AB15" i="18"/>
  <c r="BC35" i="9"/>
  <c r="AD35" i="9"/>
  <c r="AG35" i="9"/>
  <c r="AJ35" i="9"/>
  <c r="AP35" i="9"/>
  <c r="AA35" i="9"/>
  <c r="AM35" i="9"/>
  <c r="BB35" i="9"/>
  <c r="AY35" i="9"/>
  <c r="AO35" i="9"/>
  <c r="AZ35" i="9"/>
  <c r="AE35" i="9"/>
  <c r="AX35" i="9"/>
  <c r="AH35" i="9"/>
  <c r="AF35" i="9"/>
  <c r="AQ35" i="9"/>
  <c r="BA35" i="9"/>
  <c r="AK35" i="9"/>
  <c r="AT35" i="9"/>
  <c r="AI35" i="9"/>
  <c r="AU35" i="9"/>
  <c r="AV35" i="9"/>
  <c r="AC35" i="9"/>
  <c r="AR35" i="9"/>
  <c r="AW35" i="9"/>
  <c r="Z35" i="9"/>
  <c r="P35" i="9"/>
  <c r="AS35" i="9"/>
  <c r="AB35" i="9"/>
  <c r="AL35" i="9"/>
  <c r="AN35" i="9"/>
  <c r="Y35" i="9"/>
  <c r="B7" i="20"/>
  <c r="CQ2" i="20"/>
  <c r="CQ28" i="20" s="1"/>
  <c r="BA2" i="14"/>
  <c r="AF28" i="14"/>
  <c r="AC22" i="18"/>
  <c r="AB22" i="18"/>
  <c r="AB19" i="18"/>
  <c r="AC21" i="18"/>
  <c r="AC17" i="18"/>
  <c r="AB24" i="18"/>
  <c r="AB20" i="18"/>
  <c r="AB16" i="18"/>
  <c r="AB25" i="18"/>
  <c r="AC25" i="18"/>
  <c r="AC14" i="18"/>
  <c r="AB14" i="18"/>
  <c r="O11" i="18"/>
  <c r="B30" i="18"/>
  <c r="B31" i="18"/>
  <c r="B27" i="18"/>
  <c r="B39" i="18"/>
  <c r="B32" i="18"/>
  <c r="B33" i="18"/>
  <c r="B29" i="18"/>
  <c r="B35" i="18"/>
  <c r="B28" i="18"/>
  <c r="B41" i="18"/>
  <c r="B40" i="18"/>
  <c r="U11" i="18"/>
  <c r="O10" i="18"/>
  <c r="B34" i="18"/>
  <c r="Q11" i="18"/>
  <c r="Q10" i="18"/>
  <c r="P10" i="18"/>
  <c r="T11" i="18"/>
  <c r="V11" i="18"/>
  <c r="P11" i="18"/>
  <c r="J19" i="17"/>
  <c r="E47" i="16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5" i="9"/>
  <c r="H35" i="16"/>
  <c r="R35" i="16" s="1"/>
  <c r="D35" i="16"/>
  <c r="G34" i="16"/>
  <c r="Q34" i="16" s="1"/>
  <c r="D34" i="16"/>
  <c r="R33" i="16"/>
  <c r="Q33" i="16"/>
  <c r="P33" i="16"/>
  <c r="O33" i="16"/>
  <c r="N33" i="16"/>
  <c r="M33" i="16"/>
  <c r="L33" i="16"/>
  <c r="K33" i="16"/>
  <c r="J33" i="16"/>
  <c r="I33" i="16"/>
  <c r="H33" i="16"/>
  <c r="G33" i="16"/>
  <c r="F33" i="16"/>
  <c r="E33" i="16"/>
  <c r="D33" i="16"/>
  <c r="C33" i="16"/>
  <c r="F24" i="16"/>
  <c r="N24" i="16" s="1"/>
  <c r="D24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F12" i="16"/>
  <c r="E12" i="16"/>
  <c r="D12" i="16"/>
  <c r="C12" i="16"/>
  <c r="B12" i="16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5" i="9"/>
  <c r="H39" i="9"/>
  <c r="X4" i="9"/>
  <c r="V4" i="9"/>
  <c r="U4" i="9"/>
  <c r="U3" i="9"/>
  <c r="R4" i="9"/>
  <c r="Q4" i="9"/>
  <c r="P3" i="9"/>
  <c r="M4" i="9"/>
  <c r="O3" i="9"/>
  <c r="N4" i="9"/>
  <c r="T4" i="9"/>
  <c r="M3" i="9"/>
  <c r="T3" i="9"/>
  <c r="S4" i="9"/>
  <c r="N3" i="9"/>
  <c r="Q3" i="9"/>
  <c r="W3" i="9"/>
  <c r="O4" i="9"/>
  <c r="L4" i="9"/>
  <c r="L3" i="9"/>
  <c r="V3" i="9"/>
  <c r="R3" i="9"/>
  <c r="W4" i="9"/>
  <c r="X35" i="9" l="1"/>
  <c r="W35" i="9"/>
  <c r="V35" i="9"/>
  <c r="U35" i="9"/>
  <c r="T35" i="9"/>
  <c r="R35" i="9"/>
  <c r="S35" i="9"/>
  <c r="Q35" i="9"/>
  <c r="P38" i="16"/>
  <c r="M35" i="9"/>
  <c r="T55" i="20"/>
  <c r="L36" i="9"/>
  <c r="O35" i="9"/>
  <c r="N35" i="9"/>
  <c r="L35" i="9"/>
  <c r="DL2" i="20"/>
  <c r="EG2" i="20" s="1"/>
  <c r="BV2" i="14"/>
  <c r="BA28" i="14"/>
  <c r="DL28" i="20"/>
  <c r="B35" i="9"/>
  <c r="B36" i="9" s="1"/>
  <c r="R39" i="9"/>
  <c r="T55" i="14"/>
  <c r="R10" i="18"/>
  <c r="R11" i="18"/>
  <c r="W10" i="18"/>
  <c r="T10" i="18"/>
  <c r="B26" i="18" s="1"/>
  <c r="O7" i="18"/>
  <c r="F34" i="16"/>
  <c r="K35" i="16"/>
  <c r="R34" i="16"/>
  <c r="M35" i="16"/>
  <c r="G35" i="16"/>
  <c r="E24" i="16"/>
  <c r="G24" i="16"/>
  <c r="I24" i="16"/>
  <c r="J34" i="16"/>
  <c r="E35" i="16"/>
  <c r="O24" i="16"/>
  <c r="L34" i="16"/>
  <c r="H24" i="16"/>
  <c r="K34" i="16"/>
  <c r="L35" i="16"/>
  <c r="A12" i="16"/>
  <c r="R37" i="16" s="1"/>
  <c r="J24" i="16"/>
  <c r="E34" i="16"/>
  <c r="M34" i="16"/>
  <c r="F35" i="16"/>
  <c r="N35" i="16"/>
  <c r="K24" i="16"/>
  <c r="N34" i="16"/>
  <c r="O35" i="16"/>
  <c r="O37" i="16" s="1"/>
  <c r="L24" i="16"/>
  <c r="O34" i="16"/>
  <c r="P35" i="16"/>
  <c r="M24" i="16"/>
  <c r="H34" i="16"/>
  <c r="P34" i="16"/>
  <c r="I35" i="16"/>
  <c r="Q35" i="16"/>
  <c r="I34" i="16"/>
  <c r="J35" i="16"/>
  <c r="AD39" i="9"/>
  <c r="AB39" i="9"/>
  <c r="V39" i="9"/>
  <c r="T39" i="9"/>
  <c r="Y39" i="9"/>
  <c r="Q39" i="9"/>
  <c r="X39" i="9"/>
  <c r="P39" i="9"/>
  <c r="O39" i="9"/>
  <c r="W39" i="9"/>
  <c r="AC39" i="9"/>
  <c r="U39" i="9"/>
  <c r="AA39" i="9"/>
  <c r="S39" i="9"/>
  <c r="Z39" i="9"/>
  <c r="K2" i="17" l="1"/>
  <c r="L6" i="18"/>
  <c r="L7" i="18" s="1"/>
  <c r="L4" i="18"/>
  <c r="L5" i="18" s="1"/>
  <c r="Q11" i="20"/>
  <c r="Q10" i="20"/>
  <c r="Q26" i="14"/>
  <c r="AN15" i="14" s="1"/>
  <c r="AN41" i="14" s="1"/>
  <c r="Q26" i="20"/>
  <c r="AN15" i="20" s="1"/>
  <c r="AN41" i="20" s="1"/>
  <c r="M26" i="14"/>
  <c r="AI15" i="14" s="1"/>
  <c r="AI41" i="14" s="1"/>
  <c r="M26" i="20"/>
  <c r="AI15" i="20" s="1"/>
  <c r="AI41" i="20" s="1"/>
  <c r="F26" i="14"/>
  <c r="AB15" i="14" s="1"/>
  <c r="AB41" i="14" s="1"/>
  <c r="F26" i="20"/>
  <c r="AB15" i="20" s="1"/>
  <c r="AB41" i="20" s="1"/>
  <c r="J26" i="14"/>
  <c r="AF15" i="14" s="1"/>
  <c r="AF41" i="14" s="1"/>
  <c r="J26" i="20"/>
  <c r="AF15" i="20" s="1"/>
  <c r="AF41" i="20" s="1"/>
  <c r="D26" i="14"/>
  <c r="Z15" i="14" s="1"/>
  <c r="Z41" i="14" s="1"/>
  <c r="D26" i="20"/>
  <c r="Z15" i="20" s="1"/>
  <c r="Z41" i="20" s="1"/>
  <c r="O26" i="14"/>
  <c r="AK15" i="14" s="1"/>
  <c r="AK41" i="14" s="1"/>
  <c r="O26" i="20"/>
  <c r="AK15" i="20" s="1"/>
  <c r="AK41" i="20" s="1"/>
  <c r="N26" i="14"/>
  <c r="AJ15" i="14" s="1"/>
  <c r="AJ41" i="14" s="1"/>
  <c r="N26" i="20"/>
  <c r="AJ15" i="20" s="1"/>
  <c r="AJ41" i="20" s="1"/>
  <c r="L26" i="14"/>
  <c r="AH15" i="14" s="1"/>
  <c r="AH41" i="14" s="1"/>
  <c r="L26" i="20"/>
  <c r="AH15" i="20" s="1"/>
  <c r="AH41" i="20" s="1"/>
  <c r="H26" i="14"/>
  <c r="AD15" i="14" s="1"/>
  <c r="AD41" i="14" s="1"/>
  <c r="H26" i="20"/>
  <c r="AD15" i="20" s="1"/>
  <c r="AD41" i="20" s="1"/>
  <c r="C26" i="14"/>
  <c r="Y15" i="14" s="1"/>
  <c r="Y41" i="14" s="1"/>
  <c r="C26" i="20"/>
  <c r="Y15" i="20" s="1"/>
  <c r="Y41" i="20" s="1"/>
  <c r="G26" i="14"/>
  <c r="AC15" i="14" s="1"/>
  <c r="AC41" i="14" s="1"/>
  <c r="G26" i="20"/>
  <c r="AC15" i="20" s="1"/>
  <c r="AC41" i="20" s="1"/>
  <c r="B26" i="14"/>
  <c r="X15" i="14" s="1"/>
  <c r="X41" i="14" s="1"/>
  <c r="B26" i="20"/>
  <c r="X15" i="20" s="1"/>
  <c r="X41" i="20" s="1"/>
  <c r="P26" i="14"/>
  <c r="AM15" i="14" s="1"/>
  <c r="AM41" i="14" s="1"/>
  <c r="P26" i="20"/>
  <c r="AM15" i="20" s="1"/>
  <c r="AM41" i="20" s="1"/>
  <c r="K26" i="14"/>
  <c r="AG15" i="14" s="1"/>
  <c r="AG41" i="14" s="1"/>
  <c r="K26" i="20"/>
  <c r="AG15" i="20" s="1"/>
  <c r="AG41" i="20" s="1"/>
  <c r="I26" i="14"/>
  <c r="AE15" i="14" s="1"/>
  <c r="AE41" i="14" s="1"/>
  <c r="I26" i="20"/>
  <c r="AE15" i="20" s="1"/>
  <c r="AE41" i="20" s="1"/>
  <c r="E26" i="14"/>
  <c r="AA15" i="14" s="1"/>
  <c r="AA41" i="14" s="1"/>
  <c r="E26" i="20"/>
  <c r="AA15" i="20" s="1"/>
  <c r="AA41" i="20" s="1"/>
  <c r="CQ2" i="14"/>
  <c r="BV28" i="14"/>
  <c r="EG28" i="20"/>
  <c r="FB2" i="20"/>
  <c r="Q10" i="14"/>
  <c r="F1" i="9"/>
  <c r="S21" i="16" s="1"/>
  <c r="B19" i="18"/>
  <c r="B25" i="18"/>
  <c r="B14" i="18"/>
  <c r="M4" i="18"/>
  <c r="M5" i="18" s="1"/>
  <c r="M8" i="18"/>
  <c r="M9" i="18" s="1"/>
  <c r="M6" i="18"/>
  <c r="M7" i="18" s="1"/>
  <c r="B18" i="18"/>
  <c r="B17" i="18"/>
  <c r="B22" i="18"/>
  <c r="B24" i="18"/>
  <c r="B23" i="18"/>
  <c r="L8" i="18"/>
  <c r="L9" i="18" s="1"/>
  <c r="B16" i="18"/>
  <c r="B21" i="18"/>
  <c r="B15" i="18"/>
  <c r="B20" i="18"/>
  <c r="J37" i="16"/>
  <c r="L26" i="16"/>
  <c r="D26" i="16"/>
  <c r="D45" i="16" s="1"/>
  <c r="Q37" i="16"/>
  <c r="I37" i="16"/>
  <c r="K26" i="16"/>
  <c r="C26" i="16"/>
  <c r="P37" i="16"/>
  <c r="H37" i="16"/>
  <c r="J26" i="16"/>
  <c r="M26" i="16"/>
  <c r="G37" i="16"/>
  <c r="I26" i="16"/>
  <c r="C37" i="16"/>
  <c r="N37" i="16"/>
  <c r="F37" i="16"/>
  <c r="H26" i="16"/>
  <c r="E26" i="16"/>
  <c r="M37" i="16"/>
  <c r="E37" i="16"/>
  <c r="O26" i="16"/>
  <c r="R36" i="16" s="1"/>
  <c r="G26" i="16"/>
  <c r="K37" i="16"/>
  <c r="L37" i="16"/>
  <c r="D37" i="16"/>
  <c r="N26" i="16"/>
  <c r="F26" i="16"/>
  <c r="D47" i="16" s="1"/>
  <c r="Q12" i="20" l="1"/>
  <c r="B37" i="9"/>
  <c r="DL2" i="14"/>
  <c r="CQ28" i="14"/>
  <c r="FB28" i="20"/>
  <c r="FW2" i="20"/>
  <c r="Q11" i="14"/>
  <c r="Q12" i="14" s="1"/>
  <c r="R38" i="16"/>
  <c r="EG2" i="14" l="1"/>
  <c r="DL28" i="14"/>
  <c r="FW28" i="20"/>
  <c r="GR2" i="20"/>
  <c r="S28" i="17"/>
  <c r="Q36" i="16"/>
  <c r="Q38" i="16" s="1"/>
  <c r="J1" i="9"/>
  <c r="FB2" i="14" l="1"/>
  <c r="EG28" i="14"/>
  <c r="GR28" i="20"/>
  <c r="HM2" i="20"/>
  <c r="C30" i="9"/>
  <c r="E30" i="9"/>
  <c r="C31" i="9"/>
  <c r="E31" i="9"/>
  <c r="C32" i="9"/>
  <c r="E32" i="9"/>
  <c r="C33" i="9"/>
  <c r="E33" i="9"/>
  <c r="C34" i="9"/>
  <c r="E34" i="9"/>
  <c r="FW2" i="14" l="1"/>
  <c r="FB28" i="14"/>
  <c r="HM28" i="20"/>
  <c r="IH2" i="20"/>
  <c r="GR2" i="14" l="1"/>
  <c r="FW28" i="14"/>
  <c r="IH28" i="20"/>
  <c r="JC2" i="20"/>
  <c r="HM2" i="14" l="1"/>
  <c r="GR28" i="14"/>
  <c r="JC28" i="20"/>
  <c r="JX2" i="20"/>
  <c r="N23" i="4" a="1"/>
  <c r="P23" i="4" a="1"/>
  <c r="R23" i="4" a="1"/>
  <c r="L23" i="4" a="1"/>
  <c r="J23" i="4" a="1"/>
  <c r="I23" i="4" a="1"/>
  <c r="S23" i="4" a="1"/>
  <c r="O23" i="4" a="1"/>
  <c r="Q23" i="4" a="1"/>
  <c r="H23" i="4" a="1"/>
  <c r="K23" i="4" a="1"/>
  <c r="T23" i="4" a="1"/>
  <c r="M23" i="4" a="1"/>
  <c r="IH2" i="14" l="1"/>
  <c r="HM28" i="14"/>
  <c r="JX28" i="20"/>
  <c r="KS2" i="20"/>
  <c r="Q23" i="4"/>
  <c r="L23" i="4"/>
  <c r="T23" i="4"/>
  <c r="O23" i="4"/>
  <c r="M23" i="4"/>
  <c r="S23" i="4"/>
  <c r="K23" i="4"/>
  <c r="P23" i="4"/>
  <c r="N23" i="4"/>
  <c r="I23" i="4"/>
  <c r="R23" i="4"/>
  <c r="J23" i="4"/>
  <c r="H23" i="4"/>
  <c r="JC2" i="14" l="1"/>
  <c r="IH28" i="14"/>
  <c r="KS28" i="20"/>
  <c r="LN2" i="20"/>
  <c r="LN28" i="20" s="1"/>
  <c r="T22" i="4" a="1"/>
  <c r="V22" i="4" a="1"/>
  <c r="U22" i="4" a="1"/>
  <c r="L22" i="4" a="1"/>
  <c r="R22" i="4" a="1"/>
  <c r="J22" i="4" a="1"/>
  <c r="S22" i="4" a="1"/>
  <c r="H22" i="4" a="1"/>
  <c r="Q22" i="4" a="1"/>
  <c r="P22" i="4" a="1"/>
  <c r="M22" i="4" a="1"/>
  <c r="N22" i="4" a="1"/>
  <c r="W22" i="4" a="1"/>
  <c r="O22" i="4" a="1"/>
  <c r="K22" i="4" a="1"/>
  <c r="I22" i="4" a="1"/>
  <c r="JX2" i="14" l="1"/>
  <c r="JC28" i="14"/>
  <c r="V22" i="4"/>
  <c r="W22" i="4"/>
  <c r="U22" i="4"/>
  <c r="M22" i="4"/>
  <c r="L22" i="4"/>
  <c r="Q22" i="4"/>
  <c r="I22" i="4"/>
  <c r="T22" i="4"/>
  <c r="P22" i="4"/>
  <c r="S22" i="4"/>
  <c r="O22" i="4"/>
  <c r="K22" i="4"/>
  <c r="R22" i="4"/>
  <c r="N22" i="4"/>
  <c r="J22" i="4"/>
  <c r="H22" i="4"/>
  <c r="KS2" i="14" l="1"/>
  <c r="JX28" i="14"/>
  <c r="WC2" i="15"/>
  <c r="AH2" i="15"/>
  <c r="BE2" i="15" s="1"/>
  <c r="CB2" i="15" s="1"/>
  <c r="CY2" i="15" s="1"/>
  <c r="DV2" i="15" s="1"/>
  <c r="ES2" i="15" s="1"/>
  <c r="FP2" i="15" s="1"/>
  <c r="GM2" i="15" s="1"/>
  <c r="HJ2" i="15" s="1"/>
  <c r="IG2" i="15" s="1"/>
  <c r="JD2" i="15" s="1"/>
  <c r="KA2" i="15" s="1"/>
  <c r="KX2" i="15" s="1"/>
  <c r="LU2" i="15" s="1"/>
  <c r="MR2" i="15" s="1"/>
  <c r="NO2" i="15" s="1"/>
  <c r="OL2" i="15" s="1"/>
  <c r="PI2" i="15" s="1"/>
  <c r="QF2" i="15" s="1"/>
  <c r="RC2" i="15" s="1"/>
  <c r="RZ2" i="15" s="1"/>
  <c r="SW2" i="15" s="1"/>
  <c r="TT2" i="15" s="1"/>
  <c r="UQ2" i="15" s="1"/>
  <c r="VN2" i="15" s="1"/>
  <c r="WK2" i="15" s="1"/>
  <c r="XH2" i="15" s="1"/>
  <c r="XR7" i="15"/>
  <c r="XA7" i="15"/>
  <c r="WX7" i="15"/>
  <c r="WU7" i="15"/>
  <c r="WD7" i="15"/>
  <c r="WA7" i="15"/>
  <c r="VX7" i="15"/>
  <c r="VG7" i="15"/>
  <c r="VD7" i="15"/>
  <c r="XD6" i="15"/>
  <c r="WX6" i="15"/>
  <c r="WG6" i="15"/>
  <c r="WA6" i="15"/>
  <c r="VJ6" i="15"/>
  <c r="VD6" i="15"/>
  <c r="XQ5" i="15"/>
  <c r="WT5" i="15"/>
  <c r="VW5" i="15"/>
  <c r="XQ4" i="15"/>
  <c r="WT4" i="15"/>
  <c r="VW4" i="15"/>
  <c r="WZ3" i="15"/>
  <c r="WC3" i="15"/>
  <c r="VF3" i="15"/>
  <c r="WZ2" i="15"/>
  <c r="VF2" i="15"/>
  <c r="VA7" i="15"/>
  <c r="UJ7" i="15"/>
  <c r="UG7" i="15"/>
  <c r="UD7" i="15"/>
  <c r="TM7" i="15"/>
  <c r="TJ7" i="15"/>
  <c r="TG7" i="15"/>
  <c r="SP7" i="15"/>
  <c r="SM7" i="15"/>
  <c r="SJ7" i="15"/>
  <c r="RS7" i="15"/>
  <c r="RP7" i="15"/>
  <c r="RM7" i="15"/>
  <c r="QV7" i="15"/>
  <c r="QS7" i="15"/>
  <c r="QP7" i="15"/>
  <c r="PY7" i="15"/>
  <c r="PV7" i="15"/>
  <c r="PS7" i="15"/>
  <c r="PB7" i="15"/>
  <c r="OY7" i="15"/>
  <c r="OV7" i="15"/>
  <c r="OE7" i="15"/>
  <c r="OB7" i="15"/>
  <c r="UM6" i="15"/>
  <c r="UG6" i="15"/>
  <c r="TP6" i="15"/>
  <c r="TJ6" i="15"/>
  <c r="SS6" i="15"/>
  <c r="SM6" i="15"/>
  <c r="RV6" i="15"/>
  <c r="RP6" i="15"/>
  <c r="QY6" i="15"/>
  <c r="QS6" i="15"/>
  <c r="QB6" i="15"/>
  <c r="PV6" i="15"/>
  <c r="PE6" i="15"/>
  <c r="OY6" i="15"/>
  <c r="OH6" i="15"/>
  <c r="OB6" i="15"/>
  <c r="UZ5" i="15"/>
  <c r="UC5" i="15"/>
  <c r="TF5" i="15"/>
  <c r="SI5" i="15"/>
  <c r="RL5" i="15"/>
  <c r="QO5" i="15"/>
  <c r="PR5" i="15"/>
  <c r="OU5" i="15"/>
  <c r="UZ4" i="15"/>
  <c r="UC4" i="15"/>
  <c r="TF4" i="15"/>
  <c r="SI4" i="15"/>
  <c r="RL4" i="15"/>
  <c r="QO4" i="15"/>
  <c r="PR4" i="15"/>
  <c r="OU4" i="15"/>
  <c r="UI3" i="15"/>
  <c r="TL3" i="15"/>
  <c r="SO3" i="15"/>
  <c r="RR3" i="15"/>
  <c r="QU3" i="15"/>
  <c r="PX3" i="15"/>
  <c r="PA3" i="15"/>
  <c r="OD3" i="15"/>
  <c r="UI2" i="15"/>
  <c r="TL2" i="15"/>
  <c r="SO2" i="15"/>
  <c r="RR2" i="15"/>
  <c r="QU2" i="15"/>
  <c r="PX2" i="15"/>
  <c r="PA2" i="15"/>
  <c r="OD2" i="15"/>
  <c r="NY7" i="15"/>
  <c r="NH7" i="15"/>
  <c r="NE7" i="15"/>
  <c r="NB7" i="15"/>
  <c r="MK7" i="15"/>
  <c r="MH7" i="15"/>
  <c r="ME7" i="15"/>
  <c r="LN7" i="15"/>
  <c r="LK7" i="15"/>
  <c r="LH7" i="15"/>
  <c r="KQ7" i="15"/>
  <c r="KN7" i="15"/>
  <c r="KK7" i="15"/>
  <c r="JT7" i="15"/>
  <c r="JQ7" i="15"/>
  <c r="JN7" i="15"/>
  <c r="IW7" i="15"/>
  <c r="IT7" i="15"/>
  <c r="IQ7" i="15"/>
  <c r="HZ7" i="15"/>
  <c r="HW7" i="15"/>
  <c r="HT7" i="15"/>
  <c r="HC7" i="15"/>
  <c r="GZ7" i="15"/>
  <c r="NK6" i="15"/>
  <c r="NE6" i="15"/>
  <c r="MN6" i="15"/>
  <c r="MH6" i="15"/>
  <c r="LQ6" i="15"/>
  <c r="LK6" i="15"/>
  <c r="KT6" i="15"/>
  <c r="KN6" i="15"/>
  <c r="JW6" i="15"/>
  <c r="JQ6" i="15"/>
  <c r="IZ6" i="15"/>
  <c r="IT6" i="15"/>
  <c r="IC6" i="15"/>
  <c r="HW6" i="15"/>
  <c r="HF6" i="15"/>
  <c r="GZ6" i="15"/>
  <c r="NX5" i="15"/>
  <c r="NA5" i="15"/>
  <c r="MD5" i="15"/>
  <c r="LG5" i="15"/>
  <c r="KJ5" i="15"/>
  <c r="JM5" i="15"/>
  <c r="IP5" i="15"/>
  <c r="HS5" i="15"/>
  <c r="NX4" i="15"/>
  <c r="NA4" i="15"/>
  <c r="MD4" i="15"/>
  <c r="LG4" i="15"/>
  <c r="KJ4" i="15"/>
  <c r="JM4" i="15"/>
  <c r="IP4" i="15"/>
  <c r="HS4" i="15"/>
  <c r="NG3" i="15"/>
  <c r="MJ3" i="15"/>
  <c r="LM3" i="15"/>
  <c r="KP3" i="15"/>
  <c r="JS3" i="15"/>
  <c r="IV3" i="15"/>
  <c r="HY3" i="15"/>
  <c r="HB3" i="15"/>
  <c r="NG2" i="15"/>
  <c r="MJ2" i="15"/>
  <c r="LM2" i="15"/>
  <c r="KP2" i="15"/>
  <c r="JS2" i="15"/>
  <c r="IV2" i="15"/>
  <c r="HY2" i="15"/>
  <c r="HB2" i="15"/>
  <c r="GW7" i="15"/>
  <c r="GF7" i="15"/>
  <c r="GC7" i="15"/>
  <c r="FZ7" i="15"/>
  <c r="FI7" i="15"/>
  <c r="FF7" i="15"/>
  <c r="FC7" i="15"/>
  <c r="EL7" i="15"/>
  <c r="EI7" i="15"/>
  <c r="EF7" i="15"/>
  <c r="DO7" i="15"/>
  <c r="DL7" i="15"/>
  <c r="GI6" i="15"/>
  <c r="GC6" i="15"/>
  <c r="FL6" i="15"/>
  <c r="FF6" i="15"/>
  <c r="EO6" i="15"/>
  <c r="EI6" i="15"/>
  <c r="DR6" i="15"/>
  <c r="DL6" i="15"/>
  <c r="GV5" i="15"/>
  <c r="FY5" i="15"/>
  <c r="FB5" i="15"/>
  <c r="EE5" i="15"/>
  <c r="GV4" i="15"/>
  <c r="FY4" i="15"/>
  <c r="FB4" i="15"/>
  <c r="EE4" i="15"/>
  <c r="GE3" i="15"/>
  <c r="FH3" i="15"/>
  <c r="EK3" i="15"/>
  <c r="DN3" i="15"/>
  <c r="GE2" i="15"/>
  <c r="FH2" i="15"/>
  <c r="EK2" i="15"/>
  <c r="DN2" i="15"/>
  <c r="DI7" i="15"/>
  <c r="CR7" i="15"/>
  <c r="CO7" i="15"/>
  <c r="CL7" i="15"/>
  <c r="BU7" i="15"/>
  <c r="BR7" i="15"/>
  <c r="CU6" i="15"/>
  <c r="CO6" i="15"/>
  <c r="BX6" i="15"/>
  <c r="BR6" i="15"/>
  <c r="DH5" i="15"/>
  <c r="CK5" i="15"/>
  <c r="DH4" i="15"/>
  <c r="CK4" i="15"/>
  <c r="CQ3" i="15"/>
  <c r="BT3" i="15"/>
  <c r="CQ2" i="15"/>
  <c r="BT2" i="15"/>
  <c r="BO7" i="15"/>
  <c r="AX7" i="15"/>
  <c r="AU7" i="15"/>
  <c r="BA6" i="15"/>
  <c r="AU6" i="15"/>
  <c r="BN5" i="15"/>
  <c r="BN4" i="15"/>
  <c r="AW3" i="15"/>
  <c r="AW2" i="15"/>
  <c r="AR7" i="15"/>
  <c r="AA7" i="15"/>
  <c r="X7" i="15"/>
  <c r="AD6" i="15"/>
  <c r="X6" i="15"/>
  <c r="AQ5" i="15"/>
  <c r="AQ4" i="15"/>
  <c r="Z3" i="15"/>
  <c r="Z2" i="15"/>
  <c r="LN2" i="14" l="1"/>
  <c r="LN28" i="14" s="1"/>
  <c r="KS28" i="14"/>
  <c r="D7" i="15"/>
  <c r="A7" i="15"/>
  <c r="G6" i="15"/>
  <c r="A6" i="15"/>
  <c r="C3" i="15" l="1"/>
  <c r="C2" i="15"/>
  <c r="T5" i="15"/>
  <c r="T4" i="15"/>
  <c r="U7" i="15"/>
  <c r="Q35" i="14" l="1"/>
  <c r="B7" i="13" l="1"/>
  <c r="B8" i="13" l="1"/>
  <c r="B5" i="9"/>
  <c r="B9" i="13" l="1"/>
  <c r="B6" i="9"/>
  <c r="B7" i="9" l="1"/>
  <c r="B10" i="13"/>
  <c r="B11" i="13" l="1"/>
  <c r="B8" i="9"/>
  <c r="B12" i="13" l="1"/>
  <c r="B13" i="13" l="1"/>
  <c r="C25" i="9"/>
  <c r="E25" i="9"/>
  <c r="C26" i="9"/>
  <c r="E26" i="9"/>
  <c r="C27" i="9"/>
  <c r="E27" i="9"/>
  <c r="C28" i="9"/>
  <c r="E28" i="9"/>
  <c r="C29" i="9"/>
  <c r="E29" i="9"/>
  <c r="B14" i="13" l="1"/>
  <c r="B15" i="13" l="1"/>
  <c r="B16" i="13"/>
  <c r="F2" i="9"/>
  <c r="Q27" i="17" l="1"/>
  <c r="S27" i="17"/>
  <c r="R27" i="17"/>
  <c r="S31" i="16"/>
  <c r="I6" i="9"/>
  <c r="I5" i="9"/>
  <c r="B17" i="13"/>
  <c r="B14" i="9"/>
  <c r="B18" i="13"/>
  <c r="C6" i="9"/>
  <c r="E6" i="9"/>
  <c r="C7" i="9"/>
  <c r="E7" i="9"/>
  <c r="C8" i="9"/>
  <c r="E8" i="9"/>
  <c r="C9" i="9"/>
  <c r="E9" i="9"/>
  <c r="C10" i="9"/>
  <c r="E10" i="9"/>
  <c r="C11" i="9"/>
  <c r="E11" i="9"/>
  <c r="C12" i="9"/>
  <c r="E12" i="9"/>
  <c r="C13" i="9"/>
  <c r="E13" i="9"/>
  <c r="C14" i="9"/>
  <c r="E14" i="9"/>
  <c r="C15" i="9"/>
  <c r="E15" i="9"/>
  <c r="C16" i="9"/>
  <c r="E16" i="9"/>
  <c r="C17" i="9"/>
  <c r="E17" i="9"/>
  <c r="C18" i="9"/>
  <c r="E18" i="9"/>
  <c r="C19" i="9"/>
  <c r="E19" i="9"/>
  <c r="C20" i="9"/>
  <c r="E20" i="9"/>
  <c r="C21" i="9"/>
  <c r="E21" i="9"/>
  <c r="C22" i="9"/>
  <c r="E22" i="9"/>
  <c r="C23" i="9"/>
  <c r="E23" i="9"/>
  <c r="C24" i="9"/>
  <c r="E24" i="9"/>
  <c r="C5" i="9"/>
  <c r="E5" i="9"/>
  <c r="P31" i="16" l="1"/>
  <c r="O36" i="16"/>
  <c r="R31" i="16"/>
  <c r="H37" i="9"/>
  <c r="H38" i="9"/>
  <c r="B19" i="13"/>
  <c r="B20" i="13" s="1"/>
  <c r="O38" i="16" l="1"/>
  <c r="P27" i="17" s="1"/>
  <c r="O37" i="9"/>
  <c r="T53" i="14"/>
  <c r="A24" i="14" s="1"/>
  <c r="T53" i="20"/>
  <c r="A24" i="20" s="1"/>
  <c r="T54" i="14"/>
  <c r="A29" i="14" s="1"/>
  <c r="T54" i="20"/>
  <c r="A29" i="20" s="1"/>
  <c r="B21" i="13"/>
  <c r="O31" i="16" l="1"/>
  <c r="X13" i="20"/>
  <c r="X13" i="14"/>
  <c r="AS13" i="14" s="1"/>
  <c r="BN13" i="14" s="1"/>
  <c r="V38" i="14"/>
  <c r="AQ38" i="14" s="1"/>
  <c r="BL38" i="14" s="1"/>
  <c r="CG38" i="14" s="1"/>
  <c r="DB38" i="14" s="1"/>
  <c r="DW38" i="14" s="1"/>
  <c r="ER38" i="14" s="1"/>
  <c r="FM38" i="14" s="1"/>
  <c r="GH38" i="14" s="1"/>
  <c r="HC38" i="14" s="1"/>
  <c r="HX38" i="14" s="1"/>
  <c r="IS38" i="14" s="1"/>
  <c r="JN38" i="14" s="1"/>
  <c r="KI38" i="14" s="1"/>
  <c r="LD38" i="14" s="1"/>
  <c r="V12" i="20"/>
  <c r="AQ12" i="20" s="1"/>
  <c r="BL12" i="20" s="1"/>
  <c r="CG12" i="20" s="1"/>
  <c r="DB12" i="20" s="1"/>
  <c r="DW12" i="20" s="1"/>
  <c r="ER12" i="20" s="1"/>
  <c r="FM12" i="20" s="1"/>
  <c r="GH12" i="20" s="1"/>
  <c r="HC12" i="20" s="1"/>
  <c r="HX12" i="20" s="1"/>
  <c r="IS12" i="20" s="1"/>
  <c r="JN12" i="20" s="1"/>
  <c r="KI12" i="20" s="1"/>
  <c r="LD12" i="20" s="1"/>
  <c r="V38" i="20"/>
  <c r="AQ38" i="20" s="1"/>
  <c r="BL38" i="20" s="1"/>
  <c r="CG38" i="20" s="1"/>
  <c r="DB38" i="20" s="1"/>
  <c r="DW38" i="20" s="1"/>
  <c r="ER38" i="20" s="1"/>
  <c r="FM38" i="20" s="1"/>
  <c r="GH38" i="20" s="1"/>
  <c r="HC38" i="20" s="1"/>
  <c r="HX38" i="20" s="1"/>
  <c r="IS38" i="20" s="1"/>
  <c r="JN38" i="20" s="1"/>
  <c r="KI38" i="20" s="1"/>
  <c r="LD38" i="20" s="1"/>
  <c r="B22" i="13"/>
  <c r="AS39" i="14" l="1"/>
  <c r="X39" i="14"/>
  <c r="AS13" i="20"/>
  <c r="X39" i="20"/>
  <c r="D48" i="16"/>
  <c r="C36" i="16"/>
  <c r="C38" i="16" s="1"/>
  <c r="D27" i="17" s="1"/>
  <c r="V12" i="14"/>
  <c r="AQ12" i="14" s="1"/>
  <c r="BL12" i="14" s="1"/>
  <c r="CG12" i="14" s="1"/>
  <c r="DB12" i="14" s="1"/>
  <c r="DW12" i="14" s="1"/>
  <c r="ER12" i="14" s="1"/>
  <c r="FM12" i="14" s="1"/>
  <c r="GH12" i="14" s="1"/>
  <c r="HC12" i="14" s="1"/>
  <c r="HX12" i="14" s="1"/>
  <c r="IS12" i="14" s="1"/>
  <c r="JN12" i="14" s="1"/>
  <c r="KI12" i="14" s="1"/>
  <c r="LD12" i="14" s="1"/>
  <c r="CI13" i="14"/>
  <c r="BN39" i="14"/>
  <c r="T31" i="16"/>
  <c r="G36" i="16"/>
  <c r="G38" i="16" s="1"/>
  <c r="H27" i="17" s="1"/>
  <c r="H36" i="16"/>
  <c r="H38" i="16" s="1"/>
  <c r="I27" i="17" s="1"/>
  <c r="J36" i="16"/>
  <c r="J38" i="16" s="1"/>
  <c r="K27" i="17" s="1"/>
  <c r="L36" i="16"/>
  <c r="L38" i="16" s="1"/>
  <c r="M27" i="17" s="1"/>
  <c r="N36" i="16"/>
  <c r="N38" i="16" s="1"/>
  <c r="O27" i="17" s="1"/>
  <c r="I36" i="16"/>
  <c r="I38" i="16" s="1"/>
  <c r="J27" i="17" s="1"/>
  <c r="F36" i="16"/>
  <c r="F38" i="16" s="1"/>
  <c r="G27" i="17" s="1"/>
  <c r="E36" i="16"/>
  <c r="E38" i="16" s="1"/>
  <c r="F27" i="17" s="1"/>
  <c r="K36" i="16"/>
  <c r="K38" i="16" s="1"/>
  <c r="L27" i="17" s="1"/>
  <c r="M36" i="16"/>
  <c r="M38" i="16" s="1"/>
  <c r="N27" i="17" s="1"/>
  <c r="D36" i="16"/>
  <c r="D38" i="16" s="1"/>
  <c r="E27" i="17" s="1"/>
  <c r="D25" i="16"/>
  <c r="D27" i="16" s="1"/>
  <c r="E21" i="17" s="1"/>
  <c r="I25" i="16"/>
  <c r="I27" i="16" s="1"/>
  <c r="G25" i="16"/>
  <c r="G27" i="16" s="1"/>
  <c r="K25" i="16"/>
  <c r="K27" i="16" s="1"/>
  <c r="H25" i="16"/>
  <c r="H27" i="16" s="1"/>
  <c r="F25" i="16"/>
  <c r="F27" i="16" s="1"/>
  <c r="C25" i="16"/>
  <c r="C27" i="16" s="1"/>
  <c r="D21" i="17" s="1"/>
  <c r="J25" i="16"/>
  <c r="J27" i="16" s="1"/>
  <c r="L25" i="16"/>
  <c r="L27" i="16" s="1"/>
  <c r="E25" i="16"/>
  <c r="E27" i="16" s="1"/>
  <c r="F21" i="17" s="1"/>
  <c r="M25" i="16"/>
  <c r="M27" i="16" s="1"/>
  <c r="N25" i="16"/>
  <c r="N27" i="16" s="1"/>
  <c r="O25" i="16"/>
  <c r="O27" i="16" s="1"/>
  <c r="AJ4" i="15"/>
  <c r="AG10" i="15" s="1"/>
  <c r="M4" i="15"/>
  <c r="J10" i="15" s="1"/>
  <c r="DA4" i="15"/>
  <c r="CX10" i="15" s="1"/>
  <c r="BG4" i="15"/>
  <c r="BD10" i="15" s="1"/>
  <c r="B23" i="13"/>
  <c r="AS39" i="20" l="1"/>
  <c r="BN13" i="20"/>
  <c r="R37" i="9"/>
  <c r="N31" i="16"/>
  <c r="C2" i="16"/>
  <c r="DD13" i="14"/>
  <c r="CI39" i="14"/>
  <c r="P22" i="17"/>
  <c r="P21" i="17"/>
  <c r="I28" i="17"/>
  <c r="O22" i="17"/>
  <c r="O21" i="17"/>
  <c r="G28" i="17"/>
  <c r="N22" i="17"/>
  <c r="N21" i="17"/>
  <c r="J28" i="17"/>
  <c r="M22" i="17"/>
  <c r="M21" i="17"/>
  <c r="E22" i="17"/>
  <c r="D28" i="17"/>
  <c r="G22" i="17"/>
  <c r="G21" i="17"/>
  <c r="K28" i="17"/>
  <c r="F28" i="17"/>
  <c r="L22" i="17"/>
  <c r="L21" i="17"/>
  <c r="H28" i="17"/>
  <c r="H22" i="17"/>
  <c r="H21" i="17"/>
  <c r="F22" i="17"/>
  <c r="J22" i="17"/>
  <c r="J21" i="17"/>
  <c r="O28" i="17"/>
  <c r="K22" i="17"/>
  <c r="K21" i="17"/>
  <c r="T21" i="16"/>
  <c r="P28" i="17"/>
  <c r="P32" i="17" s="1"/>
  <c r="D22" i="17"/>
  <c r="N28" i="17"/>
  <c r="M28" i="17"/>
  <c r="I22" i="17"/>
  <c r="I21" i="17"/>
  <c r="L28" i="17"/>
  <c r="D46" i="16"/>
  <c r="E31" i="16"/>
  <c r="C31" i="16"/>
  <c r="H31" i="16"/>
  <c r="F31" i="16"/>
  <c r="G31" i="16"/>
  <c r="K31" i="16"/>
  <c r="J31" i="16"/>
  <c r="M31" i="16"/>
  <c r="I31" i="16"/>
  <c r="L31" i="16"/>
  <c r="N21" i="16"/>
  <c r="J21" i="16"/>
  <c r="K21" i="16"/>
  <c r="L21" i="16"/>
  <c r="H21" i="16"/>
  <c r="M21" i="16"/>
  <c r="C21" i="16"/>
  <c r="G21" i="16"/>
  <c r="O21" i="16"/>
  <c r="D21" i="16"/>
  <c r="E21" i="16"/>
  <c r="F21" i="16"/>
  <c r="I21" i="16"/>
  <c r="C3" i="16"/>
  <c r="C5" i="16" s="1"/>
  <c r="C7" i="16" s="1"/>
  <c r="D3" i="16"/>
  <c r="B24" i="13"/>
  <c r="CD4" i="15"/>
  <c r="CA10" i="15" s="1"/>
  <c r="S37" i="9" l="1"/>
  <c r="U37" i="9"/>
  <c r="AD37" i="9"/>
  <c r="BN39" i="20"/>
  <c r="CI13" i="20"/>
  <c r="T37" i="9"/>
  <c r="Z37" i="9"/>
  <c r="AA37" i="9"/>
  <c r="Y37" i="9"/>
  <c r="V37" i="9"/>
  <c r="X37" i="9"/>
  <c r="AB37" i="9"/>
  <c r="D5" i="16"/>
  <c r="D7" i="16" s="1"/>
  <c r="E3" i="16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V3" i="16" s="1"/>
  <c r="W3" i="16" s="1"/>
  <c r="X3" i="16" s="1"/>
  <c r="Y3" i="16" s="1"/>
  <c r="Z3" i="16" s="1"/>
  <c r="AA3" i="16" s="1"/>
  <c r="AB3" i="16" s="1"/>
  <c r="AC3" i="16" s="1"/>
  <c r="AD3" i="16" s="1"/>
  <c r="AE3" i="16" s="1"/>
  <c r="AF3" i="16" s="1"/>
  <c r="AG3" i="16" s="1"/>
  <c r="AH3" i="16" s="1"/>
  <c r="AI3" i="16" s="1"/>
  <c r="AJ3" i="16" s="1"/>
  <c r="AK3" i="16" s="1"/>
  <c r="AL3" i="16" s="1"/>
  <c r="AM3" i="16" s="1"/>
  <c r="AN3" i="16" s="1"/>
  <c r="AO3" i="16" s="1"/>
  <c r="AP3" i="16" s="1"/>
  <c r="AQ3" i="16" s="1"/>
  <c r="AR3" i="16" s="1"/>
  <c r="AS3" i="16" s="1"/>
  <c r="AT3" i="16" s="1"/>
  <c r="AU3" i="16" s="1"/>
  <c r="AV3" i="16" s="1"/>
  <c r="AW3" i="16" s="1"/>
  <c r="AX3" i="16" s="1"/>
  <c r="AY3" i="16" s="1"/>
  <c r="AZ3" i="16" s="1"/>
  <c r="BA3" i="16" s="1"/>
  <c r="BB3" i="16" s="1"/>
  <c r="BC3" i="16" s="1"/>
  <c r="BD3" i="16" s="1"/>
  <c r="BE3" i="16" s="1"/>
  <c r="BF3" i="16" s="1"/>
  <c r="BG3" i="16" s="1"/>
  <c r="BH3" i="16" s="1"/>
  <c r="BI3" i="16" s="1"/>
  <c r="BJ3" i="16" s="1"/>
  <c r="BK3" i="16" s="1"/>
  <c r="BL3" i="16" s="1"/>
  <c r="BM3" i="16" s="1"/>
  <c r="BN3" i="16" s="1"/>
  <c r="BO3" i="16" s="1"/>
  <c r="BP3" i="16" s="1"/>
  <c r="BQ3" i="16" s="1"/>
  <c r="BR3" i="16" s="1"/>
  <c r="BS3" i="16" s="1"/>
  <c r="BT3" i="16" s="1"/>
  <c r="BU3" i="16" s="1"/>
  <c r="BV3" i="16" s="1"/>
  <c r="BW3" i="16" s="1"/>
  <c r="BX3" i="16" s="1"/>
  <c r="BY3" i="16" s="1"/>
  <c r="BZ3" i="16" s="1"/>
  <c r="CA3" i="16" s="1"/>
  <c r="CB3" i="16" s="1"/>
  <c r="CC3" i="16" s="1"/>
  <c r="CD3" i="16" s="1"/>
  <c r="CE3" i="16" s="1"/>
  <c r="CF3" i="16" s="1"/>
  <c r="CG3" i="16" s="1"/>
  <c r="CH3" i="16" s="1"/>
  <c r="CI3" i="16" s="1"/>
  <c r="CJ3" i="16" s="1"/>
  <c r="CK3" i="16" s="1"/>
  <c r="CL3" i="16" s="1"/>
  <c r="CM3" i="16" s="1"/>
  <c r="CN3" i="16" s="1"/>
  <c r="CO3" i="16" s="1"/>
  <c r="CP3" i="16" s="1"/>
  <c r="CQ3" i="16" s="1"/>
  <c r="CR3" i="16" s="1"/>
  <c r="CS3" i="16" s="1"/>
  <c r="CT3" i="16" s="1"/>
  <c r="CU3" i="16" s="1"/>
  <c r="CV3" i="16" s="1"/>
  <c r="CW3" i="16" s="1"/>
  <c r="CX3" i="16" s="1"/>
  <c r="CX5" i="16" s="1"/>
  <c r="CX7" i="16" s="1"/>
  <c r="DY13" i="14"/>
  <c r="DD39" i="14"/>
  <c r="W37" i="9"/>
  <c r="Y43" i="9"/>
  <c r="Z43" i="9"/>
  <c r="T43" i="9"/>
  <c r="W43" i="9"/>
  <c r="R43" i="9"/>
  <c r="P43" i="9"/>
  <c r="X43" i="9"/>
  <c r="AA43" i="9"/>
  <c r="U43" i="9"/>
  <c r="S43" i="9"/>
  <c r="Q43" i="9"/>
  <c r="V43" i="9"/>
  <c r="O43" i="9"/>
  <c r="Q28" i="17"/>
  <c r="Q37" i="9"/>
  <c r="R28" i="17"/>
  <c r="E28" i="17"/>
  <c r="D31" i="16"/>
  <c r="D2" i="16"/>
  <c r="D4" i="16" s="1"/>
  <c r="Q31" i="16"/>
  <c r="II4" i="15"/>
  <c r="IF10" i="15" s="1"/>
  <c r="B25" i="13"/>
  <c r="HL4" i="15"/>
  <c r="HI10" i="15" s="1"/>
  <c r="DX4" i="15"/>
  <c r="DU10" i="15" s="1"/>
  <c r="JF4" i="15"/>
  <c r="JC10" i="15" s="1"/>
  <c r="KC4" i="15"/>
  <c r="JZ10" i="15" s="1"/>
  <c r="GO4" i="15"/>
  <c r="GL10" i="15" s="1"/>
  <c r="KZ4" i="15"/>
  <c r="KW10" i="15" s="1"/>
  <c r="MT4" i="15"/>
  <c r="MQ10" i="15" s="1"/>
  <c r="EU4" i="15"/>
  <c r="ER10" i="15" s="1"/>
  <c r="LW4" i="15"/>
  <c r="LT10" i="15" s="1"/>
  <c r="FR4" i="15"/>
  <c r="FO10" i="15" s="1"/>
  <c r="P37" i="9" l="1"/>
  <c r="DD13" i="20"/>
  <c r="CI39" i="20"/>
  <c r="AC37" i="9"/>
  <c r="E2" i="16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AK2" i="16" s="1"/>
  <c r="AL2" i="16" s="1"/>
  <c r="AM2" i="16" s="1"/>
  <c r="AN2" i="16" s="1"/>
  <c r="AO2" i="16" s="1"/>
  <c r="AP2" i="16" s="1"/>
  <c r="AQ2" i="16" s="1"/>
  <c r="AR2" i="16" s="1"/>
  <c r="AS2" i="16" s="1"/>
  <c r="AT2" i="16" s="1"/>
  <c r="AU2" i="16" s="1"/>
  <c r="AV2" i="16" s="1"/>
  <c r="AW2" i="16" s="1"/>
  <c r="AX2" i="16" s="1"/>
  <c r="AY2" i="16" s="1"/>
  <c r="AZ2" i="16" s="1"/>
  <c r="BA2" i="16" s="1"/>
  <c r="BB2" i="16" s="1"/>
  <c r="BC2" i="16" s="1"/>
  <c r="BD2" i="16" s="1"/>
  <c r="BE2" i="16" s="1"/>
  <c r="BE4" i="16" s="1"/>
  <c r="BE6" i="16" s="1"/>
  <c r="I5" i="16"/>
  <c r="I7" i="16" s="1"/>
  <c r="E5" i="16"/>
  <c r="E7" i="16" s="1"/>
  <c r="P5" i="16"/>
  <c r="P7" i="16" s="1"/>
  <c r="R5" i="16"/>
  <c r="R7" i="16" s="1"/>
  <c r="H5" i="16"/>
  <c r="H7" i="16" s="1"/>
  <c r="S5" i="16"/>
  <c r="S7" i="16" s="1"/>
  <c r="AC5" i="16"/>
  <c r="AC7" i="16" s="1"/>
  <c r="Z5" i="16"/>
  <c r="Z7" i="16" s="1"/>
  <c r="N5" i="16"/>
  <c r="N7" i="16" s="1"/>
  <c r="K5" i="16"/>
  <c r="K7" i="16" s="1"/>
  <c r="O5" i="16"/>
  <c r="O7" i="16" s="1"/>
  <c r="G5" i="16"/>
  <c r="G7" i="16" s="1"/>
  <c r="F5" i="16"/>
  <c r="F7" i="16" s="1"/>
  <c r="L5" i="16"/>
  <c r="L7" i="16" s="1"/>
  <c r="M5" i="16"/>
  <c r="M7" i="16" s="1"/>
  <c r="Q5" i="16"/>
  <c r="Q7" i="16" s="1"/>
  <c r="J5" i="16"/>
  <c r="J7" i="16" s="1"/>
  <c r="BB5" i="16"/>
  <c r="BB7" i="16" s="1"/>
  <c r="AK5" i="16"/>
  <c r="AK7" i="16" s="1"/>
  <c r="U5" i="16"/>
  <c r="U7" i="16" s="1"/>
  <c r="BZ5" i="16"/>
  <c r="BZ7" i="16" s="1"/>
  <c r="BG5" i="16"/>
  <c r="BG7" i="16" s="1"/>
  <c r="AH5" i="16"/>
  <c r="AH7" i="16" s="1"/>
  <c r="AW5" i="16"/>
  <c r="AW7" i="16" s="1"/>
  <c r="AZ5" i="16"/>
  <c r="AZ7" i="16" s="1"/>
  <c r="BT5" i="16"/>
  <c r="BT7" i="16" s="1"/>
  <c r="CB5" i="16"/>
  <c r="CB7" i="16" s="1"/>
  <c r="AI5" i="16"/>
  <c r="AI7" i="16" s="1"/>
  <c r="AR5" i="16"/>
  <c r="AR7" i="16" s="1"/>
  <c r="BM5" i="16"/>
  <c r="BM7" i="16" s="1"/>
  <c r="BF5" i="16"/>
  <c r="BF7" i="16" s="1"/>
  <c r="X5" i="16"/>
  <c r="X7" i="16" s="1"/>
  <c r="BI5" i="16"/>
  <c r="BI7" i="16" s="1"/>
  <c r="AX5" i="16"/>
  <c r="AX7" i="16" s="1"/>
  <c r="BC5" i="16"/>
  <c r="BC7" i="16" s="1"/>
  <c r="CK5" i="16"/>
  <c r="CK7" i="16" s="1"/>
  <c r="AQ5" i="16"/>
  <c r="AQ7" i="16" s="1"/>
  <c r="CQ5" i="16"/>
  <c r="CQ7" i="16" s="1"/>
  <c r="CD5" i="16"/>
  <c r="CD7" i="16" s="1"/>
  <c r="CI5" i="16"/>
  <c r="CI7" i="16" s="1"/>
  <c r="BQ5" i="16"/>
  <c r="BQ7" i="16" s="1"/>
  <c r="CJ5" i="16"/>
  <c r="CJ7" i="16" s="1"/>
  <c r="AU5" i="16"/>
  <c r="AU7" i="16" s="1"/>
  <c r="CG5" i="16"/>
  <c r="CG7" i="16" s="1"/>
  <c r="BJ5" i="16"/>
  <c r="BJ7" i="16" s="1"/>
  <c r="AS5" i="16"/>
  <c r="AS7" i="16" s="1"/>
  <c r="CS5" i="16"/>
  <c r="CS7" i="16" s="1"/>
  <c r="BA5" i="16"/>
  <c r="BA7" i="16" s="1"/>
  <c r="CM5" i="16"/>
  <c r="CM7" i="16" s="1"/>
  <c r="BO5" i="16"/>
  <c r="BO7" i="16" s="1"/>
  <c r="AG5" i="16"/>
  <c r="AG7" i="16" s="1"/>
  <c r="AT5" i="16"/>
  <c r="AT7" i="16" s="1"/>
  <c r="Y5" i="16"/>
  <c r="Y7" i="16" s="1"/>
  <c r="BL5" i="16"/>
  <c r="BL7" i="16" s="1"/>
  <c r="BU5" i="16"/>
  <c r="BU7" i="16" s="1"/>
  <c r="AE5" i="16"/>
  <c r="AE7" i="16" s="1"/>
  <c r="AN5" i="16"/>
  <c r="AN7" i="16" s="1"/>
  <c r="W5" i="16"/>
  <c r="W7" i="16" s="1"/>
  <c r="BK5" i="16"/>
  <c r="BK7" i="16" s="1"/>
  <c r="AL5" i="16"/>
  <c r="AL7" i="16" s="1"/>
  <c r="AM5" i="16"/>
  <c r="AM7" i="16" s="1"/>
  <c r="CE5" i="16"/>
  <c r="CE7" i="16" s="1"/>
  <c r="BN5" i="16"/>
  <c r="BN7" i="16" s="1"/>
  <c r="BV5" i="16"/>
  <c r="BV7" i="16" s="1"/>
  <c r="BP5" i="16"/>
  <c r="BP7" i="16" s="1"/>
  <c r="BY5" i="16"/>
  <c r="BY7" i="16" s="1"/>
  <c r="CO5" i="16"/>
  <c r="CO7" i="16" s="1"/>
  <c r="BR5" i="16"/>
  <c r="BR7" i="16" s="1"/>
  <c r="CF5" i="16"/>
  <c r="CF7" i="16" s="1"/>
  <c r="CT5" i="16"/>
  <c r="CT7" i="16" s="1"/>
  <c r="CW5" i="16"/>
  <c r="CW7" i="16" s="1"/>
  <c r="CH5" i="16"/>
  <c r="CH7" i="16" s="1"/>
  <c r="CP5" i="16"/>
  <c r="CP7" i="16" s="1"/>
  <c r="CR5" i="16"/>
  <c r="CR7" i="16" s="1"/>
  <c r="CU5" i="16"/>
  <c r="CU7" i="16" s="1"/>
  <c r="CV5" i="16"/>
  <c r="CV7" i="16" s="1"/>
  <c r="CN5" i="16"/>
  <c r="CN7" i="16" s="1"/>
  <c r="BX5" i="16"/>
  <c r="BX7" i="16" s="1"/>
  <c r="AP5" i="16"/>
  <c r="AP7" i="16" s="1"/>
  <c r="CL5" i="16"/>
  <c r="CL7" i="16" s="1"/>
  <c r="BD5" i="16"/>
  <c r="BD7" i="16" s="1"/>
  <c r="V5" i="16"/>
  <c r="V7" i="16" s="1"/>
  <c r="AA5" i="16"/>
  <c r="AA7" i="16" s="1"/>
  <c r="AV5" i="16"/>
  <c r="AV7" i="16" s="1"/>
  <c r="AO5" i="16"/>
  <c r="AO7" i="16" s="1"/>
  <c r="AY5" i="16"/>
  <c r="AY7" i="16" s="1"/>
  <c r="CC5" i="16"/>
  <c r="CC7" i="16" s="1"/>
  <c r="AD5" i="16"/>
  <c r="AD7" i="16" s="1"/>
  <c r="BW5" i="16"/>
  <c r="BW7" i="16" s="1"/>
  <c r="BS5" i="16"/>
  <c r="BS7" i="16" s="1"/>
  <c r="BH5" i="16"/>
  <c r="BH7" i="16" s="1"/>
  <c r="BE5" i="16"/>
  <c r="BE7" i="16" s="1"/>
  <c r="AF5" i="16"/>
  <c r="AF7" i="16" s="1"/>
  <c r="CA5" i="16"/>
  <c r="CA7" i="16" s="1"/>
  <c r="T5" i="16"/>
  <c r="T7" i="16" s="1"/>
  <c r="AB5" i="16"/>
  <c r="AB7" i="16" s="1"/>
  <c r="AJ5" i="16"/>
  <c r="AJ7" i="16" s="1"/>
  <c r="AE13" i="14"/>
  <c r="AB20" i="14"/>
  <c r="AB13" i="14"/>
  <c r="Y20" i="14"/>
  <c r="AM13" i="14"/>
  <c r="AI20" i="14"/>
  <c r="Z13" i="20"/>
  <c r="AU13" i="20" s="1"/>
  <c r="Z13" i="14"/>
  <c r="AA13" i="14"/>
  <c r="X20" i="14"/>
  <c r="AG13" i="14"/>
  <c r="AD20" i="14"/>
  <c r="AD13" i="14"/>
  <c r="AA20" i="14"/>
  <c r="AK13" i="14"/>
  <c r="AH20" i="14"/>
  <c r="AH13" i="14"/>
  <c r="AE20" i="14"/>
  <c r="AN13" i="14"/>
  <c r="AJ20" i="14"/>
  <c r="AI13" i="14"/>
  <c r="AF20" i="14"/>
  <c r="AC13" i="14"/>
  <c r="Z20" i="14"/>
  <c r="AJ13" i="14"/>
  <c r="AG20" i="14"/>
  <c r="AF13" i="14"/>
  <c r="AC20" i="14"/>
  <c r="ET13" i="14"/>
  <c r="DY39" i="14"/>
  <c r="AH13" i="20"/>
  <c r="AE20" i="20"/>
  <c r="AN13" i="20"/>
  <c r="AJ20" i="20"/>
  <c r="AI13" i="20"/>
  <c r="AF20" i="20"/>
  <c r="Z20" i="20"/>
  <c r="AC13" i="20"/>
  <c r="AG20" i="20"/>
  <c r="AJ13" i="20"/>
  <c r="AC20" i="20"/>
  <c r="AF13" i="20"/>
  <c r="AE13" i="20"/>
  <c r="AB20" i="20"/>
  <c r="Y20" i="20"/>
  <c r="AB13" i="20"/>
  <c r="AM13" i="20"/>
  <c r="AI20" i="20"/>
  <c r="AA13" i="20"/>
  <c r="X20" i="20"/>
  <c r="AD20" i="20"/>
  <c r="AG13" i="20"/>
  <c r="AD13" i="20"/>
  <c r="AA20" i="20"/>
  <c r="AH20" i="20"/>
  <c r="AK13" i="20"/>
  <c r="D6" i="16"/>
  <c r="C4" i="16"/>
  <c r="C6" i="16" s="1"/>
  <c r="ON4" i="15"/>
  <c r="OK10" i="15" s="1"/>
  <c r="B26" i="13"/>
  <c r="NQ4" i="15"/>
  <c r="NN10" i="15" s="1"/>
  <c r="B13" i="9"/>
  <c r="B20" i="9"/>
  <c r="B16" i="9"/>
  <c r="B23" i="9"/>
  <c r="B21" i="9"/>
  <c r="B10" i="9"/>
  <c r="B12" i="9"/>
  <c r="B22" i="9"/>
  <c r="B9" i="9"/>
  <c r="B18" i="9"/>
  <c r="B11" i="9"/>
  <c r="B15" i="9"/>
  <c r="B17" i="9"/>
  <c r="B19" i="9"/>
  <c r="H6" i="9" l="1"/>
  <c r="G6" i="9" s="1"/>
  <c r="BF2" i="16"/>
  <c r="BG2" i="16" s="1"/>
  <c r="BH2" i="16" s="1"/>
  <c r="BI2" i="16" s="1"/>
  <c r="BJ2" i="16" s="1"/>
  <c r="BK2" i="16" s="1"/>
  <c r="BL2" i="16" s="1"/>
  <c r="BM2" i="16" s="1"/>
  <c r="BN2" i="16" s="1"/>
  <c r="BO2" i="16" s="1"/>
  <c r="BP2" i="16" s="1"/>
  <c r="BQ2" i="16" s="1"/>
  <c r="BR2" i="16" s="1"/>
  <c r="BS2" i="16" s="1"/>
  <c r="BT2" i="16" s="1"/>
  <c r="BU2" i="16" s="1"/>
  <c r="BV2" i="16" s="1"/>
  <c r="BW2" i="16" s="1"/>
  <c r="BX2" i="16" s="1"/>
  <c r="BY2" i="16" s="1"/>
  <c r="BZ2" i="16" s="1"/>
  <c r="CA2" i="16" s="1"/>
  <c r="CB2" i="16" s="1"/>
  <c r="CC2" i="16" s="1"/>
  <c r="CD2" i="16" s="1"/>
  <c r="CE2" i="16" s="1"/>
  <c r="CF2" i="16" s="1"/>
  <c r="CG2" i="16" s="1"/>
  <c r="CH2" i="16" s="1"/>
  <c r="CI2" i="16" s="1"/>
  <c r="CJ2" i="16" s="1"/>
  <c r="CK2" i="16" s="1"/>
  <c r="CL2" i="16" s="1"/>
  <c r="CM2" i="16" s="1"/>
  <c r="CN2" i="16" s="1"/>
  <c r="CO2" i="16" s="1"/>
  <c r="CP2" i="16" s="1"/>
  <c r="CQ2" i="16" s="1"/>
  <c r="CR2" i="16" s="1"/>
  <c r="CS2" i="16" s="1"/>
  <c r="CT2" i="16" s="1"/>
  <c r="CU2" i="16" s="1"/>
  <c r="CV2" i="16" s="1"/>
  <c r="CW2" i="16" s="1"/>
  <c r="CX2" i="16" s="1"/>
  <c r="CX4" i="16" s="1"/>
  <c r="CX6" i="16" s="1"/>
  <c r="Y13" i="20"/>
  <c r="Y39" i="20" s="1"/>
  <c r="Y13" i="14"/>
  <c r="AT13" i="14" s="1"/>
  <c r="DD39" i="20"/>
  <c r="DY13" i="20"/>
  <c r="H5" i="9"/>
  <c r="G5" i="9" s="1"/>
  <c r="G4" i="16"/>
  <c r="G6" i="16" s="1"/>
  <c r="S4" i="16"/>
  <c r="S6" i="16" s="1"/>
  <c r="O4" i="16"/>
  <c r="O6" i="16" s="1"/>
  <c r="N4" i="16"/>
  <c r="N6" i="16" s="1"/>
  <c r="E4" i="16"/>
  <c r="E6" i="16" s="1"/>
  <c r="K4" i="16"/>
  <c r="K6" i="16" s="1"/>
  <c r="Q4" i="16"/>
  <c r="Q6" i="16" s="1"/>
  <c r="H4" i="16"/>
  <c r="H6" i="16" s="1"/>
  <c r="R4" i="16"/>
  <c r="R6" i="16" s="1"/>
  <c r="P4" i="16"/>
  <c r="P6" i="16" s="1"/>
  <c r="L4" i="16"/>
  <c r="L6" i="16" s="1"/>
  <c r="I4" i="16"/>
  <c r="I6" i="16" s="1"/>
  <c r="F4" i="16"/>
  <c r="F6" i="16" s="1"/>
  <c r="M4" i="16"/>
  <c r="M6" i="16" s="1"/>
  <c r="J4" i="16"/>
  <c r="J6" i="16" s="1"/>
  <c r="T4" i="16"/>
  <c r="T6" i="16" s="1"/>
  <c r="Y4" i="16"/>
  <c r="Y6" i="16" s="1"/>
  <c r="AP4" i="16"/>
  <c r="AP6" i="16" s="1"/>
  <c r="AA4" i="16"/>
  <c r="AA6" i="16" s="1"/>
  <c r="AC4" i="16"/>
  <c r="AC6" i="16" s="1"/>
  <c r="AB4" i="16"/>
  <c r="AB6" i="16" s="1"/>
  <c r="W4" i="16"/>
  <c r="W6" i="16" s="1"/>
  <c r="AE4" i="16"/>
  <c r="AE6" i="16" s="1"/>
  <c r="V4" i="16"/>
  <c r="V6" i="16" s="1"/>
  <c r="U4" i="16"/>
  <c r="U6" i="16" s="1"/>
  <c r="AL4" i="16"/>
  <c r="AL6" i="16" s="1"/>
  <c r="AJ4" i="16"/>
  <c r="AJ6" i="16" s="1"/>
  <c r="AO4" i="16"/>
  <c r="AO6" i="16" s="1"/>
  <c r="AF4" i="16"/>
  <c r="AF6" i="16" s="1"/>
  <c r="X4" i="16"/>
  <c r="X6" i="16" s="1"/>
  <c r="AG4" i="16"/>
  <c r="AG6" i="16" s="1"/>
  <c r="Z4" i="16"/>
  <c r="Z6" i="16" s="1"/>
  <c r="AM4" i="16"/>
  <c r="AM6" i="16" s="1"/>
  <c r="AD4" i="16"/>
  <c r="AD6" i="16" s="1"/>
  <c r="BA4" i="16"/>
  <c r="BA6" i="16" s="1"/>
  <c r="AS4" i="16"/>
  <c r="AS6" i="16" s="1"/>
  <c r="AT4" i="16"/>
  <c r="AT6" i="16" s="1"/>
  <c r="BC4" i="16"/>
  <c r="BC6" i="16" s="1"/>
  <c r="AI4" i="16"/>
  <c r="AI6" i="16" s="1"/>
  <c r="AU4" i="16"/>
  <c r="AU6" i="16" s="1"/>
  <c r="AQ4" i="16"/>
  <c r="AQ6" i="16" s="1"/>
  <c r="AR4" i="16"/>
  <c r="AR6" i="16" s="1"/>
  <c r="AK4" i="16"/>
  <c r="AK6" i="16" s="1"/>
  <c r="AX4" i="16"/>
  <c r="AX6" i="16" s="1"/>
  <c r="AH4" i="16"/>
  <c r="AH6" i="16" s="1"/>
  <c r="BD4" i="16"/>
  <c r="BD6" i="16" s="1"/>
  <c r="BB4" i="16"/>
  <c r="BB6" i="16" s="1"/>
  <c r="AY4" i="16"/>
  <c r="AY6" i="16" s="1"/>
  <c r="AZ4" i="16"/>
  <c r="AZ6" i="16" s="1"/>
  <c r="AV4" i="16"/>
  <c r="AV6" i="16" s="1"/>
  <c r="AN4" i="16"/>
  <c r="AN6" i="16" s="1"/>
  <c r="AW4" i="16"/>
  <c r="AW6" i="16" s="1"/>
  <c r="Z39" i="20"/>
  <c r="BF4" i="16"/>
  <c r="BF6" i="16" s="1"/>
  <c r="FO13" i="14"/>
  <c r="ET39" i="14"/>
  <c r="BE13" i="14"/>
  <c r="AJ39" i="14"/>
  <c r="BD13" i="14"/>
  <c r="AI39" i="14"/>
  <c r="BC13" i="14"/>
  <c r="AH39" i="14"/>
  <c r="BF13" i="14"/>
  <c r="AK39" i="14"/>
  <c r="BB13" i="14"/>
  <c r="AG39" i="14"/>
  <c r="AW13" i="14"/>
  <c r="AB39" i="14"/>
  <c r="AX20" i="14"/>
  <c r="AC46" i="14"/>
  <c r="AU20" i="14"/>
  <c r="Z46" i="14"/>
  <c r="BE20" i="14"/>
  <c r="AJ46" i="14"/>
  <c r="AV20" i="14"/>
  <c r="AA46" i="14"/>
  <c r="AS20" i="14"/>
  <c r="X46" i="14"/>
  <c r="BD20" i="14"/>
  <c r="AI46" i="14"/>
  <c r="AW20" i="14"/>
  <c r="AB46" i="14"/>
  <c r="BA13" i="14"/>
  <c r="AF39" i="14"/>
  <c r="AX13" i="14"/>
  <c r="AC39" i="14"/>
  <c r="BI13" i="14"/>
  <c r="AN39" i="14"/>
  <c r="AY13" i="14"/>
  <c r="AD39" i="14"/>
  <c r="AV13" i="14"/>
  <c r="AA39" i="14"/>
  <c r="BH13" i="14"/>
  <c r="AM39" i="14"/>
  <c r="AZ13" i="14"/>
  <c r="AE39" i="14"/>
  <c r="BB20" i="14"/>
  <c r="AG46" i="14"/>
  <c r="BA20" i="14"/>
  <c r="AF46" i="14"/>
  <c r="AZ20" i="14"/>
  <c r="AE46" i="14"/>
  <c r="BC20" i="14"/>
  <c r="AH46" i="14"/>
  <c r="AY20" i="14"/>
  <c r="AD46" i="14"/>
  <c r="AU13" i="14"/>
  <c r="Z39" i="14"/>
  <c r="AT20" i="14"/>
  <c r="Y46" i="14"/>
  <c r="AA46" i="20"/>
  <c r="AV20" i="20"/>
  <c r="AD46" i="20"/>
  <c r="AY20" i="20"/>
  <c r="AB39" i="20"/>
  <c r="AW13" i="20"/>
  <c r="AZ13" i="20"/>
  <c r="AE39" i="20"/>
  <c r="AC39" i="20"/>
  <c r="AX13" i="20"/>
  <c r="AF46" i="20"/>
  <c r="BA20" i="20"/>
  <c r="AN39" i="20"/>
  <c r="BI13" i="20"/>
  <c r="AK39" i="20"/>
  <c r="BF13" i="20"/>
  <c r="AD39" i="20"/>
  <c r="AY13" i="20"/>
  <c r="AU39" i="20"/>
  <c r="BP13" i="20"/>
  <c r="AI46" i="20"/>
  <c r="BD20" i="20"/>
  <c r="Y46" i="20"/>
  <c r="AT20" i="20"/>
  <c r="AJ39" i="20"/>
  <c r="BE13" i="20"/>
  <c r="Z46" i="20"/>
  <c r="AU20" i="20"/>
  <c r="AI39" i="20"/>
  <c r="BD13" i="20"/>
  <c r="AH46" i="20"/>
  <c r="BC20" i="20"/>
  <c r="X46" i="20"/>
  <c r="AS20" i="20"/>
  <c r="AM39" i="20"/>
  <c r="BH13" i="20"/>
  <c r="AF39" i="20"/>
  <c r="BA13" i="20"/>
  <c r="AG46" i="20"/>
  <c r="BB20" i="20"/>
  <c r="AE46" i="20"/>
  <c r="AZ20" i="20"/>
  <c r="AG39" i="20"/>
  <c r="BB13" i="20"/>
  <c r="AA39" i="20"/>
  <c r="AV13" i="20"/>
  <c r="AB46" i="20"/>
  <c r="AW20" i="20"/>
  <c r="AC46" i="20"/>
  <c r="AX20" i="20"/>
  <c r="AJ46" i="20"/>
  <c r="BE20" i="20"/>
  <c r="AH39" i="20"/>
  <c r="BC13" i="20"/>
  <c r="B24" i="9"/>
  <c r="B27" i="13"/>
  <c r="BJ4" i="16" l="1"/>
  <c r="BJ6" i="16" s="1"/>
  <c r="BR4" i="16"/>
  <c r="BR6" i="16" s="1"/>
  <c r="BV4" i="16"/>
  <c r="BV6" i="16" s="1"/>
  <c r="BM4" i="16"/>
  <c r="BM6" i="16" s="1"/>
  <c r="BP4" i="16"/>
  <c r="BP6" i="16" s="1"/>
  <c r="BG4" i="16"/>
  <c r="BG6" i="16" s="1"/>
  <c r="BX4" i="16"/>
  <c r="BX6" i="16" s="1"/>
  <c r="BS4" i="16"/>
  <c r="BS6" i="16" s="1"/>
  <c r="BY4" i="16"/>
  <c r="BY6" i="16" s="1"/>
  <c r="BW4" i="16"/>
  <c r="BW6" i="16" s="1"/>
  <c r="BK4" i="16"/>
  <c r="BK6" i="16" s="1"/>
  <c r="BI4" i="16"/>
  <c r="BI6" i="16" s="1"/>
  <c r="BO4" i="16"/>
  <c r="BO6" i="16" s="1"/>
  <c r="CB4" i="16"/>
  <c r="CB6" i="16" s="1"/>
  <c r="BU4" i="16"/>
  <c r="BU6" i="16" s="1"/>
  <c r="BN4" i="16"/>
  <c r="BN6" i="16" s="1"/>
  <c r="BT4" i="16"/>
  <c r="BT6" i="16" s="1"/>
  <c r="BL4" i="16"/>
  <c r="BL6" i="16" s="1"/>
  <c r="BQ4" i="16"/>
  <c r="BQ6" i="16" s="1"/>
  <c r="BH4" i="16"/>
  <c r="BH6" i="16" s="1"/>
  <c r="CE4" i="16"/>
  <c r="CE6" i="16" s="1"/>
  <c r="CG4" i="16"/>
  <c r="CG6" i="16" s="1"/>
  <c r="CC4" i="16"/>
  <c r="CC6" i="16" s="1"/>
  <c r="CH4" i="16"/>
  <c r="CH6" i="16" s="1"/>
  <c r="CR4" i="16"/>
  <c r="CR6" i="16" s="1"/>
  <c r="CP4" i="16"/>
  <c r="CP6" i="16" s="1"/>
  <c r="CF4" i="16"/>
  <c r="CF6" i="16" s="1"/>
  <c r="CI4" i="16"/>
  <c r="CI6" i="16" s="1"/>
  <c r="CO4" i="16"/>
  <c r="CO6" i="16" s="1"/>
  <c r="CU4" i="16"/>
  <c r="CU6" i="16" s="1"/>
  <c r="CQ4" i="16"/>
  <c r="CQ6" i="16" s="1"/>
  <c r="CS4" i="16"/>
  <c r="CS6" i="16" s="1"/>
  <c r="CL4" i="16"/>
  <c r="CL6" i="16" s="1"/>
  <c r="CW4" i="16"/>
  <c r="CW6" i="16" s="1"/>
  <c r="CD4" i="16"/>
  <c r="CD6" i="16" s="1"/>
  <c r="CT4" i="16"/>
  <c r="CT6" i="16" s="1"/>
  <c r="CK4" i="16"/>
  <c r="CK6" i="16" s="1"/>
  <c r="CM4" i="16"/>
  <c r="CM6" i="16" s="1"/>
  <c r="CA4" i="16"/>
  <c r="CA6" i="16" s="1"/>
  <c r="BZ4" i="16"/>
  <c r="BZ6" i="16" s="1"/>
  <c r="CN4" i="16"/>
  <c r="CN6" i="16" s="1"/>
  <c r="CV4" i="16"/>
  <c r="CV6" i="16" s="1"/>
  <c r="CJ4" i="16"/>
  <c r="CJ6" i="16" s="1"/>
  <c r="Y39" i="14"/>
  <c r="AT13" i="20"/>
  <c r="AT39" i="20" s="1"/>
  <c r="DY39" i="20"/>
  <c r="ET13" i="20"/>
  <c r="BO20" i="14"/>
  <c r="AT46" i="14"/>
  <c r="BT20" i="14"/>
  <c r="AY46" i="14"/>
  <c r="BU20" i="14"/>
  <c r="AZ46" i="14"/>
  <c r="BW20" i="14"/>
  <c r="BB46" i="14"/>
  <c r="CC13" i="14"/>
  <c r="BH39" i="14"/>
  <c r="BT13" i="14"/>
  <c r="AY39" i="14"/>
  <c r="BS13" i="14"/>
  <c r="AX39" i="14"/>
  <c r="BR20" i="14"/>
  <c r="AW46" i="14"/>
  <c r="BN20" i="14"/>
  <c r="AS46" i="14"/>
  <c r="BO13" i="14"/>
  <c r="AT39" i="14"/>
  <c r="BP20" i="14"/>
  <c r="AU46" i="14"/>
  <c r="BR13" i="14"/>
  <c r="AW39" i="14"/>
  <c r="CA13" i="14"/>
  <c r="BF39" i="14"/>
  <c r="BY13" i="14"/>
  <c r="BD39" i="14"/>
  <c r="GJ13" i="14"/>
  <c r="FO39" i="14"/>
  <c r="BP13" i="14"/>
  <c r="AU39" i="14"/>
  <c r="BX20" i="14"/>
  <c r="BC46" i="14"/>
  <c r="BV20" i="14"/>
  <c r="BA46" i="14"/>
  <c r="BU13" i="14"/>
  <c r="AZ39" i="14"/>
  <c r="BQ13" i="14"/>
  <c r="AV39" i="14"/>
  <c r="CD13" i="14"/>
  <c r="BI39" i="14"/>
  <c r="BV13" i="14"/>
  <c r="BA39" i="14"/>
  <c r="BY20" i="14"/>
  <c r="BD46" i="14"/>
  <c r="BQ20" i="14"/>
  <c r="AV46" i="14"/>
  <c r="BZ20" i="14"/>
  <c r="BE46" i="14"/>
  <c r="BS20" i="14"/>
  <c r="AX46" i="14"/>
  <c r="BW13" i="14"/>
  <c r="BB39" i="14"/>
  <c r="BX13" i="14"/>
  <c r="BC39" i="14"/>
  <c r="BZ13" i="14"/>
  <c r="BE39" i="14"/>
  <c r="BE46" i="20"/>
  <c r="BZ20" i="20"/>
  <c r="AW46" i="20"/>
  <c r="BR20" i="20"/>
  <c r="AV39" i="20"/>
  <c r="BQ13" i="20"/>
  <c r="BB46" i="20"/>
  <c r="BW20" i="20"/>
  <c r="BH39" i="20"/>
  <c r="CC13" i="20"/>
  <c r="BC46" i="20"/>
  <c r="BX20" i="20"/>
  <c r="BA46" i="20"/>
  <c r="BV20" i="20"/>
  <c r="BT20" i="20"/>
  <c r="AY46" i="20"/>
  <c r="BD39" i="20"/>
  <c r="BY13" i="20"/>
  <c r="BE39" i="20"/>
  <c r="BZ13" i="20"/>
  <c r="BD46" i="20"/>
  <c r="BY20" i="20"/>
  <c r="BT13" i="20"/>
  <c r="AY39" i="20"/>
  <c r="AZ39" i="20"/>
  <c r="BU13" i="20"/>
  <c r="BC39" i="20"/>
  <c r="BX13" i="20"/>
  <c r="AX46" i="20"/>
  <c r="BS20" i="20"/>
  <c r="BB39" i="20"/>
  <c r="BW13" i="20"/>
  <c r="AZ46" i="20"/>
  <c r="BU20" i="20"/>
  <c r="BA39" i="20"/>
  <c r="BV13" i="20"/>
  <c r="AS46" i="20"/>
  <c r="BN20" i="20"/>
  <c r="BI39" i="20"/>
  <c r="CD13" i="20"/>
  <c r="AX39" i="20"/>
  <c r="BS13" i="20"/>
  <c r="AW39" i="20"/>
  <c r="BR13" i="20"/>
  <c r="AV46" i="20"/>
  <c r="BQ20" i="20"/>
  <c r="AU46" i="20"/>
  <c r="BP20" i="20"/>
  <c r="AT46" i="20"/>
  <c r="BO20" i="20"/>
  <c r="CK13" i="20"/>
  <c r="BP39" i="20"/>
  <c r="BF39" i="20"/>
  <c r="CA13" i="20"/>
  <c r="B28" i="13"/>
  <c r="B25" i="9"/>
  <c r="PK4" i="15"/>
  <c r="PH10" i="15" s="1"/>
  <c r="BO13" i="20" l="1"/>
  <c r="BO39" i="20" s="1"/>
  <c r="ET39" i="20"/>
  <c r="FO13" i="20"/>
  <c r="CU13" i="14"/>
  <c r="BZ39" i="14"/>
  <c r="CR13" i="14"/>
  <c r="BW39" i="14"/>
  <c r="CU20" i="14"/>
  <c r="BZ46" i="14"/>
  <c r="CT20" i="14"/>
  <c r="BY46" i="14"/>
  <c r="CY13" i="14"/>
  <c r="CD39" i="14"/>
  <c r="CP13" i="14"/>
  <c r="BU39" i="14"/>
  <c r="CS20" i="14"/>
  <c r="BX46" i="14"/>
  <c r="HE13" i="14"/>
  <c r="GJ39" i="14"/>
  <c r="CV13" i="14"/>
  <c r="CA39" i="14"/>
  <c r="CK20" i="14"/>
  <c r="BP46" i="14"/>
  <c r="CI20" i="14"/>
  <c r="BN46" i="14"/>
  <c r="CN13" i="14"/>
  <c r="BS39" i="14"/>
  <c r="CX13" i="14"/>
  <c r="CC39" i="14"/>
  <c r="CP20" i="14"/>
  <c r="BU46" i="14"/>
  <c r="CJ20" i="14"/>
  <c r="BO46" i="14"/>
  <c r="CS13" i="14"/>
  <c r="BX39" i="14"/>
  <c r="CN20" i="14"/>
  <c r="BS46" i="14"/>
  <c r="CL20" i="14"/>
  <c r="BQ46" i="14"/>
  <c r="CQ13" i="14"/>
  <c r="BV39" i="14"/>
  <c r="CL13" i="14"/>
  <c r="BQ39" i="14"/>
  <c r="CQ20" i="14"/>
  <c r="BV46" i="14"/>
  <c r="CK13" i="14"/>
  <c r="BP39" i="14"/>
  <c r="CT13" i="14"/>
  <c r="BY39" i="14"/>
  <c r="CM13" i="14"/>
  <c r="BR39" i="14"/>
  <c r="CJ13" i="14"/>
  <c r="BO39" i="14"/>
  <c r="CM20" i="14"/>
  <c r="BR46" i="14"/>
  <c r="CO13" i="14"/>
  <c r="BT39" i="14"/>
  <c r="CR20" i="14"/>
  <c r="BW46" i="14"/>
  <c r="CO20" i="14"/>
  <c r="BT46" i="14"/>
  <c r="BQ46" i="20"/>
  <c r="CL20" i="20"/>
  <c r="BS39" i="20"/>
  <c r="CN13" i="20"/>
  <c r="BN46" i="20"/>
  <c r="CI20" i="20"/>
  <c r="BU46" i="20"/>
  <c r="CP20" i="20"/>
  <c r="CS13" i="20"/>
  <c r="BX39" i="20"/>
  <c r="BZ39" i="20"/>
  <c r="CU13" i="20"/>
  <c r="BX46" i="20"/>
  <c r="CS20" i="20"/>
  <c r="BW46" i="20"/>
  <c r="CR20" i="20"/>
  <c r="BR46" i="20"/>
  <c r="CM20" i="20"/>
  <c r="BT39" i="20"/>
  <c r="CO13" i="20"/>
  <c r="BT46" i="20"/>
  <c r="CO20" i="20"/>
  <c r="BP46" i="20"/>
  <c r="CK20" i="20"/>
  <c r="CK39" i="20"/>
  <c r="DF13" i="20"/>
  <c r="CA39" i="20"/>
  <c r="CV13" i="20"/>
  <c r="BO46" i="20"/>
  <c r="CJ20" i="20"/>
  <c r="BR39" i="20"/>
  <c r="CM13" i="20"/>
  <c r="CD39" i="20"/>
  <c r="CY13" i="20"/>
  <c r="BV39" i="20"/>
  <c r="CQ13" i="20"/>
  <c r="BW39" i="20"/>
  <c r="CR13" i="20"/>
  <c r="BS46" i="20"/>
  <c r="CN20" i="20"/>
  <c r="BU39" i="20"/>
  <c r="CP13" i="20"/>
  <c r="BY46" i="20"/>
  <c r="CT20" i="20"/>
  <c r="BY39" i="20"/>
  <c r="CT13" i="20"/>
  <c r="BV46" i="20"/>
  <c r="CQ20" i="20"/>
  <c r="CC39" i="20"/>
  <c r="CX13" i="20"/>
  <c r="BQ39" i="20"/>
  <c r="CL13" i="20"/>
  <c r="BZ46" i="20"/>
  <c r="CU20" i="20"/>
  <c r="B26" i="9"/>
  <c r="B29" i="13"/>
  <c r="RE4" i="15"/>
  <c r="RB10" i="15" s="1"/>
  <c r="QH4" i="15"/>
  <c r="QE10" i="15" s="1"/>
  <c r="CJ13" i="20" l="1"/>
  <c r="CJ39" i="20" s="1"/>
  <c r="GJ13" i="20"/>
  <c r="FO39" i="20"/>
  <c r="DM20" i="14"/>
  <c r="CR46" i="14"/>
  <c r="DH20" i="14"/>
  <c r="CM46" i="14"/>
  <c r="DH13" i="14"/>
  <c r="CM39" i="14"/>
  <c r="DF13" i="14"/>
  <c r="CK39" i="14"/>
  <c r="DG13" i="14"/>
  <c r="CL39" i="14"/>
  <c r="DG20" i="14"/>
  <c r="CL46" i="14"/>
  <c r="DN13" i="14"/>
  <c r="CS39" i="14"/>
  <c r="DK20" i="14"/>
  <c r="CP46" i="14"/>
  <c r="DI13" i="14"/>
  <c r="CN39" i="14"/>
  <c r="DF20" i="14"/>
  <c r="CK46" i="14"/>
  <c r="HZ13" i="14"/>
  <c r="HE39" i="14"/>
  <c r="DK13" i="14"/>
  <c r="CP39" i="14"/>
  <c r="DO20" i="14"/>
  <c r="CT46" i="14"/>
  <c r="DM13" i="14"/>
  <c r="CR39" i="14"/>
  <c r="DJ20" i="14"/>
  <c r="CO46" i="14"/>
  <c r="DJ13" i="14"/>
  <c r="CO39" i="14"/>
  <c r="DE13" i="14"/>
  <c r="CJ39" i="14"/>
  <c r="DO13" i="14"/>
  <c r="CT39" i="14"/>
  <c r="DL20" i="14"/>
  <c r="CQ46" i="14"/>
  <c r="DL13" i="14"/>
  <c r="CQ39" i="14"/>
  <c r="DI20" i="14"/>
  <c r="CN46" i="14"/>
  <c r="DE20" i="14"/>
  <c r="CJ46" i="14"/>
  <c r="DS13" i="14"/>
  <c r="CX39" i="14"/>
  <c r="DD20" i="14"/>
  <c r="CI46" i="14"/>
  <c r="DQ13" i="14"/>
  <c r="CV39" i="14"/>
  <c r="DN20" i="14"/>
  <c r="CS46" i="14"/>
  <c r="DT13" i="14"/>
  <c r="CY39" i="14"/>
  <c r="DP20" i="14"/>
  <c r="CU46" i="14"/>
  <c r="DP13" i="14"/>
  <c r="CU39" i="14"/>
  <c r="CS39" i="20"/>
  <c r="DN13" i="20"/>
  <c r="CU46" i="20"/>
  <c r="DP20" i="20"/>
  <c r="CX39" i="20"/>
  <c r="DS13" i="20"/>
  <c r="CT39" i="20"/>
  <c r="DO13" i="20"/>
  <c r="CP39" i="20"/>
  <c r="DK13" i="20"/>
  <c r="CR39" i="20"/>
  <c r="DM13" i="20"/>
  <c r="CY39" i="20"/>
  <c r="DT13" i="20"/>
  <c r="CV39" i="20"/>
  <c r="DQ13" i="20"/>
  <c r="CK46" i="20"/>
  <c r="DF20" i="20"/>
  <c r="CO39" i="20"/>
  <c r="DJ13" i="20"/>
  <c r="CR46" i="20"/>
  <c r="DM20" i="20"/>
  <c r="CU39" i="20"/>
  <c r="DP13" i="20"/>
  <c r="CI46" i="20"/>
  <c r="DD20" i="20"/>
  <c r="CL46" i="20"/>
  <c r="DG20" i="20"/>
  <c r="CL39" i="20"/>
  <c r="DG13" i="20"/>
  <c r="CQ46" i="20"/>
  <c r="DL20" i="20"/>
  <c r="CT46" i="20"/>
  <c r="DO20" i="20"/>
  <c r="CN46" i="20"/>
  <c r="DI20" i="20"/>
  <c r="CQ39" i="20"/>
  <c r="DL13" i="20"/>
  <c r="CM39" i="20"/>
  <c r="DH13" i="20"/>
  <c r="CJ46" i="20"/>
  <c r="DE20" i="20"/>
  <c r="DF39" i="20"/>
  <c r="EA13" i="20"/>
  <c r="CO46" i="20"/>
  <c r="DJ20" i="20"/>
  <c r="CM46" i="20"/>
  <c r="DH20" i="20"/>
  <c r="CS46" i="20"/>
  <c r="DN20" i="20"/>
  <c r="CP46" i="20"/>
  <c r="DK20" i="20"/>
  <c r="CN39" i="20"/>
  <c r="DI13" i="20"/>
  <c r="B30" i="13"/>
  <c r="B28" i="9" s="1"/>
  <c r="B31" i="13"/>
  <c r="SB4" i="15"/>
  <c r="RY10" i="15" s="1"/>
  <c r="US4" i="15"/>
  <c r="UP10" i="15" s="1"/>
  <c r="B27" i="9"/>
  <c r="XJ4" i="15"/>
  <c r="XG10" i="15" s="1"/>
  <c r="DE13" i="20" l="1"/>
  <c r="DE39" i="20" s="1"/>
  <c r="GJ39" i="20"/>
  <c r="HE13" i="20"/>
  <c r="EK20" i="14"/>
  <c r="DP46" i="14"/>
  <c r="EI20" i="14"/>
  <c r="DN46" i="14"/>
  <c r="DY20" i="14"/>
  <c r="DD46" i="14"/>
  <c r="DZ20" i="14"/>
  <c r="DE46" i="14"/>
  <c r="EG13" i="14"/>
  <c r="DL39" i="14"/>
  <c r="EJ13" i="14"/>
  <c r="DO39" i="14"/>
  <c r="EE13" i="14"/>
  <c r="DJ39" i="14"/>
  <c r="EH13" i="14"/>
  <c r="DM39" i="14"/>
  <c r="EF13" i="14"/>
  <c r="DK39" i="14"/>
  <c r="EA20" i="14"/>
  <c r="DF46" i="14"/>
  <c r="EF20" i="14"/>
  <c r="DK46" i="14"/>
  <c r="EB20" i="14"/>
  <c r="DG46" i="14"/>
  <c r="EA13" i="14"/>
  <c r="DF39" i="14"/>
  <c r="EC20" i="14"/>
  <c r="DH46" i="14"/>
  <c r="EK13" i="14"/>
  <c r="DP39" i="14"/>
  <c r="EO13" i="14"/>
  <c r="DT39" i="14"/>
  <c r="EL13" i="14"/>
  <c r="DQ39" i="14"/>
  <c r="EN13" i="14"/>
  <c r="DS39" i="14"/>
  <c r="ED20" i="14"/>
  <c r="DI46" i="14"/>
  <c r="EG20" i="14"/>
  <c r="DL46" i="14"/>
  <c r="DZ13" i="14"/>
  <c r="DE39" i="14"/>
  <c r="EE20" i="14"/>
  <c r="DJ46" i="14"/>
  <c r="EJ20" i="14"/>
  <c r="DO46" i="14"/>
  <c r="IU13" i="14"/>
  <c r="HZ39" i="14"/>
  <c r="ED13" i="14"/>
  <c r="DI39" i="14"/>
  <c r="EI13" i="14"/>
  <c r="DN39" i="14"/>
  <c r="EB13" i="14"/>
  <c r="DG39" i="14"/>
  <c r="EC13" i="14"/>
  <c r="DH39" i="14"/>
  <c r="EH20" i="14"/>
  <c r="DM46" i="14"/>
  <c r="DN46" i="20"/>
  <c r="EI20" i="20"/>
  <c r="DL39" i="20"/>
  <c r="EG13" i="20"/>
  <c r="DD46" i="20"/>
  <c r="DY20" i="20"/>
  <c r="DK46" i="20"/>
  <c r="EF20" i="20"/>
  <c r="DH46" i="20"/>
  <c r="EC20" i="20"/>
  <c r="EA39" i="20"/>
  <c r="EV13" i="20"/>
  <c r="DH39" i="20"/>
  <c r="EC13" i="20"/>
  <c r="DI46" i="20"/>
  <c r="ED20" i="20"/>
  <c r="DL46" i="20"/>
  <c r="EG20" i="20"/>
  <c r="DG46" i="20"/>
  <c r="EB20" i="20"/>
  <c r="DM46" i="20"/>
  <c r="EH20" i="20"/>
  <c r="DF46" i="20"/>
  <c r="EA20" i="20"/>
  <c r="DM39" i="20"/>
  <c r="EH13" i="20"/>
  <c r="DO39" i="20"/>
  <c r="EJ13" i="20"/>
  <c r="DP46" i="20"/>
  <c r="EK20" i="20"/>
  <c r="DE46" i="20"/>
  <c r="DZ20" i="20"/>
  <c r="DJ39" i="20"/>
  <c r="EE13" i="20"/>
  <c r="DI39" i="20"/>
  <c r="ED13" i="20"/>
  <c r="DJ46" i="20"/>
  <c r="EE20" i="20"/>
  <c r="DO46" i="20"/>
  <c r="EJ20" i="20"/>
  <c r="DG39" i="20"/>
  <c r="EB13" i="20"/>
  <c r="DP39" i="20"/>
  <c r="EK13" i="20"/>
  <c r="DQ39" i="20"/>
  <c r="EL13" i="20"/>
  <c r="DT39" i="20"/>
  <c r="EO13" i="20"/>
  <c r="EF13" i="20"/>
  <c r="DK39" i="20"/>
  <c r="DS39" i="20"/>
  <c r="EN13" i="20"/>
  <c r="DN39" i="20"/>
  <c r="EI13" i="20"/>
  <c r="B29" i="9"/>
  <c r="B32" i="13"/>
  <c r="VP4" i="15"/>
  <c r="VM10" i="15" s="1"/>
  <c r="WM4" i="15"/>
  <c r="WJ10" i="15" s="1"/>
  <c r="SY4" i="15"/>
  <c r="SV10" i="15" s="1"/>
  <c r="TV4" i="15"/>
  <c r="TS10" i="15" s="1"/>
  <c r="DZ13" i="20" l="1"/>
  <c r="DZ39" i="20" s="1"/>
  <c r="HZ13" i="20"/>
  <c r="HE39" i="20"/>
  <c r="EX13" i="14"/>
  <c r="EC39" i="14"/>
  <c r="FD13" i="14"/>
  <c r="EI39" i="14"/>
  <c r="JP13" i="14"/>
  <c r="IU39" i="14"/>
  <c r="EZ20" i="14"/>
  <c r="EE46" i="14"/>
  <c r="FB20" i="14"/>
  <c r="EG46" i="14"/>
  <c r="FI13" i="14"/>
  <c r="EN39" i="14"/>
  <c r="FJ13" i="14"/>
  <c r="EO39" i="14"/>
  <c r="EX20" i="14"/>
  <c r="EC46" i="14"/>
  <c r="EW20" i="14"/>
  <c r="EB46" i="14"/>
  <c r="EV20" i="14"/>
  <c r="EA46" i="14"/>
  <c r="FC13" i="14"/>
  <c r="EH39" i="14"/>
  <c r="FE13" i="14"/>
  <c r="EJ39" i="14"/>
  <c r="EU20" i="14"/>
  <c r="DZ46" i="14"/>
  <c r="FD20" i="14"/>
  <c r="EI46" i="14"/>
  <c r="FC20" i="14"/>
  <c r="EH46" i="14"/>
  <c r="EW13" i="14"/>
  <c r="EB39" i="14"/>
  <c r="EY13" i="14"/>
  <c r="ED39" i="14"/>
  <c r="FE20" i="14"/>
  <c r="EJ46" i="14"/>
  <c r="EU13" i="14"/>
  <c r="DZ39" i="14"/>
  <c r="EY20" i="14"/>
  <c r="ED46" i="14"/>
  <c r="FG13" i="14"/>
  <c r="EL39" i="14"/>
  <c r="FF13" i="14"/>
  <c r="EK39" i="14"/>
  <c r="EV13" i="14"/>
  <c r="EA39" i="14"/>
  <c r="FA20" i="14"/>
  <c r="EF46" i="14"/>
  <c r="FA13" i="14"/>
  <c r="EF39" i="14"/>
  <c r="EZ13" i="14"/>
  <c r="EE39" i="14"/>
  <c r="FB13" i="14"/>
  <c r="EG39" i="14"/>
  <c r="ET20" i="14"/>
  <c r="DY46" i="14"/>
  <c r="FF20" i="14"/>
  <c r="EK46" i="14"/>
  <c r="EN39" i="20"/>
  <c r="FI13" i="20"/>
  <c r="EO39" i="20"/>
  <c r="FJ13" i="20"/>
  <c r="EK39" i="20"/>
  <c r="FF13" i="20"/>
  <c r="EJ46" i="20"/>
  <c r="FE20" i="20"/>
  <c r="ED39" i="20"/>
  <c r="EY13" i="20"/>
  <c r="DZ46" i="20"/>
  <c r="EU20" i="20"/>
  <c r="EJ39" i="20"/>
  <c r="FE13" i="20"/>
  <c r="EH46" i="20"/>
  <c r="FC20" i="20"/>
  <c r="EB46" i="20"/>
  <c r="EW20" i="20"/>
  <c r="ED46" i="20"/>
  <c r="EY20" i="20"/>
  <c r="FQ13" i="20"/>
  <c r="EV39" i="20"/>
  <c r="EF46" i="20"/>
  <c r="FA20" i="20"/>
  <c r="EG39" i="20"/>
  <c r="FB13" i="20"/>
  <c r="EI39" i="20"/>
  <c r="FD13" i="20"/>
  <c r="EL39" i="20"/>
  <c r="FG13" i="20"/>
  <c r="EB39" i="20"/>
  <c r="EW13" i="20"/>
  <c r="EE46" i="20"/>
  <c r="EZ20" i="20"/>
  <c r="EZ13" i="20"/>
  <c r="EE39" i="20"/>
  <c r="EK46" i="20"/>
  <c r="FF20" i="20"/>
  <c r="EH39" i="20"/>
  <c r="FC13" i="20"/>
  <c r="EA46" i="20"/>
  <c r="EV20" i="20"/>
  <c r="EG46" i="20"/>
  <c r="FB20" i="20"/>
  <c r="EC39" i="20"/>
  <c r="EX13" i="20"/>
  <c r="EC46" i="20"/>
  <c r="EX20" i="20"/>
  <c r="DY46" i="20"/>
  <c r="ET20" i="20"/>
  <c r="EI46" i="20"/>
  <c r="FD20" i="20"/>
  <c r="EF39" i="20"/>
  <c r="FA13" i="20"/>
  <c r="B30" i="9"/>
  <c r="B33" i="13"/>
  <c r="EU13" i="20" l="1"/>
  <c r="EU39" i="20" s="1"/>
  <c r="HZ39" i="20"/>
  <c r="IU13" i="20"/>
  <c r="FO20" i="14"/>
  <c r="ET46" i="14"/>
  <c r="FU13" i="14"/>
  <c r="EZ39" i="14"/>
  <c r="FV20" i="14"/>
  <c r="FA46" i="14"/>
  <c r="GA13" i="14"/>
  <c r="FF39" i="14"/>
  <c r="FT20" i="14"/>
  <c r="EY46" i="14"/>
  <c r="FZ20" i="14"/>
  <c r="FE46" i="14"/>
  <c r="FR13" i="14"/>
  <c r="EW39" i="14"/>
  <c r="FY20" i="14"/>
  <c r="FD46" i="14"/>
  <c r="FZ13" i="14"/>
  <c r="FE39" i="14"/>
  <c r="FQ20" i="14"/>
  <c r="EV46" i="14"/>
  <c r="FS20" i="14"/>
  <c r="EX46" i="14"/>
  <c r="GD13" i="14"/>
  <c r="FI39" i="14"/>
  <c r="FU20" i="14"/>
  <c r="EZ46" i="14"/>
  <c r="FY13" i="14"/>
  <c r="FD39" i="14"/>
  <c r="GA20" i="14"/>
  <c r="FF46" i="14"/>
  <c r="FW13" i="14"/>
  <c r="FB39" i="14"/>
  <c r="FV13" i="14"/>
  <c r="FA39" i="14"/>
  <c r="FQ13" i="14"/>
  <c r="EV39" i="14"/>
  <c r="GB13" i="14"/>
  <c r="FG39" i="14"/>
  <c r="FP13" i="14"/>
  <c r="EU39" i="14"/>
  <c r="FT13" i="14"/>
  <c r="EY39" i="14"/>
  <c r="FX20" i="14"/>
  <c r="FC46" i="14"/>
  <c r="FP20" i="14"/>
  <c r="EU46" i="14"/>
  <c r="FX13" i="14"/>
  <c r="FC39" i="14"/>
  <c r="FR20" i="14"/>
  <c r="EW46" i="14"/>
  <c r="GE13" i="14"/>
  <c r="FJ39" i="14"/>
  <c r="FW20" i="14"/>
  <c r="FB46" i="14"/>
  <c r="KK13" i="14"/>
  <c r="JP39" i="14"/>
  <c r="FS13" i="14"/>
  <c r="EX39" i="14"/>
  <c r="EX39" i="20"/>
  <c r="FS13" i="20"/>
  <c r="FD46" i="20"/>
  <c r="FY20" i="20"/>
  <c r="EX46" i="20"/>
  <c r="FS20" i="20"/>
  <c r="FB46" i="20"/>
  <c r="FW20" i="20"/>
  <c r="EV46" i="20"/>
  <c r="FQ20" i="20"/>
  <c r="FF46" i="20"/>
  <c r="GA20" i="20"/>
  <c r="EZ46" i="20"/>
  <c r="FU20" i="20"/>
  <c r="FG39" i="20"/>
  <c r="GB13" i="20"/>
  <c r="FB39" i="20"/>
  <c r="FW13" i="20"/>
  <c r="EW46" i="20"/>
  <c r="FR20" i="20"/>
  <c r="EU46" i="20"/>
  <c r="FP20" i="20"/>
  <c r="FE46" i="20"/>
  <c r="FZ20" i="20"/>
  <c r="FJ39" i="20"/>
  <c r="GE13" i="20"/>
  <c r="ET46" i="20"/>
  <c r="FO20" i="20"/>
  <c r="FQ39" i="20"/>
  <c r="GL13" i="20"/>
  <c r="FA39" i="20"/>
  <c r="FV13" i="20"/>
  <c r="FC39" i="20"/>
  <c r="FX13" i="20"/>
  <c r="EW39" i="20"/>
  <c r="FR13" i="20"/>
  <c r="FY13" i="20"/>
  <c r="FD39" i="20"/>
  <c r="FA46" i="20"/>
  <c r="FV20" i="20"/>
  <c r="FT20" i="20"/>
  <c r="EY46" i="20"/>
  <c r="FC46" i="20"/>
  <c r="FX20" i="20"/>
  <c r="FE39" i="20"/>
  <c r="FZ13" i="20"/>
  <c r="EY39" i="20"/>
  <c r="FT13" i="20"/>
  <c r="FF39" i="20"/>
  <c r="GA13" i="20"/>
  <c r="FI39" i="20"/>
  <c r="GD13" i="20"/>
  <c r="EZ39" i="20"/>
  <c r="FU13" i="20"/>
  <c r="B31" i="9"/>
  <c r="B34" i="13"/>
  <c r="FP13" i="20" l="1"/>
  <c r="FP39" i="20" s="1"/>
  <c r="IU39" i="20"/>
  <c r="JP13" i="20"/>
  <c r="LF13" i="14"/>
  <c r="LF39" i="14" s="1"/>
  <c r="KK39" i="14"/>
  <c r="GZ13" i="14"/>
  <c r="GE39" i="14"/>
  <c r="GS13" i="14"/>
  <c r="FX39" i="14"/>
  <c r="GS20" i="14"/>
  <c r="FX46" i="14"/>
  <c r="GK13" i="14"/>
  <c r="FP39" i="14"/>
  <c r="GL13" i="14"/>
  <c r="FQ39" i="14"/>
  <c r="GR13" i="14"/>
  <c r="FW39" i="14"/>
  <c r="GT13" i="14"/>
  <c r="FY39" i="14"/>
  <c r="GY13" i="14"/>
  <c r="GD39" i="14"/>
  <c r="GL20" i="14"/>
  <c r="FQ46" i="14"/>
  <c r="GT20" i="14"/>
  <c r="FY46" i="14"/>
  <c r="GU20" i="14"/>
  <c r="FZ46" i="14"/>
  <c r="GV13" i="14"/>
  <c r="GA39" i="14"/>
  <c r="GP13" i="14"/>
  <c r="FU39" i="14"/>
  <c r="GN13" i="14"/>
  <c r="FS39" i="14"/>
  <c r="GR20" i="14"/>
  <c r="FW46" i="14"/>
  <c r="GM20" i="14"/>
  <c r="FR46" i="14"/>
  <c r="GK20" i="14"/>
  <c r="FP46" i="14"/>
  <c r="GO13" i="14"/>
  <c r="FT39" i="14"/>
  <c r="GW13" i="14"/>
  <c r="GB39" i="14"/>
  <c r="GQ13" i="14"/>
  <c r="FV39" i="14"/>
  <c r="GV20" i="14"/>
  <c r="GA46" i="14"/>
  <c r="GP20" i="14"/>
  <c r="FU46" i="14"/>
  <c r="GN20" i="14"/>
  <c r="FS46" i="14"/>
  <c r="GU13" i="14"/>
  <c r="FZ39" i="14"/>
  <c r="GM13" i="14"/>
  <c r="FR39" i="14"/>
  <c r="GO20" i="14"/>
  <c r="FT46" i="14"/>
  <c r="GQ20" i="14"/>
  <c r="FV46" i="14"/>
  <c r="GJ20" i="14"/>
  <c r="FO46" i="14"/>
  <c r="GD39" i="20"/>
  <c r="GY13" i="20"/>
  <c r="FT39" i="20"/>
  <c r="GO13" i="20"/>
  <c r="FX46" i="20"/>
  <c r="GS20" i="20"/>
  <c r="FV46" i="20"/>
  <c r="GQ20" i="20"/>
  <c r="FR39" i="20"/>
  <c r="GM13" i="20"/>
  <c r="GL39" i="20"/>
  <c r="HG13" i="20"/>
  <c r="GE39" i="20"/>
  <c r="GZ13" i="20"/>
  <c r="FP46" i="20"/>
  <c r="GK20" i="20"/>
  <c r="FR46" i="20"/>
  <c r="GM20" i="20"/>
  <c r="GB39" i="20"/>
  <c r="GW13" i="20"/>
  <c r="GA46" i="20"/>
  <c r="GV20" i="20"/>
  <c r="FW46" i="20"/>
  <c r="GR20" i="20"/>
  <c r="FY46" i="20"/>
  <c r="GT20" i="20"/>
  <c r="FU39" i="20"/>
  <c r="GP13" i="20"/>
  <c r="GA39" i="20"/>
  <c r="GV13" i="20"/>
  <c r="FZ39" i="20"/>
  <c r="GU13" i="20"/>
  <c r="FX39" i="20"/>
  <c r="GS13" i="20"/>
  <c r="FV39" i="20"/>
  <c r="GQ13" i="20"/>
  <c r="FO46" i="20"/>
  <c r="GJ20" i="20"/>
  <c r="FZ46" i="20"/>
  <c r="GU20" i="20"/>
  <c r="FW39" i="20"/>
  <c r="GR13" i="20"/>
  <c r="FU46" i="20"/>
  <c r="GP20" i="20"/>
  <c r="FQ46" i="20"/>
  <c r="GL20" i="20"/>
  <c r="FS46" i="20"/>
  <c r="GN20" i="20"/>
  <c r="FS39" i="20"/>
  <c r="GN13" i="20"/>
  <c r="FT46" i="20"/>
  <c r="GO20" i="20"/>
  <c r="FY39" i="20"/>
  <c r="GT13" i="20"/>
  <c r="B32" i="9"/>
  <c r="B35" i="13"/>
  <c r="GK13" i="20" l="1"/>
  <c r="GK39" i="20" s="1"/>
  <c r="KK13" i="20"/>
  <c r="JP39" i="20"/>
  <c r="HL20" i="14"/>
  <c r="GQ46" i="14"/>
  <c r="HH13" i="14"/>
  <c r="GM39" i="14"/>
  <c r="HI20" i="14"/>
  <c r="GN46" i="14"/>
  <c r="HQ20" i="14"/>
  <c r="GV46" i="14"/>
  <c r="HR13" i="14"/>
  <c r="GW39" i="14"/>
  <c r="HF20" i="14"/>
  <c r="GK46" i="14"/>
  <c r="HM20" i="14"/>
  <c r="GR46" i="14"/>
  <c r="HK13" i="14"/>
  <c r="GP39" i="14"/>
  <c r="HP20" i="14"/>
  <c r="GU46" i="14"/>
  <c r="HG20" i="14"/>
  <c r="GL46" i="14"/>
  <c r="HO13" i="14"/>
  <c r="GT39" i="14"/>
  <c r="HG13" i="14"/>
  <c r="GL39" i="14"/>
  <c r="HN20" i="14"/>
  <c r="GS46" i="14"/>
  <c r="HU13" i="14"/>
  <c r="GZ39" i="14"/>
  <c r="HE20" i="14"/>
  <c r="GJ46" i="14"/>
  <c r="HJ20" i="14"/>
  <c r="GO46" i="14"/>
  <c r="HP13" i="14"/>
  <c r="GU39" i="14"/>
  <c r="HK20" i="14"/>
  <c r="GP46" i="14"/>
  <c r="HL13" i="14"/>
  <c r="GQ39" i="14"/>
  <c r="HJ13" i="14"/>
  <c r="GO39" i="14"/>
  <c r="HH20" i="14"/>
  <c r="GM46" i="14"/>
  <c r="HI13" i="14"/>
  <c r="GN39" i="14"/>
  <c r="HQ13" i="14"/>
  <c r="GV39" i="14"/>
  <c r="HO20" i="14"/>
  <c r="GT46" i="14"/>
  <c r="HT13" i="14"/>
  <c r="GY39" i="14"/>
  <c r="HM13" i="14"/>
  <c r="GR39" i="14"/>
  <c r="HF13" i="14"/>
  <c r="GK39" i="14"/>
  <c r="HN13" i="14"/>
  <c r="GS39" i="14"/>
  <c r="GT39" i="20"/>
  <c r="HO13" i="20"/>
  <c r="GN39" i="20"/>
  <c r="HI13" i="20"/>
  <c r="GL46" i="20"/>
  <c r="HG20" i="20"/>
  <c r="GR39" i="20"/>
  <c r="HM13" i="20"/>
  <c r="GU46" i="20"/>
  <c r="HP20" i="20"/>
  <c r="HL13" i="20"/>
  <c r="GQ39" i="20"/>
  <c r="GU39" i="20"/>
  <c r="HP13" i="20"/>
  <c r="GP39" i="20"/>
  <c r="HK13" i="20"/>
  <c r="GR46" i="20"/>
  <c r="HM20" i="20"/>
  <c r="GW39" i="20"/>
  <c r="HR13" i="20"/>
  <c r="GK46" i="20"/>
  <c r="HF20" i="20"/>
  <c r="HG39" i="20"/>
  <c r="IB13" i="20"/>
  <c r="GQ46" i="20"/>
  <c r="HL20" i="20"/>
  <c r="GO39" i="20"/>
  <c r="HJ13" i="20"/>
  <c r="GP46" i="20"/>
  <c r="HK20" i="20"/>
  <c r="GO46" i="20"/>
  <c r="HJ20" i="20"/>
  <c r="GN46" i="20"/>
  <c r="HI20" i="20"/>
  <c r="GJ46" i="20"/>
  <c r="HE20" i="20"/>
  <c r="GS39" i="20"/>
  <c r="HN13" i="20"/>
  <c r="GV39" i="20"/>
  <c r="HQ13" i="20"/>
  <c r="GT46" i="20"/>
  <c r="HO20" i="20"/>
  <c r="GV46" i="20"/>
  <c r="HQ20" i="20"/>
  <c r="GM46" i="20"/>
  <c r="HH20" i="20"/>
  <c r="GZ39" i="20"/>
  <c r="HU13" i="20"/>
  <c r="GM39" i="20"/>
  <c r="HH13" i="20"/>
  <c r="GS46" i="20"/>
  <c r="HN20" i="20"/>
  <c r="GY39" i="20"/>
  <c r="HT13" i="20"/>
  <c r="B33" i="9"/>
  <c r="B36" i="13"/>
  <c r="HF13" i="20" l="1"/>
  <c r="IA13" i="20" s="1"/>
  <c r="IA39" i="20" s="1"/>
  <c r="LF13" i="20"/>
  <c r="LF39" i="20" s="1"/>
  <c r="KK39" i="20"/>
  <c r="BU59" i="14"/>
  <c r="HE59" i="20"/>
  <c r="CP59" i="20"/>
  <c r="JW59" i="20"/>
  <c r="DK59" i="20"/>
  <c r="CP59" i="14"/>
  <c r="KR59" i="20"/>
  <c r="BN59" i="14"/>
  <c r="LF59" i="14"/>
  <c r="HZ59" i="14"/>
  <c r="AS59" i="20"/>
  <c r="JP59" i="20"/>
  <c r="EF59" i="20"/>
  <c r="BU59" i="20"/>
  <c r="IU59" i="20"/>
  <c r="FV59" i="14"/>
  <c r="DD59" i="20"/>
  <c r="GJ59" i="14"/>
  <c r="KK59" i="20"/>
  <c r="GJ59" i="20"/>
  <c r="AZ59" i="14"/>
  <c r="DD59" i="14"/>
  <c r="FO59" i="20"/>
  <c r="HZ59" i="20"/>
  <c r="ET59" i="20"/>
  <c r="GQ59" i="20"/>
  <c r="DY59" i="20"/>
  <c r="ET59" i="14"/>
  <c r="AE59" i="20"/>
  <c r="LF59" i="20"/>
  <c r="LM59" i="20"/>
  <c r="JP59" i="14"/>
  <c r="HL59" i="20"/>
  <c r="FA59" i="20"/>
  <c r="FV59" i="20"/>
  <c r="X59" i="20"/>
  <c r="IG59" i="20"/>
  <c r="FA59" i="14"/>
  <c r="EF59" i="14"/>
  <c r="KR59" i="14"/>
  <c r="IG59" i="14"/>
  <c r="LM59" i="14"/>
  <c r="CI59" i="20"/>
  <c r="BN59" i="20"/>
  <c r="KK59" i="14"/>
  <c r="FO59" i="14"/>
  <c r="AE59" i="14"/>
  <c r="JB59" i="20"/>
  <c r="DY59" i="14"/>
  <c r="CI59" i="14"/>
  <c r="AZ59" i="20"/>
  <c r="X59" i="14"/>
  <c r="GQ59" i="14"/>
  <c r="AS59" i="14"/>
  <c r="DK59" i="14"/>
  <c r="HL59" i="14"/>
  <c r="JB59" i="14"/>
  <c r="HE59" i="14"/>
  <c r="IU59" i="14"/>
  <c r="JW59" i="14"/>
  <c r="II13" i="14"/>
  <c r="HN39" i="14"/>
  <c r="IH13" i="14"/>
  <c r="HM39" i="14"/>
  <c r="IJ20" i="14"/>
  <c r="HO46" i="14"/>
  <c r="ID13" i="14"/>
  <c r="HI39" i="14"/>
  <c r="IE13" i="14"/>
  <c r="HJ39" i="14"/>
  <c r="IF20" i="14"/>
  <c r="HK46" i="14"/>
  <c r="IE20" i="14"/>
  <c r="HJ46" i="14"/>
  <c r="IP13" i="14"/>
  <c r="HU39" i="14"/>
  <c r="IB13" i="14"/>
  <c r="HG39" i="14"/>
  <c r="IB20" i="14"/>
  <c r="HG46" i="14"/>
  <c r="IF13" i="14"/>
  <c r="HK39" i="14"/>
  <c r="IA20" i="14"/>
  <c r="HF46" i="14"/>
  <c r="IL20" i="14"/>
  <c r="HQ46" i="14"/>
  <c r="IC13" i="14"/>
  <c r="HH39" i="14"/>
  <c r="IA13" i="14"/>
  <c r="HF39" i="14"/>
  <c r="IO13" i="14"/>
  <c r="HT39" i="14"/>
  <c r="IL13" i="14"/>
  <c r="HQ39" i="14"/>
  <c r="IC20" i="14"/>
  <c r="HH46" i="14"/>
  <c r="IG13" i="14"/>
  <c r="HL39" i="14"/>
  <c r="IK13" i="14"/>
  <c r="HP39" i="14"/>
  <c r="HZ20" i="14"/>
  <c r="HE46" i="14"/>
  <c r="II20" i="14"/>
  <c r="HN46" i="14"/>
  <c r="IJ13" i="14"/>
  <c r="HO39" i="14"/>
  <c r="IK20" i="14"/>
  <c r="HP46" i="14"/>
  <c r="IH20" i="14"/>
  <c r="HM46" i="14"/>
  <c r="IM13" i="14"/>
  <c r="HR39" i="14"/>
  <c r="ID20" i="14"/>
  <c r="HI46" i="14"/>
  <c r="IG20" i="14"/>
  <c r="HL46" i="14"/>
  <c r="HU39" i="20"/>
  <c r="IP13" i="20"/>
  <c r="HT39" i="20"/>
  <c r="IO13" i="20"/>
  <c r="HH39" i="20"/>
  <c r="IC13" i="20"/>
  <c r="HH46" i="20"/>
  <c r="IC20" i="20"/>
  <c r="HO46" i="20"/>
  <c r="IJ20" i="20"/>
  <c r="HN39" i="20"/>
  <c r="II13" i="20"/>
  <c r="HJ46" i="20"/>
  <c r="IE20" i="20"/>
  <c r="HJ39" i="20"/>
  <c r="IE13" i="20"/>
  <c r="IW13" i="20"/>
  <c r="IB39" i="20"/>
  <c r="HR39" i="20"/>
  <c r="IM13" i="20"/>
  <c r="IF13" i="20"/>
  <c r="HK39" i="20"/>
  <c r="HM39" i="20"/>
  <c r="IH13" i="20"/>
  <c r="HI39" i="20"/>
  <c r="ID13" i="20"/>
  <c r="HL39" i="20"/>
  <c r="IG13" i="20"/>
  <c r="HN46" i="20"/>
  <c r="II20" i="20"/>
  <c r="HQ46" i="20"/>
  <c r="IL20" i="20"/>
  <c r="HQ39" i="20"/>
  <c r="IL13" i="20"/>
  <c r="HE46" i="20"/>
  <c r="HZ20" i="20"/>
  <c r="HI46" i="20"/>
  <c r="ID20" i="20"/>
  <c r="HK46" i="20"/>
  <c r="IF20" i="20"/>
  <c r="HL46" i="20"/>
  <c r="IG20" i="20"/>
  <c r="HF46" i="20"/>
  <c r="IA20" i="20"/>
  <c r="HM46" i="20"/>
  <c r="IH20" i="20"/>
  <c r="HP39" i="20"/>
  <c r="IK13" i="20"/>
  <c r="HP46" i="20"/>
  <c r="IK20" i="20"/>
  <c r="HG46" i="20"/>
  <c r="IB20" i="20"/>
  <c r="HO39" i="20"/>
  <c r="IJ13" i="20"/>
  <c r="V8" i="15"/>
  <c r="CM8" i="15"/>
  <c r="BP8" i="15"/>
  <c r="AS8" i="15"/>
  <c r="DJ8" i="15"/>
  <c r="LI8" i="15"/>
  <c r="KL8" i="15"/>
  <c r="IR8" i="15"/>
  <c r="JO8" i="15"/>
  <c r="FD8" i="15"/>
  <c r="HU8" i="15"/>
  <c r="GX8" i="15"/>
  <c r="GA8" i="15"/>
  <c r="NC8" i="15"/>
  <c r="EG8" i="15"/>
  <c r="MF8" i="15"/>
  <c r="OW8" i="15"/>
  <c r="NZ8" i="15"/>
  <c r="PT8" i="15"/>
  <c r="RN8" i="15"/>
  <c r="SK8" i="15"/>
  <c r="QQ8" i="15"/>
  <c r="VY8" i="15"/>
  <c r="TH8" i="15"/>
  <c r="WV8" i="15"/>
  <c r="VB8" i="15"/>
  <c r="XS8" i="15"/>
  <c r="XQ2" i="15" s="1"/>
  <c r="UE8" i="15"/>
  <c r="B34" i="9"/>
  <c r="JB61" i="14" a="1"/>
  <c r="JW61" i="14" a="1"/>
  <c r="ET63" i="14" a="1"/>
  <c r="AE63" i="14" a="1"/>
  <c r="HE64" i="20" a="1"/>
  <c r="CP64" i="20" a="1"/>
  <c r="JP62" i="20" a="1"/>
  <c r="JB62" i="20" a="1"/>
  <c r="HE63" i="20" a="1"/>
  <c r="CP63" i="20" a="1"/>
  <c r="LM63" i="20" a="1"/>
  <c r="AZ62" i="14" a="1"/>
  <c r="LF64" i="20" a="1"/>
  <c r="DY62" i="20" a="1"/>
  <c r="DY63" i="14" a="1"/>
  <c r="HL62" i="20" a="1"/>
  <c r="IG61" i="20" a="1"/>
  <c r="FO63" i="14" a="1"/>
  <c r="CI61" i="20" a="1"/>
  <c r="DK61" i="14" a="1"/>
  <c r="DK62" i="20" a="1"/>
  <c r="BU62" i="20" a="1"/>
  <c r="JB62" i="14" a="1"/>
  <c r="KR64" i="14" a="1"/>
  <c r="EF61" i="14" a="1"/>
  <c r="ET64" i="20" a="1"/>
  <c r="FO62" i="20" a="1"/>
  <c r="HL61" i="14" a="1"/>
  <c r="AE61" i="14" a="1"/>
  <c r="HE62" i="14" a="1"/>
  <c r="FO61" i="14" a="1"/>
  <c r="FA63" i="14" a="1"/>
  <c r="JW61" i="20" a="1"/>
  <c r="CP61" i="14" a="1"/>
  <c r="IU63" i="14" a="1"/>
  <c r="X61" i="14" a="1"/>
  <c r="BU62" i="14" a="1"/>
  <c r="HZ64" i="14" a="1"/>
  <c r="AS64" i="20" a="1"/>
  <c r="GJ64" i="20" a="1"/>
  <c r="BU61" i="14" a="1"/>
  <c r="HZ63" i="14" a="1"/>
  <c r="KK63" i="20" a="1"/>
  <c r="DD64" i="20" a="1"/>
  <c r="AE62" i="20" a="1"/>
  <c r="FA64" i="14" a="1"/>
  <c r="FV62" i="20" a="1"/>
  <c r="BU61" i="20" a="1"/>
  <c r="GJ64" i="14" a="1"/>
  <c r="KK61" i="14" a="1"/>
  <c r="AS63" i="14" a="1"/>
  <c r="JW64" i="20" a="1"/>
  <c r="ET62" i="20" a="1"/>
  <c r="EF62" i="20" a="1"/>
  <c r="DD62" i="14" a="1"/>
  <c r="CI64" i="14" a="1"/>
  <c r="IU64" i="20" a="1"/>
  <c r="CP62" i="14" a="1"/>
  <c r="FV61" i="14" a="1"/>
  <c r="BN62" i="14" a="1"/>
  <c r="JP61" i="20" a="1"/>
  <c r="FV62" i="14" a="1"/>
  <c r="LF62" i="14" a="1"/>
  <c r="CP64" i="14" a="1"/>
  <c r="LF64" i="14" a="1"/>
  <c r="GJ63" i="14" a="1"/>
  <c r="ET64" i="14" a="1"/>
  <c r="EF61" i="20" a="1"/>
  <c r="LF63" i="14" a="1"/>
  <c r="GJ62" i="14" a="1"/>
  <c r="KK64" i="20" a="1"/>
  <c r="X61" i="20" a="1"/>
  <c r="LF61" i="14" a="1"/>
  <c r="GJ61" i="14" a="1"/>
  <c r="FV63" i="20" a="1"/>
  <c r="IG62" i="14" a="1"/>
  <c r="IG62" i="20" a="1"/>
  <c r="FO64" i="14" a="1"/>
  <c r="CI62" i="20" a="1"/>
  <c r="FA61" i="14" a="1"/>
  <c r="KR63" i="20" a="1"/>
  <c r="GQ61" i="14" a="1"/>
  <c r="BN61" i="20" a="1"/>
  <c r="JP64" i="20" a="1"/>
  <c r="LF61" i="20" a="1"/>
  <c r="LF63" i="20" a="1"/>
  <c r="IU62" i="14" a="1"/>
  <c r="KK62" i="20" a="1"/>
  <c r="JP61" i="14" a="1"/>
  <c r="DD63" i="20" a="1"/>
  <c r="GQ63" i="20" a="1"/>
  <c r="AS63" i="20" a="1"/>
  <c r="IG63" i="14" a="1"/>
  <c r="DD62" i="20" a="1"/>
  <c r="GQ62" i="20" a="1"/>
  <c r="DY64" i="20" a="1"/>
  <c r="DY62" i="14" a="1"/>
  <c r="DD61" i="20" a="1"/>
  <c r="GQ61" i="20" a="1"/>
  <c r="IU61" i="14" a="1"/>
  <c r="GQ64" i="20" a="1"/>
  <c r="KK64" i="14" a="1"/>
  <c r="AS64" i="14" a="1"/>
  <c r="JW62" i="20" a="1"/>
  <c r="JW63" i="14" a="1"/>
  <c r="AE62" i="14" a="1"/>
  <c r="HE61" i="20" a="1"/>
  <c r="CP61" i="20" a="1"/>
  <c r="GJ61" i="20" a="1"/>
  <c r="FA64" i="20" a="1"/>
  <c r="HL64" i="20" a="1"/>
  <c r="FA62" i="14" a="1"/>
  <c r="FO61" i="20" a="1"/>
  <c r="KR64" i="20" a="1"/>
  <c r="KK61" i="20" a="1"/>
  <c r="DY64" i="14" a="1"/>
  <c r="JB64" i="14" a="1"/>
  <c r="HE63" i="14" a="1"/>
  <c r="GQ63" i="14" a="1"/>
  <c r="ET63" i="20" a="1"/>
  <c r="JP62" i="14" a="1"/>
  <c r="ET61" i="20" a="1"/>
  <c r="FA63" i="20" a="1"/>
  <c r="DY63" i="20" a="1"/>
  <c r="CP63" i="14" a="1"/>
  <c r="AE64" i="20" a="1"/>
  <c r="FA62" i="20" a="1"/>
  <c r="FV64" i="20" a="1"/>
  <c r="LM64" i="14" a="1"/>
  <c r="AE63" i="20" a="1"/>
  <c r="FA61" i="20" a="1"/>
  <c r="GJ63" i="20" a="1"/>
  <c r="IU63" i="20" a="1"/>
  <c r="GQ62" i="14" a="1"/>
  <c r="BN62" i="20" a="1"/>
  <c r="JP63" i="20" a="1"/>
  <c r="FO63" i="20" a="1"/>
  <c r="DK63" i="20" a="1"/>
  <c r="HZ61" i="14" a="1"/>
  <c r="AS61" i="20" a="1"/>
  <c r="ET61" i="14" a="1"/>
  <c r="HE64" i="14" a="1"/>
  <c r="IG64" i="14" a="1"/>
  <c r="FO62" i="14" a="1"/>
  <c r="HZ61" i="20" a="1"/>
  <c r="BN61" i="14" a="1"/>
  <c r="DD63" i="14" a="1"/>
  <c r="EF62" i="14" a="1"/>
  <c r="AS62" i="14" a="1"/>
  <c r="JW64" i="14" a="1"/>
  <c r="GQ64" i="14" a="1"/>
  <c r="HE61" i="14" a="1"/>
  <c r="AE61" i="20" a="1"/>
  <c r="DK64" i="14" a="1"/>
  <c r="HL61" i="20" a="1"/>
  <c r="LM63" i="14" a="1"/>
  <c r="CI63" i="20" a="1"/>
  <c r="DD61" i="14" a="1"/>
  <c r="IG64" i="20" a="1"/>
  <c r="LM62" i="14" a="1"/>
  <c r="CI64" i="20" a="1"/>
  <c r="JW62" i="14" a="1"/>
  <c r="IG63" i="20" a="1"/>
  <c r="LM61" i="14" a="1"/>
  <c r="DK61" i="20" a="1"/>
  <c r="IU64" i="14" a="1"/>
  <c r="HE62" i="20" a="1"/>
  <c r="CP62" i="20" a="1"/>
  <c r="GJ62" i="20" a="1"/>
  <c r="EF63" i="14" a="1"/>
  <c r="EF63" i="20" a="1"/>
  <c r="HL63" i="20" a="1"/>
  <c r="JB64" i="20" a="1"/>
  <c r="KR62" i="20" a="1"/>
  <c r="EF64" i="20" a="1"/>
  <c r="IU62" i="20" a="1"/>
  <c r="IG61" i="14" a="1"/>
  <c r="CI63" i="14" a="1"/>
  <c r="AZ61" i="20" a="1"/>
  <c r="AS61" i="14" a="1"/>
  <c r="KK63" i="14" a="1"/>
  <c r="CI62" i="14" a="1"/>
  <c r="AZ62" i="20" a="1"/>
  <c r="LM61" i="20" a="1"/>
  <c r="KK62" i="14" a="1"/>
  <c r="CI61" i="14" a="1"/>
  <c r="JB63" i="14" a="1"/>
  <c r="DK64" i="20" a="1"/>
  <c r="HZ62" i="14" a="1"/>
  <c r="AS62" i="20" a="1"/>
  <c r="ET62" i="14" a="1"/>
  <c r="JW63" i="20" a="1"/>
  <c r="AZ61" i="14" a="1"/>
  <c r="LF62" i="20" a="1"/>
  <c r="DY61" i="20" a="1"/>
  <c r="LM62" i="20" a="1"/>
  <c r="DY61" i="14" a="1"/>
  <c r="DD64" i="14" a="1"/>
  <c r="FV61" i="20" a="1"/>
  <c r="IV13" i="20" l="1"/>
  <c r="IV39" i="20" s="1"/>
  <c r="HF39" i="20"/>
  <c r="HL61" i="14"/>
  <c r="X61" i="14"/>
  <c r="JB64" i="20"/>
  <c r="JF36" i="20" s="1"/>
  <c r="JB62" i="20"/>
  <c r="KR64" i="14"/>
  <c r="KV36" i="14" s="1"/>
  <c r="X61" i="20"/>
  <c r="JP61" i="14"/>
  <c r="JP62" i="14"/>
  <c r="ET61" i="14"/>
  <c r="ET62" i="14"/>
  <c r="ET63" i="14"/>
  <c r="EZ10" i="14" s="1"/>
  <c r="ET64" i="14"/>
  <c r="FE10" i="14" s="1"/>
  <c r="HZ61" i="20"/>
  <c r="GJ61" i="20"/>
  <c r="GJ62" i="20"/>
  <c r="GJ63" i="20"/>
  <c r="GP10" i="20" s="1"/>
  <c r="GJ64" i="20"/>
  <c r="GU10" i="20" s="1"/>
  <c r="FV61" i="14"/>
  <c r="FV62" i="14"/>
  <c r="JP64" i="20"/>
  <c r="KA10" i="20" s="1"/>
  <c r="JP63" i="20"/>
  <c r="JV10" i="20" s="1"/>
  <c r="JP61" i="20"/>
  <c r="JP62" i="20"/>
  <c r="BN61" i="14"/>
  <c r="BN62" i="14"/>
  <c r="JW63" i="20"/>
  <c r="JV36" i="20" s="1"/>
  <c r="JW61" i="20"/>
  <c r="JW64" i="20"/>
  <c r="KA36" i="20" s="1"/>
  <c r="JW62" i="20"/>
  <c r="IU61" i="14"/>
  <c r="IU62" i="14"/>
  <c r="IU63" i="14"/>
  <c r="JA10" i="14" s="1"/>
  <c r="IU64" i="14"/>
  <c r="JF10" i="14" s="1"/>
  <c r="DK61" i="14"/>
  <c r="DK64" i="14"/>
  <c r="DO36" i="14" s="1"/>
  <c r="AZ61" i="20"/>
  <c r="AZ62" i="20"/>
  <c r="AE61" i="14"/>
  <c r="AE62" i="14"/>
  <c r="AE63" i="14"/>
  <c r="AD36" i="14" s="1"/>
  <c r="CI61" i="20"/>
  <c r="CI62" i="20"/>
  <c r="CI63" i="20"/>
  <c r="CO10" i="20" s="1"/>
  <c r="CI64" i="20"/>
  <c r="CT10" i="20" s="1"/>
  <c r="EF61" i="14"/>
  <c r="EF62" i="14"/>
  <c r="EF63" i="14"/>
  <c r="EE36" i="14" s="1"/>
  <c r="FV61" i="20"/>
  <c r="FV62" i="20"/>
  <c r="FV63" i="20"/>
  <c r="FU36" i="20" s="1"/>
  <c r="FV64" i="20"/>
  <c r="FZ36" i="20" s="1"/>
  <c r="LM62" i="20"/>
  <c r="LM61" i="20"/>
  <c r="LM63" i="20"/>
  <c r="LL36" i="20" s="1"/>
  <c r="DY61" i="20"/>
  <c r="DY62" i="20"/>
  <c r="DY63" i="20"/>
  <c r="EE10" i="20" s="1"/>
  <c r="DY64" i="20"/>
  <c r="EJ10" i="20" s="1"/>
  <c r="FO61" i="20"/>
  <c r="FO62" i="20"/>
  <c r="FO63" i="20"/>
  <c r="FU10" i="20" s="1"/>
  <c r="KK61" i="20"/>
  <c r="KK62" i="20"/>
  <c r="KK63" i="20"/>
  <c r="KQ10" i="20" s="1"/>
  <c r="KK64" i="20"/>
  <c r="KV10" i="20" s="1"/>
  <c r="IU64" i="20"/>
  <c r="JF10" i="20" s="1"/>
  <c r="IU63" i="20"/>
  <c r="JA10" i="20" s="1"/>
  <c r="IU62" i="20"/>
  <c r="AS61" i="20"/>
  <c r="AS62" i="20"/>
  <c r="AS63" i="20"/>
  <c r="AY10" i="20" s="1"/>
  <c r="AS64" i="20"/>
  <c r="BD10" i="20" s="1"/>
  <c r="KR64" i="20"/>
  <c r="KV36" i="20" s="1"/>
  <c r="KR63" i="20"/>
  <c r="KQ36" i="20" s="1"/>
  <c r="KR62" i="20"/>
  <c r="CP61" i="20"/>
  <c r="CP62" i="20"/>
  <c r="CP63" i="20"/>
  <c r="CO36" i="20" s="1"/>
  <c r="CP64" i="20"/>
  <c r="CT36" i="20" s="1"/>
  <c r="JW61" i="14"/>
  <c r="JW62" i="14"/>
  <c r="JW63" i="14"/>
  <c r="JV36" i="14" s="1"/>
  <c r="JW64" i="14"/>
  <c r="KA36" i="14" s="1"/>
  <c r="BN61" i="20"/>
  <c r="BN62" i="20"/>
  <c r="HE61" i="14"/>
  <c r="HE62" i="14"/>
  <c r="HE63" i="14"/>
  <c r="HK10" i="14" s="1"/>
  <c r="HE64" i="14"/>
  <c r="HP10" i="14" s="1"/>
  <c r="AS61" i="14"/>
  <c r="AS62" i="14"/>
  <c r="AS63" i="14"/>
  <c r="AY10" i="14" s="1"/>
  <c r="AS64" i="14"/>
  <c r="BD10" i="14" s="1"/>
  <c r="CI61" i="14"/>
  <c r="CI62" i="14"/>
  <c r="CI63" i="14"/>
  <c r="CO10" i="14" s="1"/>
  <c r="CI64" i="14"/>
  <c r="CT10" i="14" s="1"/>
  <c r="FO61" i="14"/>
  <c r="FO62" i="14"/>
  <c r="FO63" i="14"/>
  <c r="FU10" i="14" s="1"/>
  <c r="FO64" i="14"/>
  <c r="FZ10" i="14" s="1"/>
  <c r="LM61" i="14"/>
  <c r="LM62" i="14"/>
  <c r="LM63" i="14"/>
  <c r="LL36" i="14" s="1"/>
  <c r="LM64" i="14"/>
  <c r="LQ36" i="14" s="1"/>
  <c r="FA61" i="14"/>
  <c r="FA62" i="14"/>
  <c r="FA63" i="14"/>
  <c r="EZ36" i="14" s="1"/>
  <c r="FA64" i="14"/>
  <c r="FE36" i="14" s="1"/>
  <c r="FA61" i="20"/>
  <c r="FA62" i="20"/>
  <c r="FA63" i="20"/>
  <c r="EZ36" i="20" s="1"/>
  <c r="FA64" i="20"/>
  <c r="FE36" i="20" s="1"/>
  <c r="LF63" i="20"/>
  <c r="LL10" i="20" s="1"/>
  <c r="LF61" i="20"/>
  <c r="LF62" i="20"/>
  <c r="LF64" i="20"/>
  <c r="LQ10" i="20" s="1"/>
  <c r="GQ61" i="20"/>
  <c r="GQ62" i="20"/>
  <c r="GQ63" i="20"/>
  <c r="GP36" i="20" s="1"/>
  <c r="GQ64" i="20"/>
  <c r="GU36" i="20" s="1"/>
  <c r="DD61" i="14"/>
  <c r="DD62" i="14"/>
  <c r="DD63" i="14"/>
  <c r="DJ10" i="14" s="1"/>
  <c r="DD64" i="14"/>
  <c r="DO10" i="14" s="1"/>
  <c r="GJ61" i="14"/>
  <c r="GJ62" i="14"/>
  <c r="GJ63" i="14"/>
  <c r="GP10" i="14" s="1"/>
  <c r="GJ64" i="14"/>
  <c r="GU10" i="14" s="1"/>
  <c r="BU61" i="20"/>
  <c r="BU62" i="20"/>
  <c r="HZ61" i="14"/>
  <c r="HZ62" i="14"/>
  <c r="HZ63" i="14"/>
  <c r="IF10" i="14" s="1"/>
  <c r="HZ64" i="14"/>
  <c r="IK10" i="14" s="1"/>
  <c r="CP61" i="14"/>
  <c r="CP62" i="14"/>
  <c r="CP63" i="14"/>
  <c r="CO36" i="14" s="1"/>
  <c r="CP64" i="14"/>
  <c r="CT36" i="14" s="1"/>
  <c r="HE61" i="20"/>
  <c r="HE62" i="20"/>
  <c r="HE63" i="20"/>
  <c r="HK10" i="20" s="1"/>
  <c r="HE64" i="20"/>
  <c r="HP10" i="20" s="1"/>
  <c r="JB61" i="14"/>
  <c r="JB62" i="14"/>
  <c r="JB63" i="14"/>
  <c r="JA36" i="14" s="1"/>
  <c r="JB64" i="14"/>
  <c r="JF36" i="14" s="1"/>
  <c r="GQ61" i="14"/>
  <c r="GQ62" i="14"/>
  <c r="GQ63" i="14"/>
  <c r="GP36" i="14" s="1"/>
  <c r="GQ64" i="14"/>
  <c r="GU36" i="14" s="1"/>
  <c r="DY61" i="14"/>
  <c r="DY62" i="14"/>
  <c r="DY63" i="14"/>
  <c r="EE10" i="14" s="1"/>
  <c r="DY64" i="14"/>
  <c r="EJ10" i="14" s="1"/>
  <c r="KK61" i="14"/>
  <c r="KK64" i="14"/>
  <c r="KV10" i="14" s="1"/>
  <c r="KK62" i="14"/>
  <c r="KK63" i="14"/>
  <c r="KQ10" i="14" s="1"/>
  <c r="IG61" i="14"/>
  <c r="IG62" i="14"/>
  <c r="IG63" i="14"/>
  <c r="IF36" i="14" s="1"/>
  <c r="IG64" i="14"/>
  <c r="IK36" i="14" s="1"/>
  <c r="IG61" i="20"/>
  <c r="IG62" i="20"/>
  <c r="IG63" i="20"/>
  <c r="IF36" i="20" s="1"/>
  <c r="IG64" i="20"/>
  <c r="IK36" i="20" s="1"/>
  <c r="HL61" i="20"/>
  <c r="HL62" i="20"/>
  <c r="HL63" i="20"/>
  <c r="HK36" i="20" s="1"/>
  <c r="HL64" i="20"/>
  <c r="HP36" i="20" s="1"/>
  <c r="AE61" i="20"/>
  <c r="AE62" i="20"/>
  <c r="AE63" i="20"/>
  <c r="AD36" i="20" s="1"/>
  <c r="AE64" i="20"/>
  <c r="AI36" i="20" s="1"/>
  <c r="ET61" i="20"/>
  <c r="ET62" i="20"/>
  <c r="ET63" i="20"/>
  <c r="EZ10" i="20" s="1"/>
  <c r="ET64" i="20"/>
  <c r="FE10" i="20" s="1"/>
  <c r="AZ61" i="14"/>
  <c r="AZ62" i="14"/>
  <c r="DD61" i="20"/>
  <c r="DD62" i="20"/>
  <c r="DD63" i="20"/>
  <c r="DJ10" i="20" s="1"/>
  <c r="DD64" i="20"/>
  <c r="DO10" i="20" s="1"/>
  <c r="EF61" i="20"/>
  <c r="EF62" i="20"/>
  <c r="EF63" i="20"/>
  <c r="EE36" i="20" s="1"/>
  <c r="EF64" i="20"/>
  <c r="EJ36" i="20" s="1"/>
  <c r="LF61" i="14"/>
  <c r="LF63" i="14"/>
  <c r="LL10" i="14" s="1"/>
  <c r="LF64" i="14"/>
  <c r="LQ10" i="14" s="1"/>
  <c r="LF62" i="14"/>
  <c r="DK61" i="20"/>
  <c r="DK62" i="20"/>
  <c r="DK63" i="20"/>
  <c r="DJ36" i="20" s="1"/>
  <c r="DK64" i="20"/>
  <c r="DO36" i="20" s="1"/>
  <c r="BU61" i="14"/>
  <c r="BU62" i="14"/>
  <c r="HL57" i="14"/>
  <c r="HL60" i="14" s="1" a="1"/>
  <c r="HS28" i="14"/>
  <c r="HS31" i="14"/>
  <c r="AL2" i="14"/>
  <c r="X57" i="14"/>
  <c r="AL5" i="14"/>
  <c r="JB57" i="20"/>
  <c r="JB60" i="20" s="1" a="1"/>
  <c r="JB60" i="20" s="1"/>
  <c r="IS32" i="20" s="1"/>
  <c r="JI28" i="20"/>
  <c r="JI31" i="20"/>
  <c r="KY31" i="14"/>
  <c r="KY28" i="14"/>
  <c r="KR57" i="14"/>
  <c r="KR60" i="14" s="1" a="1"/>
  <c r="KR60" i="14" s="1"/>
  <c r="KI32" i="14" s="1"/>
  <c r="X57" i="20"/>
  <c r="AL5" i="20"/>
  <c r="AL2" i="20"/>
  <c r="JP57" i="14"/>
  <c r="JP60" i="14" s="1" a="1"/>
  <c r="JP60" i="14" s="1"/>
  <c r="JN6" i="14" s="1"/>
  <c r="KD5" i="14"/>
  <c r="KD2" i="14"/>
  <c r="FH5" i="14"/>
  <c r="FH2" i="14"/>
  <c r="ET57" i="14"/>
  <c r="ET60" i="14" s="1" a="1"/>
  <c r="HZ57" i="20"/>
  <c r="IN2" i="20"/>
  <c r="IN5" i="20"/>
  <c r="GJ57" i="20"/>
  <c r="GJ60" i="20" s="1" a="1"/>
  <c r="GX5" i="20"/>
  <c r="GX2" i="20"/>
  <c r="FV57" i="14"/>
  <c r="GC31" i="14"/>
  <c r="GC28" i="14"/>
  <c r="JP57" i="20"/>
  <c r="JP60" i="20" s="1" a="1"/>
  <c r="JP60" i="20" s="1"/>
  <c r="JN6" i="20" s="1"/>
  <c r="KD2" i="20"/>
  <c r="KD5" i="20"/>
  <c r="CB2" i="14"/>
  <c r="BN57" i="14"/>
  <c r="BN60" i="14" s="1" a="1"/>
  <c r="CB5" i="14"/>
  <c r="KD28" i="20"/>
  <c r="KD31" i="20"/>
  <c r="JW57" i="20"/>
  <c r="JW60" i="20" s="1" a="1"/>
  <c r="JW60" i="20" s="1"/>
  <c r="JN32" i="20" s="1"/>
  <c r="IU57" i="14"/>
  <c r="IU60" i="14" s="1" a="1"/>
  <c r="IU60" i="14" s="1"/>
  <c r="IS6" i="14" s="1"/>
  <c r="JI5" i="14"/>
  <c r="JI2" i="14"/>
  <c r="DK57" i="14"/>
  <c r="DK60" i="14" s="1" a="1"/>
  <c r="DR28" i="14"/>
  <c r="DR31" i="14"/>
  <c r="BG31" i="20"/>
  <c r="BG28" i="20"/>
  <c r="AZ57" i="20"/>
  <c r="AZ60" i="20" s="1" a="1"/>
  <c r="AL28" i="14"/>
  <c r="AE57" i="14"/>
  <c r="AL31" i="14"/>
  <c r="CI57" i="20"/>
  <c r="CW2" i="20"/>
  <c r="CW5" i="20"/>
  <c r="EM28" i="14"/>
  <c r="EM31" i="14"/>
  <c r="EF57" i="14"/>
  <c r="EF60" i="14" s="1" a="1"/>
  <c r="FV57" i="20"/>
  <c r="GC31" i="20"/>
  <c r="GC28" i="20"/>
  <c r="LT31" i="20"/>
  <c r="LM57" i="20"/>
  <c r="LM60" i="20" s="1" a="1"/>
  <c r="LM60" i="20" s="1"/>
  <c r="LD32" i="20" s="1"/>
  <c r="LT28" i="20"/>
  <c r="DY57" i="20"/>
  <c r="DY60" i="20" s="1" a="1"/>
  <c r="EM5" i="20"/>
  <c r="EM2" i="20"/>
  <c r="FO57" i="20"/>
  <c r="FO60" i="20" s="1" a="1"/>
  <c r="GC2" i="20"/>
  <c r="GC5" i="20"/>
  <c r="KY5" i="20"/>
  <c r="KK57" i="20"/>
  <c r="KK60" i="20" s="1" a="1"/>
  <c r="KK60" i="20" s="1"/>
  <c r="KI6" i="20" s="1"/>
  <c r="KY2" i="20"/>
  <c r="JI5" i="20"/>
  <c r="JI2" i="20"/>
  <c r="IU57" i="20"/>
  <c r="IU60" i="20" s="1" a="1"/>
  <c r="IU60" i="20" s="1"/>
  <c r="IS6" i="20" s="1"/>
  <c r="BG2" i="20"/>
  <c r="BG5" i="20"/>
  <c r="AS57" i="20"/>
  <c r="KY31" i="20"/>
  <c r="KY28" i="20"/>
  <c r="KR57" i="20"/>
  <c r="KR60" i="20" s="1" a="1"/>
  <c r="KR60" i="20" s="1"/>
  <c r="KI32" i="20" s="1"/>
  <c r="CW28" i="20"/>
  <c r="CP57" i="20"/>
  <c r="CP60" i="20" s="1" a="1"/>
  <c r="CW31" i="20"/>
  <c r="KD31" i="14"/>
  <c r="KD28" i="14"/>
  <c r="JW57" i="14"/>
  <c r="JW60" i="14" s="1" a="1"/>
  <c r="JW60" i="14" s="1"/>
  <c r="JN32" i="14" s="1"/>
  <c r="CB5" i="20"/>
  <c r="BN57" i="20"/>
  <c r="BN60" i="20" s="1" a="1"/>
  <c r="CB2" i="20"/>
  <c r="HE57" i="14"/>
  <c r="HE60" i="14" s="1" a="1"/>
  <c r="HS2" i="14"/>
  <c r="HS5" i="14"/>
  <c r="AS57" i="14"/>
  <c r="BG2" i="14"/>
  <c r="BG5" i="14"/>
  <c r="CI57" i="14"/>
  <c r="CI60" i="14" s="1" a="1"/>
  <c r="CW2" i="14"/>
  <c r="CW5" i="14"/>
  <c r="FO57" i="14"/>
  <c r="GC5" i="14"/>
  <c r="GC2" i="14"/>
  <c r="LM57" i="14"/>
  <c r="LM60" i="14" s="1" a="1"/>
  <c r="LM60" i="14" s="1"/>
  <c r="LD32" i="14" s="1"/>
  <c r="LT31" i="14"/>
  <c r="LT28" i="14"/>
  <c r="FA57" i="14"/>
  <c r="FA60" i="14" s="1" a="1"/>
  <c r="FH28" i="14"/>
  <c r="FH31" i="14"/>
  <c r="FA57" i="20"/>
  <c r="FH31" i="20"/>
  <c r="FH28" i="20"/>
  <c r="LF57" i="20"/>
  <c r="LF60" i="20" s="1" a="1"/>
  <c r="LF60" i="20" s="1"/>
  <c r="LD6" i="20" s="1"/>
  <c r="LT2" i="20"/>
  <c r="LT5" i="20"/>
  <c r="GQ57" i="20"/>
  <c r="GQ60" i="20" s="1" a="1"/>
  <c r="GX31" i="20"/>
  <c r="GX28" i="20"/>
  <c r="DD57" i="14"/>
  <c r="DR2" i="14"/>
  <c r="DR5" i="14"/>
  <c r="GX2" i="14"/>
  <c r="GX5" i="14"/>
  <c r="GJ57" i="14"/>
  <c r="GJ60" i="14" s="1" a="1"/>
  <c r="BU57" i="20"/>
  <c r="CB31" i="20"/>
  <c r="CB28" i="20"/>
  <c r="HZ57" i="14"/>
  <c r="HZ60" i="14" s="1" a="1"/>
  <c r="IN2" i="14"/>
  <c r="IN5" i="14"/>
  <c r="CW31" i="14"/>
  <c r="CP57" i="14"/>
  <c r="CP60" i="14" s="1" a="1"/>
  <c r="CW28" i="14"/>
  <c r="HE57" i="20"/>
  <c r="HE60" i="20" s="1" a="1"/>
  <c r="HS5" i="20"/>
  <c r="HS2" i="20"/>
  <c r="JB57" i="14"/>
  <c r="JB60" i="14" s="1" a="1"/>
  <c r="JB60" i="14" s="1"/>
  <c r="IS32" i="14" s="1"/>
  <c r="JI31" i="14"/>
  <c r="JI28" i="14"/>
  <c r="GX31" i="14"/>
  <c r="GX28" i="14"/>
  <c r="GQ57" i="14"/>
  <c r="GQ60" i="14" s="1" a="1"/>
  <c r="EM2" i="14"/>
  <c r="EM5" i="14"/>
  <c r="DY57" i="14"/>
  <c r="DY60" i="14" s="1" a="1"/>
  <c r="KK57" i="14"/>
  <c r="KK60" i="14" s="1" a="1"/>
  <c r="KK60" i="14" s="1"/>
  <c r="KI6" i="14" s="1"/>
  <c r="KY5" i="14"/>
  <c r="KY2" i="14"/>
  <c r="IG57" i="14"/>
  <c r="IN28" i="14"/>
  <c r="IN31" i="14"/>
  <c r="IG57" i="20"/>
  <c r="IG60" i="20" s="1" a="1"/>
  <c r="IN28" i="20"/>
  <c r="IN31" i="20"/>
  <c r="HS31" i="20"/>
  <c r="HS28" i="20"/>
  <c r="HL57" i="20"/>
  <c r="AE57" i="20"/>
  <c r="AL31" i="20"/>
  <c r="AL28" i="20"/>
  <c r="ET57" i="20"/>
  <c r="ET60" i="20" s="1" a="1"/>
  <c r="FH2" i="20"/>
  <c r="FH5" i="20"/>
  <c r="BG28" i="14"/>
  <c r="BG31" i="14"/>
  <c r="AZ57" i="14"/>
  <c r="AZ60" i="14" s="1" a="1"/>
  <c r="DR2" i="20"/>
  <c r="DR5" i="20"/>
  <c r="DD57" i="20"/>
  <c r="DD60" i="20" s="1" a="1"/>
  <c r="EM31" i="20"/>
  <c r="EF57" i="20"/>
  <c r="EF60" i="20" s="1" a="1"/>
  <c r="EM28" i="20"/>
  <c r="LT5" i="14"/>
  <c r="LT2" i="14"/>
  <c r="LF57" i="14"/>
  <c r="LF60" i="14" s="1" a="1"/>
  <c r="LF60" i="14" s="1"/>
  <c r="LD6" i="14" s="1"/>
  <c r="DK57" i="20"/>
  <c r="DK60" i="20" s="1" a="1"/>
  <c r="DR31" i="20"/>
  <c r="DR28" i="20"/>
  <c r="CB31" i="14"/>
  <c r="BU57" i="14"/>
  <c r="BU60" i="14" s="1" a="1"/>
  <c r="CB28" i="14"/>
  <c r="JB20" i="14"/>
  <c r="IG46" i="14"/>
  <c r="JH13" i="14"/>
  <c r="IM39" i="14"/>
  <c r="JF20" i="14"/>
  <c r="IK46" i="14"/>
  <c r="JD20" i="14"/>
  <c r="II46" i="14"/>
  <c r="JF13" i="14"/>
  <c r="IK39" i="14"/>
  <c r="IX20" i="14"/>
  <c r="IC46" i="14"/>
  <c r="JJ13" i="14"/>
  <c r="IO39" i="14"/>
  <c r="IX13" i="14"/>
  <c r="IC39" i="14"/>
  <c r="IV20" i="14"/>
  <c r="IA46" i="14"/>
  <c r="IW20" i="14"/>
  <c r="IB46" i="14"/>
  <c r="JK13" i="14"/>
  <c r="IP39" i="14"/>
  <c r="JA20" i="14"/>
  <c r="IF46" i="14"/>
  <c r="IY13" i="14"/>
  <c r="ID39" i="14"/>
  <c r="JC13" i="14"/>
  <c r="IH39" i="14"/>
  <c r="IY20" i="14"/>
  <c r="ID46" i="14"/>
  <c r="JC20" i="14"/>
  <c r="IH46" i="14"/>
  <c r="JE13" i="14"/>
  <c r="IJ39" i="14"/>
  <c r="IU20" i="14"/>
  <c r="HZ46" i="14"/>
  <c r="JB13" i="14"/>
  <c r="IG39" i="14"/>
  <c r="JG13" i="14"/>
  <c r="IL39" i="14"/>
  <c r="IV13" i="14"/>
  <c r="IA39" i="14"/>
  <c r="JG20" i="14"/>
  <c r="IL46" i="14"/>
  <c r="JA13" i="14"/>
  <c r="IF39" i="14"/>
  <c r="IW13" i="14"/>
  <c r="IB39" i="14"/>
  <c r="IZ20" i="14"/>
  <c r="IE46" i="14"/>
  <c r="IZ13" i="14"/>
  <c r="IE39" i="14"/>
  <c r="JE20" i="14"/>
  <c r="IJ46" i="14"/>
  <c r="JD13" i="14"/>
  <c r="II39" i="14"/>
  <c r="IA46" i="20"/>
  <c r="IV20" i="20"/>
  <c r="JE13" i="20"/>
  <c r="IJ39" i="20"/>
  <c r="IK46" i="20"/>
  <c r="JF20" i="20"/>
  <c r="IH46" i="20"/>
  <c r="JC20" i="20"/>
  <c r="IG46" i="20"/>
  <c r="JB20" i="20"/>
  <c r="ID46" i="20"/>
  <c r="IY20" i="20"/>
  <c r="IL39" i="20"/>
  <c r="JG13" i="20"/>
  <c r="II46" i="20"/>
  <c r="JD20" i="20"/>
  <c r="ID39" i="20"/>
  <c r="IY13" i="20"/>
  <c r="IE46" i="20"/>
  <c r="IZ20" i="20"/>
  <c r="II39" i="20"/>
  <c r="JD13" i="20"/>
  <c r="IC46" i="20"/>
  <c r="IX20" i="20"/>
  <c r="IO39" i="20"/>
  <c r="JJ13" i="20"/>
  <c r="IK39" i="20"/>
  <c r="JF13" i="20"/>
  <c r="IF46" i="20"/>
  <c r="JA20" i="20"/>
  <c r="IM39" i="20"/>
  <c r="JH13" i="20"/>
  <c r="IF39" i="20"/>
  <c r="JA13" i="20"/>
  <c r="IW39" i="20"/>
  <c r="JR13" i="20"/>
  <c r="IB46" i="20"/>
  <c r="IW20" i="20"/>
  <c r="HZ46" i="20"/>
  <c r="IU20" i="20"/>
  <c r="IL46" i="20"/>
  <c r="JG20" i="20"/>
  <c r="IG39" i="20"/>
  <c r="JB13" i="20"/>
  <c r="IH39" i="20"/>
  <c r="JC13" i="20"/>
  <c r="IE39" i="20"/>
  <c r="IZ13" i="20"/>
  <c r="IJ46" i="20"/>
  <c r="JE20" i="20"/>
  <c r="IC39" i="20"/>
  <c r="IX13" i="20"/>
  <c r="IP39" i="20"/>
  <c r="JK13" i="20"/>
  <c r="AQ3" i="15"/>
  <c r="AQ2" i="15"/>
  <c r="AH3" i="15"/>
  <c r="Z7" i="15" s="1"/>
  <c r="AH4" i="15"/>
  <c r="AG7" i="15" s="1"/>
  <c r="BN3" i="15"/>
  <c r="BH4" i="15" s="1" a="1"/>
  <c r="BN2" i="15"/>
  <c r="BE3" i="15"/>
  <c r="AW7" i="15" s="1"/>
  <c r="BE4" i="15"/>
  <c r="BD7" i="15" s="1"/>
  <c r="CK3" i="15"/>
  <c r="CK2" i="15"/>
  <c r="CB3" i="15"/>
  <c r="BT7" i="15" s="1"/>
  <c r="CB4" i="15"/>
  <c r="CA7" i="15" s="1"/>
  <c r="T2" i="15"/>
  <c r="T3" i="15"/>
  <c r="K3" i="15"/>
  <c r="C7" i="15" s="1"/>
  <c r="XH4" i="15"/>
  <c r="XG7" i="15" s="1"/>
  <c r="XQ3" i="15"/>
  <c r="XK4" i="15" s="1" a="1"/>
  <c r="XK4" i="15" s="1"/>
  <c r="XC6" i="15" s="1"/>
  <c r="XH3" i="15"/>
  <c r="WZ7" i="15" s="1"/>
  <c r="XJ3" i="15"/>
  <c r="XL10" i="15" s="1"/>
  <c r="RZ4" i="15"/>
  <c r="RY7" i="15" s="1"/>
  <c r="SI3" i="15"/>
  <c r="SC4" i="15" s="1" a="1"/>
  <c r="RZ3" i="15"/>
  <c r="RR7" i="15" s="1"/>
  <c r="SB3" i="15"/>
  <c r="SD10" i="15" s="1"/>
  <c r="SI2" i="15"/>
  <c r="JM3" i="15"/>
  <c r="JG4" i="15" s="1" a="1"/>
  <c r="JD4" i="15"/>
  <c r="JC7" i="15" s="1"/>
  <c r="JM2" i="15"/>
  <c r="JD3" i="15"/>
  <c r="IV7" i="15" s="1"/>
  <c r="UZ3" i="15"/>
  <c r="UT4" i="15" s="1" a="1"/>
  <c r="UZ2" i="15"/>
  <c r="US3" i="15"/>
  <c r="UU10" i="15" s="1"/>
  <c r="UQ4" i="15"/>
  <c r="UP7" i="15" s="1"/>
  <c r="UQ3" i="15"/>
  <c r="UI7" i="15" s="1"/>
  <c r="QF3" i="15"/>
  <c r="PX7" i="15" s="1"/>
  <c r="QO2" i="15"/>
  <c r="QO3" i="15"/>
  <c r="QI4" i="15" s="1" a="1"/>
  <c r="QF4" i="15"/>
  <c r="QE7" i="15" s="1"/>
  <c r="NX2" i="15"/>
  <c r="NO3" i="15"/>
  <c r="NG7" i="15" s="1"/>
  <c r="NX3" i="15"/>
  <c r="NR4" i="15" s="1" a="1"/>
  <c r="NO4" i="15"/>
  <c r="NN7" i="15" s="1"/>
  <c r="NA3" i="15"/>
  <c r="MU4" i="15" s="1" a="1"/>
  <c r="MR3" i="15"/>
  <c r="MJ7" i="15" s="1"/>
  <c r="MR4" i="15"/>
  <c r="MQ7" i="15" s="1"/>
  <c r="NA2" i="15"/>
  <c r="FB2" i="15"/>
  <c r="FB3" i="15"/>
  <c r="EV4" i="15" s="1" a="1"/>
  <c r="ES4" i="15"/>
  <c r="ER7" i="15" s="1"/>
  <c r="ES3" i="15"/>
  <c r="EK7" i="15" s="1"/>
  <c r="KX4" i="15"/>
  <c r="KW7" i="15" s="1"/>
  <c r="LG3" i="15"/>
  <c r="LA4" i="15" s="1" a="1"/>
  <c r="KX3" i="15"/>
  <c r="KP7" i="15" s="1"/>
  <c r="LG2" i="15"/>
  <c r="WK3" i="15"/>
  <c r="WC7" i="15" s="1"/>
  <c r="WT3" i="15"/>
  <c r="WN4" i="15" s="1" a="1"/>
  <c r="WT2" i="15"/>
  <c r="WM3" i="15"/>
  <c r="WO10" i="15" s="1"/>
  <c r="WK4" i="15"/>
  <c r="WJ7" i="15" s="1"/>
  <c r="FP3" i="15"/>
  <c r="FH7" i="15" s="1"/>
  <c r="FP4" i="15"/>
  <c r="FO7" i="15" s="1"/>
  <c r="FY2" i="15"/>
  <c r="FY3" i="15"/>
  <c r="FS4" i="15" s="1" a="1"/>
  <c r="TT3" i="15"/>
  <c r="TL7" i="15" s="1"/>
  <c r="UC2" i="15"/>
  <c r="UC3" i="15"/>
  <c r="TW4" i="15" s="1" a="1"/>
  <c r="TT4" i="15"/>
  <c r="TS7" i="15" s="1"/>
  <c r="TV3" i="15"/>
  <c r="TX10" i="15" s="1"/>
  <c r="TF2" i="15"/>
  <c r="SY3" i="15"/>
  <c r="TA10" i="15" s="1"/>
  <c r="TF3" i="15"/>
  <c r="SZ4" i="15" s="1" a="1"/>
  <c r="SW3" i="15"/>
  <c r="SO7" i="15" s="1"/>
  <c r="SW4" i="15"/>
  <c r="SV7" i="15" s="1"/>
  <c r="RC3" i="15"/>
  <c r="QU7" i="15" s="1"/>
  <c r="RL3" i="15"/>
  <c r="RF4" i="15" s="1" a="1"/>
  <c r="RC4" i="15"/>
  <c r="RB7" i="15" s="1"/>
  <c r="RL2" i="15"/>
  <c r="MD2" i="15"/>
  <c r="LU4" i="15"/>
  <c r="LT7" i="15" s="1"/>
  <c r="LU3" i="15"/>
  <c r="LM7" i="15" s="1"/>
  <c r="MD3" i="15"/>
  <c r="LX4" i="15" s="1" a="1"/>
  <c r="GV3" i="15"/>
  <c r="GP4" i="15" s="1" a="1"/>
  <c r="GM3" i="15"/>
  <c r="GE7" i="15" s="1"/>
  <c r="GV2" i="15"/>
  <c r="GM4" i="15"/>
  <c r="GL7" i="15" s="1"/>
  <c r="GO3" i="15"/>
  <c r="GQ10" i="15" s="1"/>
  <c r="IG3" i="15"/>
  <c r="HY7" i="15" s="1"/>
  <c r="II3" i="15"/>
  <c r="IK10" i="15" s="1"/>
  <c r="IP2" i="15"/>
  <c r="IG4" i="15"/>
  <c r="IF7" i="15" s="1"/>
  <c r="IP3" i="15"/>
  <c r="IJ4" i="15" s="1" a="1"/>
  <c r="OU3" i="15"/>
  <c r="OO4" i="15" s="1" a="1"/>
  <c r="OU2" i="15"/>
  <c r="OL4" i="15"/>
  <c r="OK7" i="15" s="1"/>
  <c r="OL3" i="15"/>
  <c r="OD7" i="15" s="1"/>
  <c r="VN4" i="15"/>
  <c r="VM7" i="15" s="1"/>
  <c r="VN3" i="15"/>
  <c r="VF7" i="15" s="1"/>
  <c r="VP3" i="15"/>
  <c r="VR10" i="15" s="1"/>
  <c r="VW2" i="15"/>
  <c r="VW3" i="15"/>
  <c r="VQ4" i="15" s="1" a="1"/>
  <c r="PI4" i="15"/>
  <c r="PH7" i="15" s="1"/>
  <c r="PR3" i="15"/>
  <c r="PL4" i="15" s="1" a="1"/>
  <c r="PI3" i="15"/>
  <c r="PA7" i="15" s="1"/>
  <c r="PR2" i="15"/>
  <c r="PK3" i="15"/>
  <c r="PM10" i="15" s="1"/>
  <c r="DV3" i="15"/>
  <c r="DN7" i="15" s="1"/>
  <c r="DV4" i="15"/>
  <c r="DU7" i="15" s="1"/>
  <c r="EE2" i="15"/>
  <c r="EE3" i="15"/>
  <c r="DY4" i="15" s="1" a="1"/>
  <c r="HS2" i="15"/>
  <c r="HJ3" i="15"/>
  <c r="HB7" i="15" s="1"/>
  <c r="HJ4" i="15"/>
  <c r="HI7" i="15" s="1"/>
  <c r="HS3" i="15"/>
  <c r="HM4" i="15" s="1" a="1"/>
  <c r="KA3" i="15"/>
  <c r="JS7" i="15" s="1"/>
  <c r="KA4" i="15"/>
  <c r="JZ7" i="15" s="1"/>
  <c r="KJ2" i="15"/>
  <c r="KJ3" i="15"/>
  <c r="KD4" i="15" s="1" a="1"/>
  <c r="DH3" i="15"/>
  <c r="DB4" i="15" s="1" a="1"/>
  <c r="DH2" i="15"/>
  <c r="CY3" i="15"/>
  <c r="CQ7" i="15" s="1"/>
  <c r="CY4" i="15"/>
  <c r="CX7" i="15" s="1"/>
  <c r="FV60" i="14" a="1"/>
  <c r="CI60" i="20" a="1"/>
  <c r="FO60" i="14" a="1"/>
  <c r="BU60" i="20" a="1"/>
  <c r="IG60" i="14" a="1"/>
  <c r="HL60" i="20" a="1"/>
  <c r="FA60" i="20" a="1"/>
  <c r="HZ60" i="20" a="1"/>
  <c r="FV60" i="20" a="1"/>
  <c r="AS60" i="20" a="1"/>
  <c r="AS60" i="14" a="1"/>
  <c r="DD60" i="14" a="1"/>
  <c r="CE4" i="15" a="1"/>
  <c r="AK4" i="15" a="1"/>
  <c r="AE60" i="14" a="1"/>
  <c r="AE60" i="20" a="1"/>
  <c r="N4" i="15" a="1"/>
  <c r="X60" i="14" a="1"/>
  <c r="X60" i="20" a="1"/>
  <c r="HL63" i="14" a="1"/>
  <c r="FV64" i="14" a="1"/>
  <c r="KR62" i="14" a="1"/>
  <c r="AE64" i="14" a="1"/>
  <c r="HZ64" i="20" a="1"/>
  <c r="KR63" i="14" a="1"/>
  <c r="LM64" i="20" a="1"/>
  <c r="FV63" i="14" a="1"/>
  <c r="FO64" i="20" a="1"/>
  <c r="IU61" i="20" a="1"/>
  <c r="JB63" i="20" a="1"/>
  <c r="HZ63" i="20" a="1"/>
  <c r="KR61" i="20" a="1"/>
  <c r="JP64" i="14" a="1"/>
  <c r="KR61" i="14" a="1"/>
  <c r="JB61" i="20" a="1"/>
  <c r="HL64" i="14" a="1"/>
  <c r="JP63" i="14" a="1"/>
  <c r="HL62" i="14" a="1"/>
  <c r="HZ62" i="20" a="1"/>
  <c r="DK62" i="14" a="1"/>
  <c r="DK63" i="14" a="1"/>
  <c r="EF64" i="14" a="1"/>
  <c r="JQ13" i="20" l="1"/>
  <c r="KL13" i="20" s="1"/>
  <c r="JB61" i="20"/>
  <c r="IS33" i="20" s="1"/>
  <c r="FO64" i="20"/>
  <c r="FZ10" i="20" s="1"/>
  <c r="FV63" i="14"/>
  <c r="FU36" i="14" s="1"/>
  <c r="LM64" i="20"/>
  <c r="LQ36" i="20" s="1"/>
  <c r="KR62" i="14"/>
  <c r="IU61" i="20"/>
  <c r="IS7" i="20" s="1"/>
  <c r="DK63" i="14"/>
  <c r="DJ36" i="14" s="1"/>
  <c r="JP63" i="14"/>
  <c r="JV10" i="14" s="1"/>
  <c r="AE64" i="14"/>
  <c r="AI36" i="14" s="1"/>
  <c r="KR61" i="20"/>
  <c r="KI33" i="20" s="1"/>
  <c r="HZ63" i="20"/>
  <c r="IF10" i="20" s="1"/>
  <c r="KR63" i="14"/>
  <c r="KQ36" i="14" s="1"/>
  <c r="FV64" i="14"/>
  <c r="FZ36" i="14" s="1"/>
  <c r="EF64" i="14"/>
  <c r="EJ36" i="14" s="1"/>
  <c r="DK62" i="14"/>
  <c r="DB33" i="14" s="1"/>
  <c r="HL64" i="14"/>
  <c r="HP36" i="14" s="1"/>
  <c r="JP64" i="14"/>
  <c r="KA10" i="14" s="1"/>
  <c r="KR61" i="14"/>
  <c r="JB63" i="20"/>
  <c r="JA36" i="20" s="1"/>
  <c r="HZ64" i="20"/>
  <c r="IK10" i="20" s="1"/>
  <c r="HL63" i="14"/>
  <c r="HK36" i="14" s="1"/>
  <c r="HL62" i="14"/>
  <c r="HC33" i="14" s="1"/>
  <c r="HZ62" i="20"/>
  <c r="HX7" i="20" s="1"/>
  <c r="KI7" i="14"/>
  <c r="LD7" i="14"/>
  <c r="AQ33" i="14"/>
  <c r="ER7" i="20"/>
  <c r="V33" i="20"/>
  <c r="HC33" i="20"/>
  <c r="HX33" i="20"/>
  <c r="HX33" i="14"/>
  <c r="DW7" i="14"/>
  <c r="GH33" i="14"/>
  <c r="IS33" i="14"/>
  <c r="CG33" i="14"/>
  <c r="HX7" i="14"/>
  <c r="BL7" i="20"/>
  <c r="JN33" i="14"/>
  <c r="CG33" i="20"/>
  <c r="AQ7" i="20"/>
  <c r="FM7" i="20"/>
  <c r="DW7" i="20"/>
  <c r="LD33" i="20"/>
  <c r="FM33" i="20"/>
  <c r="DW33" i="14"/>
  <c r="CG7" i="20"/>
  <c r="V33" i="14"/>
  <c r="BL7" i="14"/>
  <c r="FM33" i="14"/>
  <c r="GH7" i="20"/>
  <c r="ER7" i="14"/>
  <c r="JN7" i="14"/>
  <c r="BL33" i="14"/>
  <c r="DB33" i="20"/>
  <c r="DW33" i="20"/>
  <c r="DB7" i="20"/>
  <c r="BL33" i="20"/>
  <c r="GH7" i="14"/>
  <c r="DB7" i="14"/>
  <c r="GH33" i="20"/>
  <c r="ER33" i="20"/>
  <c r="ER33" i="14"/>
  <c r="LD33" i="14"/>
  <c r="FM7" i="14"/>
  <c r="CG7" i="14"/>
  <c r="AQ7" i="14"/>
  <c r="HC7" i="14"/>
  <c r="AQ33" i="20"/>
  <c r="IS7" i="14"/>
  <c r="JN7" i="20"/>
  <c r="EF60" i="20"/>
  <c r="DW32" i="20" s="1"/>
  <c r="DD60" i="14"/>
  <c r="DB6" i="14" s="1"/>
  <c r="FA60" i="14"/>
  <c r="ER32" i="14" s="1"/>
  <c r="AS60" i="14"/>
  <c r="AQ6" i="14" s="1"/>
  <c r="AS60" i="20"/>
  <c r="AQ6" i="20" s="1"/>
  <c r="FV60" i="20"/>
  <c r="FM32" i="20" s="1"/>
  <c r="AE60" i="14"/>
  <c r="V32" i="14" s="1"/>
  <c r="HZ60" i="20"/>
  <c r="HX6" i="20" s="1"/>
  <c r="AZ60" i="14"/>
  <c r="AQ32" i="14" s="1"/>
  <c r="AE60" i="20"/>
  <c r="V32" i="20" s="1"/>
  <c r="GQ60" i="14"/>
  <c r="GH32" i="14" s="1"/>
  <c r="HE60" i="20"/>
  <c r="HC6" i="20" s="1"/>
  <c r="FA60" i="20"/>
  <c r="ER32" i="20" s="1"/>
  <c r="CI60" i="14"/>
  <c r="CG6" i="14" s="1"/>
  <c r="BN60" i="20"/>
  <c r="BL6" i="20" s="1"/>
  <c r="EF60" i="14"/>
  <c r="DW32" i="14" s="1"/>
  <c r="GJ60" i="20"/>
  <c r="GH6" i="20" s="1"/>
  <c r="ET60" i="14"/>
  <c r="ER6" i="14" s="1"/>
  <c r="X60" i="20"/>
  <c r="V6" i="20" s="1"/>
  <c r="X60" i="14"/>
  <c r="V6" i="14" s="1"/>
  <c r="HL60" i="14"/>
  <c r="HC32" i="14" s="1"/>
  <c r="DD60" i="20"/>
  <c r="DB6" i="20" s="1"/>
  <c r="ET60" i="20"/>
  <c r="ER6" i="20" s="1"/>
  <c r="HL60" i="20"/>
  <c r="HC32" i="20" s="1"/>
  <c r="IG60" i="14"/>
  <c r="HX32" i="14" s="1"/>
  <c r="DY60" i="14"/>
  <c r="DW6" i="14" s="1"/>
  <c r="BU60" i="20"/>
  <c r="BL32" i="20" s="1"/>
  <c r="FO60" i="14"/>
  <c r="FM6" i="14" s="1"/>
  <c r="DY60" i="20"/>
  <c r="DW6" i="20" s="1"/>
  <c r="CI60" i="20"/>
  <c r="CG6" i="20" s="1"/>
  <c r="AZ60" i="20"/>
  <c r="AQ32" i="20" s="1"/>
  <c r="FV60" i="14"/>
  <c r="FM32" i="14" s="1"/>
  <c r="BU60" i="14"/>
  <c r="BL32" i="14" s="1"/>
  <c r="DK60" i="20"/>
  <c r="DB32" i="20" s="1"/>
  <c r="IG60" i="20"/>
  <c r="HX32" i="20" s="1"/>
  <c r="CP60" i="14"/>
  <c r="CG32" i="14" s="1"/>
  <c r="HZ60" i="14"/>
  <c r="HX6" i="14" s="1"/>
  <c r="GJ60" i="14"/>
  <c r="GH6" i="14" s="1"/>
  <c r="GQ60" i="20"/>
  <c r="GH32" i="20" s="1"/>
  <c r="HE60" i="14"/>
  <c r="HC6" i="14" s="1"/>
  <c r="CP60" i="20"/>
  <c r="CG32" i="20" s="1"/>
  <c r="FO60" i="20"/>
  <c r="FM6" i="20" s="1"/>
  <c r="DK60" i="14"/>
  <c r="DB32" i="14" s="1"/>
  <c r="BN60" i="14"/>
  <c r="BL6" i="14" s="1"/>
  <c r="HC7" i="20"/>
  <c r="LD7" i="20"/>
  <c r="KI7" i="20"/>
  <c r="JN33" i="20"/>
  <c r="JY13" i="14"/>
  <c r="JD39" i="14"/>
  <c r="JU13" i="14"/>
  <c r="IZ39" i="14"/>
  <c r="JR13" i="14"/>
  <c r="IW39" i="14"/>
  <c r="KB20" i="14"/>
  <c r="JG46" i="14"/>
  <c r="KB13" i="14"/>
  <c r="JG39" i="14"/>
  <c r="JP20" i="14"/>
  <c r="IU46" i="14"/>
  <c r="JX20" i="14"/>
  <c r="JC46" i="14"/>
  <c r="JX13" i="14"/>
  <c r="JC39" i="14"/>
  <c r="JV20" i="14"/>
  <c r="JA46" i="14"/>
  <c r="JR20" i="14"/>
  <c r="IW46" i="14"/>
  <c r="JS13" i="14"/>
  <c r="IX39" i="14"/>
  <c r="JS20" i="14"/>
  <c r="IX46" i="14"/>
  <c r="JY20" i="14"/>
  <c r="JD46" i="14"/>
  <c r="KC13" i="14"/>
  <c r="JH39" i="14"/>
  <c r="JZ20" i="14"/>
  <c r="JE46" i="14"/>
  <c r="JU20" i="14"/>
  <c r="IZ46" i="14"/>
  <c r="JV13" i="14"/>
  <c r="JA39" i="14"/>
  <c r="JQ13" i="14"/>
  <c r="IV39" i="14"/>
  <c r="JW13" i="14"/>
  <c r="JB39" i="14"/>
  <c r="JZ13" i="14"/>
  <c r="JE39" i="14"/>
  <c r="JT20" i="14"/>
  <c r="IY46" i="14"/>
  <c r="JT13" i="14"/>
  <c r="IY39" i="14"/>
  <c r="KF13" i="14"/>
  <c r="JK39" i="14"/>
  <c r="JQ20" i="14"/>
  <c r="IV46" i="14"/>
  <c r="KE13" i="14"/>
  <c r="JJ39" i="14"/>
  <c r="KA13" i="14"/>
  <c r="JF39" i="14"/>
  <c r="KA20" i="14"/>
  <c r="JF46" i="14"/>
  <c r="JW20" i="14"/>
  <c r="JB46" i="14"/>
  <c r="JK39" i="20"/>
  <c r="KF13" i="20"/>
  <c r="JE46" i="20"/>
  <c r="JZ20" i="20"/>
  <c r="JC39" i="20"/>
  <c r="JX13" i="20"/>
  <c r="JG46" i="20"/>
  <c r="KB20" i="20"/>
  <c r="IW46" i="20"/>
  <c r="JR20" i="20"/>
  <c r="JA39" i="20"/>
  <c r="JV13" i="20"/>
  <c r="JA46" i="20"/>
  <c r="JV20" i="20"/>
  <c r="JJ39" i="20"/>
  <c r="KE13" i="20"/>
  <c r="JD39" i="20"/>
  <c r="JY13" i="20"/>
  <c r="IY39" i="20"/>
  <c r="JT13" i="20"/>
  <c r="JG39" i="20"/>
  <c r="KB13" i="20"/>
  <c r="JB46" i="20"/>
  <c r="JW20" i="20"/>
  <c r="JF46" i="20"/>
  <c r="KA20" i="20"/>
  <c r="IX39" i="20"/>
  <c r="JS13" i="20"/>
  <c r="IZ39" i="20"/>
  <c r="JU13" i="20"/>
  <c r="JB39" i="20"/>
  <c r="JW13" i="20"/>
  <c r="IU46" i="20"/>
  <c r="JP20" i="20"/>
  <c r="JR39" i="20"/>
  <c r="KM13" i="20"/>
  <c r="JH39" i="20"/>
  <c r="KC13" i="20"/>
  <c r="JF39" i="20"/>
  <c r="KA13" i="20"/>
  <c r="IX46" i="20"/>
  <c r="JS20" i="20"/>
  <c r="IZ46" i="20"/>
  <c r="JU20" i="20"/>
  <c r="JD46" i="20"/>
  <c r="JY20" i="20"/>
  <c r="IY46" i="20"/>
  <c r="JT20" i="20"/>
  <c r="JC46" i="20"/>
  <c r="JX20" i="20"/>
  <c r="IV46" i="20"/>
  <c r="JQ20" i="20"/>
  <c r="JE39" i="20"/>
  <c r="JZ13" i="20"/>
  <c r="N4" i="15"/>
  <c r="F6" i="15" s="1"/>
  <c r="CE4" i="15"/>
  <c r="BW6" i="15" s="1"/>
  <c r="AK4" i="15"/>
  <c r="AC6" i="15" s="1"/>
  <c r="BH4" i="15"/>
  <c r="AZ6" i="15" s="1"/>
  <c r="DY4" i="15"/>
  <c r="DQ6" i="15" s="1"/>
  <c r="OO4" i="15"/>
  <c r="OG6" i="15" s="1"/>
  <c r="SZ4" i="15"/>
  <c r="SR6" i="15" s="1"/>
  <c r="FS4" i="15"/>
  <c r="FK6" i="15" s="1"/>
  <c r="DB4" i="15"/>
  <c r="CT6" i="15" s="1"/>
  <c r="PL4" i="15"/>
  <c r="PD6" i="15" s="1"/>
  <c r="WN4" i="15"/>
  <c r="WF6" i="15" s="1"/>
  <c r="LA4" i="15"/>
  <c r="KS6" i="15" s="1"/>
  <c r="EV4" i="15"/>
  <c r="EN6" i="15" s="1"/>
  <c r="KD4" i="15"/>
  <c r="JV6" i="15" s="1"/>
  <c r="RF4" i="15"/>
  <c r="QX6" i="15" s="1"/>
  <c r="MU4" i="15"/>
  <c r="MM6" i="15" s="1"/>
  <c r="VQ4" i="15"/>
  <c r="VI6" i="15" s="1"/>
  <c r="GP4" i="15"/>
  <c r="GH6" i="15" s="1"/>
  <c r="TW4" i="15"/>
  <c r="TO6" i="15" s="1"/>
  <c r="UT4" i="15"/>
  <c r="UL6" i="15" s="1"/>
  <c r="JG4" i="15"/>
  <c r="IY6" i="15" s="1"/>
  <c r="SC4" i="15"/>
  <c r="RU6" i="15" s="1"/>
  <c r="HM4" i="15"/>
  <c r="HE6" i="15" s="1"/>
  <c r="IJ4" i="15"/>
  <c r="IB6" i="15" s="1"/>
  <c r="LX4" i="15"/>
  <c r="LP6" i="15" s="1"/>
  <c r="NR4" i="15"/>
  <c r="NJ6" i="15" s="1"/>
  <c r="QI4" i="15"/>
  <c r="QA6" i="15" s="1"/>
  <c r="JQ39" i="20" l="1"/>
  <c r="KI33" i="14"/>
  <c r="KR20" i="14"/>
  <c r="JW46" i="14"/>
  <c r="KV13" i="14"/>
  <c r="KA39" i="14"/>
  <c r="KL20" i="14"/>
  <c r="JQ46" i="14"/>
  <c r="KO13" i="14"/>
  <c r="JT39" i="14"/>
  <c r="KU13" i="14"/>
  <c r="JZ39" i="14"/>
  <c r="KL13" i="14"/>
  <c r="JQ39" i="14"/>
  <c r="KP20" i="14"/>
  <c r="JU46" i="14"/>
  <c r="KX13" i="14"/>
  <c r="KC39" i="14"/>
  <c r="KN20" i="14"/>
  <c r="JS46" i="14"/>
  <c r="KM20" i="14"/>
  <c r="JR46" i="14"/>
  <c r="KS13" i="14"/>
  <c r="JX39" i="14"/>
  <c r="KK20" i="14"/>
  <c r="JP46" i="14"/>
  <c r="KW20" i="14"/>
  <c r="KB46" i="14"/>
  <c r="KP13" i="14"/>
  <c r="JU39" i="14"/>
  <c r="KV20" i="14"/>
  <c r="KA46" i="14"/>
  <c r="KZ13" i="14"/>
  <c r="KE39" i="14"/>
  <c r="LA13" i="14"/>
  <c r="KF39" i="14"/>
  <c r="KO20" i="14"/>
  <c r="JT46" i="14"/>
  <c r="KR13" i="14"/>
  <c r="JW39" i="14"/>
  <c r="KQ13" i="14"/>
  <c r="JV39" i="14"/>
  <c r="KU20" i="14"/>
  <c r="JZ46" i="14"/>
  <c r="KT20" i="14"/>
  <c r="JY46" i="14"/>
  <c r="KN13" i="14"/>
  <c r="JS39" i="14"/>
  <c r="KQ20" i="14"/>
  <c r="JV46" i="14"/>
  <c r="KS20" i="14"/>
  <c r="JX46" i="14"/>
  <c r="KW13" i="14"/>
  <c r="KB39" i="14"/>
  <c r="KM13" i="14"/>
  <c r="JR39" i="14"/>
  <c r="KT13" i="14"/>
  <c r="JY39" i="14"/>
  <c r="JZ39" i="20"/>
  <c r="KU13" i="20"/>
  <c r="JX46" i="20"/>
  <c r="KS20" i="20"/>
  <c r="JY46" i="20"/>
  <c r="KT20" i="20"/>
  <c r="JS46" i="20"/>
  <c r="KN20" i="20"/>
  <c r="KC39" i="20"/>
  <c r="KX13" i="20"/>
  <c r="JP46" i="20"/>
  <c r="KK20" i="20"/>
  <c r="JU39" i="20"/>
  <c r="KP13" i="20"/>
  <c r="KL39" i="20"/>
  <c r="LG13" i="20"/>
  <c r="LG39" i="20" s="1"/>
  <c r="JW46" i="20"/>
  <c r="KR20" i="20"/>
  <c r="JT39" i="20"/>
  <c r="KO13" i="20"/>
  <c r="KE39" i="20"/>
  <c r="KZ13" i="20"/>
  <c r="JV39" i="20"/>
  <c r="KQ13" i="20"/>
  <c r="KB46" i="20"/>
  <c r="KW20" i="20"/>
  <c r="JZ46" i="20"/>
  <c r="KU20" i="20"/>
  <c r="KL20" i="20"/>
  <c r="JQ46" i="20"/>
  <c r="JT46" i="20"/>
  <c r="KO20" i="20"/>
  <c r="JU46" i="20"/>
  <c r="KP20" i="20"/>
  <c r="KA39" i="20"/>
  <c r="KV13" i="20"/>
  <c r="KM39" i="20"/>
  <c r="LH13" i="20"/>
  <c r="LH39" i="20" s="1"/>
  <c r="KR13" i="20"/>
  <c r="JW39" i="20"/>
  <c r="JS39" i="20"/>
  <c r="KN13" i="20"/>
  <c r="KA46" i="20"/>
  <c r="KV20" i="20"/>
  <c r="KB39" i="20"/>
  <c r="KW13" i="20"/>
  <c r="JY39" i="20"/>
  <c r="KT13" i="20"/>
  <c r="JV46" i="20"/>
  <c r="KQ20" i="20"/>
  <c r="JR46" i="20"/>
  <c r="KM20" i="20"/>
  <c r="JX39" i="20"/>
  <c r="KS13" i="20"/>
  <c r="KF39" i="20"/>
  <c r="LA13" i="20"/>
  <c r="LR13" i="14" l="1"/>
  <c r="LR39" i="14" s="1"/>
  <c r="KW39" i="14"/>
  <c r="LU13" i="14"/>
  <c r="LU39" i="14" s="1"/>
  <c r="KZ39" i="14"/>
  <c r="LL20" i="14"/>
  <c r="LL46" i="14" s="1"/>
  <c r="KQ46" i="14"/>
  <c r="LJ20" i="14"/>
  <c r="LJ46" i="14" s="1"/>
  <c r="KO46" i="14"/>
  <c r="LK13" i="14"/>
  <c r="LK39" i="14" s="1"/>
  <c r="KP39" i="14"/>
  <c r="LF20" i="14"/>
  <c r="LF46" i="14" s="1"/>
  <c r="KK46" i="14"/>
  <c r="LH20" i="14"/>
  <c r="LH46" i="14" s="1"/>
  <c r="KM46" i="14"/>
  <c r="LS13" i="14"/>
  <c r="LS39" i="14" s="1"/>
  <c r="KX39" i="14"/>
  <c r="LG13" i="14"/>
  <c r="LG39" i="14" s="1"/>
  <c r="KL39" i="14"/>
  <c r="LJ13" i="14"/>
  <c r="LJ39" i="14" s="1"/>
  <c r="KO39" i="14"/>
  <c r="LQ13" i="14"/>
  <c r="LQ39" i="14" s="1"/>
  <c r="KV39" i="14"/>
  <c r="LO20" i="14"/>
  <c r="LO46" i="14" s="1"/>
  <c r="KT46" i="14"/>
  <c r="LO13" i="14"/>
  <c r="LO39" i="14" s="1"/>
  <c r="KT39" i="14"/>
  <c r="LL13" i="14"/>
  <c r="LL39" i="14" s="1"/>
  <c r="KQ39" i="14"/>
  <c r="LH13" i="14"/>
  <c r="LH39" i="14" s="1"/>
  <c r="KM39" i="14"/>
  <c r="LN20" i="14"/>
  <c r="LN46" i="14" s="1"/>
  <c r="KS46" i="14"/>
  <c r="LI13" i="14"/>
  <c r="LI39" i="14" s="1"/>
  <c r="KN39" i="14"/>
  <c r="LP20" i="14"/>
  <c r="LP46" i="14" s="1"/>
  <c r="KU46" i="14"/>
  <c r="LM13" i="14"/>
  <c r="LM39" i="14" s="1"/>
  <c r="KR39" i="14"/>
  <c r="LV13" i="14"/>
  <c r="LV39" i="14" s="1"/>
  <c r="LA39" i="14"/>
  <c r="LQ20" i="14"/>
  <c r="LQ46" i="14" s="1"/>
  <c r="KV46" i="14"/>
  <c r="LR20" i="14"/>
  <c r="LR46" i="14" s="1"/>
  <c r="KW46" i="14"/>
  <c r="LN13" i="14"/>
  <c r="LN39" i="14" s="1"/>
  <c r="KS39" i="14"/>
  <c r="LI20" i="14"/>
  <c r="LI46" i="14" s="1"/>
  <c r="KN46" i="14"/>
  <c r="LK20" i="14"/>
  <c r="LK46" i="14" s="1"/>
  <c r="KP46" i="14"/>
  <c r="LP13" i="14"/>
  <c r="LP39" i="14" s="1"/>
  <c r="KU39" i="14"/>
  <c r="LG20" i="14"/>
  <c r="LG46" i="14" s="1"/>
  <c r="KL46" i="14"/>
  <c r="LM20" i="14"/>
  <c r="LM46" i="14" s="1"/>
  <c r="KR46" i="14"/>
  <c r="KS39" i="20"/>
  <c r="LN13" i="20"/>
  <c r="LN39" i="20" s="1"/>
  <c r="KQ46" i="20"/>
  <c r="LL20" i="20"/>
  <c r="LL46" i="20" s="1"/>
  <c r="KW39" i="20"/>
  <c r="LR13" i="20"/>
  <c r="LR39" i="20" s="1"/>
  <c r="KN39" i="20"/>
  <c r="LI13" i="20"/>
  <c r="LI39" i="20" s="1"/>
  <c r="KP46" i="20"/>
  <c r="LK20" i="20"/>
  <c r="LK46" i="20" s="1"/>
  <c r="KW46" i="20"/>
  <c r="LR20" i="20"/>
  <c r="LR46" i="20" s="1"/>
  <c r="KZ39" i="20"/>
  <c r="LU13" i="20"/>
  <c r="LU39" i="20" s="1"/>
  <c r="KR46" i="20"/>
  <c r="LM20" i="20"/>
  <c r="LM46" i="20" s="1"/>
  <c r="KP39" i="20"/>
  <c r="LK13" i="20"/>
  <c r="LK39" i="20" s="1"/>
  <c r="KX39" i="20"/>
  <c r="LS13" i="20"/>
  <c r="LS39" i="20" s="1"/>
  <c r="KT46" i="20"/>
  <c r="LO20" i="20"/>
  <c r="LO46" i="20" s="1"/>
  <c r="KU39" i="20"/>
  <c r="LP13" i="20"/>
  <c r="LP39" i="20" s="1"/>
  <c r="KL46" i="20"/>
  <c r="LG20" i="20"/>
  <c r="LG46" i="20" s="1"/>
  <c r="LA39" i="20"/>
  <c r="LV13" i="20"/>
  <c r="LV39" i="20" s="1"/>
  <c r="KM46" i="20"/>
  <c r="LH20" i="20"/>
  <c r="LH46" i="20" s="1"/>
  <c r="KT39" i="20"/>
  <c r="LO13" i="20"/>
  <c r="LO39" i="20" s="1"/>
  <c r="KV46" i="20"/>
  <c r="LQ20" i="20"/>
  <c r="LQ46" i="20" s="1"/>
  <c r="KV39" i="20"/>
  <c r="LQ13" i="20"/>
  <c r="LQ39" i="20" s="1"/>
  <c r="KO46" i="20"/>
  <c r="LJ20" i="20"/>
  <c r="LJ46" i="20" s="1"/>
  <c r="KU46" i="20"/>
  <c r="LP20" i="20"/>
  <c r="LP46" i="20" s="1"/>
  <c r="LL13" i="20"/>
  <c r="LL39" i="20" s="1"/>
  <c r="KQ39" i="20"/>
  <c r="KO39" i="20"/>
  <c r="LJ13" i="20"/>
  <c r="LJ39" i="20" s="1"/>
  <c r="KK46" i="20"/>
  <c r="LF20" i="20"/>
  <c r="LF46" i="20" s="1"/>
  <c r="KN46" i="20"/>
  <c r="LI20" i="20"/>
  <c r="LI46" i="20" s="1"/>
  <c r="KS46" i="20"/>
  <c r="LN20" i="20"/>
  <c r="LN46" i="20" s="1"/>
  <c r="KR39" i="20"/>
  <c r="LM13" i="20"/>
  <c r="LM39" i="20" s="1"/>
  <c r="RE3" i="15" l="1"/>
  <c r="RG10" i="15" s="1"/>
  <c r="JF3" i="15"/>
  <c r="JH10" i="15" s="1"/>
  <c r="KC3" i="15"/>
  <c r="KE10" i="15" s="1"/>
  <c r="NQ3" i="15"/>
  <c r="NS10" i="15" s="1"/>
  <c r="HL3" i="15"/>
  <c r="HN10" i="15" s="1"/>
  <c r="EU3" i="15"/>
  <c r="EW10" i="15" s="1"/>
  <c r="BG3" i="15"/>
  <c r="BI10" i="15" s="1"/>
  <c r="LW3" i="15"/>
  <c r="LY10" i="15" s="1"/>
  <c r="MT3" i="15"/>
  <c r="MV10" i="15" s="1"/>
  <c r="KZ3" i="15"/>
  <c r="LB10" i="15" s="1"/>
  <c r="ON3" i="15"/>
  <c r="OP10" i="15" s="1"/>
  <c r="QH3" i="15"/>
  <c r="QJ10" i="15" s="1"/>
  <c r="FR3" i="15"/>
  <c r="FT10" i="15" s="1"/>
  <c r="AZ63" i="14" a="1"/>
  <c r="BN63" i="20" a="1"/>
  <c r="BN63" i="14" a="1"/>
  <c r="X63" i="14" a="1"/>
  <c r="X62" i="14" a="1"/>
  <c r="X62" i="20" a="1"/>
  <c r="BU63" i="14" a="1"/>
  <c r="AZ63" i="20" a="1"/>
  <c r="X63" i="20" a="1"/>
  <c r="BU63" i="20" a="1"/>
  <c r="X63" i="14" l="1"/>
  <c r="AD10" i="14" s="1"/>
  <c r="X62" i="14"/>
  <c r="V7" i="14" s="1"/>
  <c r="BN63" i="14"/>
  <c r="BT10" i="14" s="1"/>
  <c r="AZ63" i="14"/>
  <c r="AY36" i="14" s="1"/>
  <c r="BU63" i="14"/>
  <c r="BT36" i="14" s="1"/>
  <c r="BN63" i="20"/>
  <c r="BT10" i="20" s="1"/>
  <c r="AZ63" i="20"/>
  <c r="AY36" i="20" s="1"/>
  <c r="BU63" i="20"/>
  <c r="BT36" i="20" s="1"/>
  <c r="X62" i="20"/>
  <c r="V7" i="20" s="1"/>
  <c r="X63" i="20"/>
  <c r="AD10" i="20" s="1"/>
  <c r="K4" i="15"/>
  <c r="J7" i="15" s="1"/>
  <c r="BN64" i="14" a="1"/>
  <c r="BU64" i="20" a="1"/>
  <c r="X64" i="14" a="1"/>
  <c r="AZ64" i="20" a="1"/>
  <c r="BU64" i="14" a="1"/>
  <c r="BN64" i="20" a="1"/>
  <c r="X64" i="20" a="1"/>
  <c r="AZ64" i="14" a="1"/>
  <c r="AZ64" i="14" l="1"/>
  <c r="BD36" i="14" s="1"/>
  <c r="X64" i="14"/>
  <c r="AI10" i="14" s="1"/>
  <c r="BU64" i="14"/>
  <c r="BY36" i="14" s="1"/>
  <c r="BN64" i="14"/>
  <c r="BY10" i="14" s="1"/>
  <c r="AZ64" i="20"/>
  <c r="BD36" i="20" s="1"/>
  <c r="X64" i="20"/>
  <c r="AI10" i="20" s="1"/>
  <c r="BN64" i="20"/>
  <c r="BY10" i="20" s="1"/>
  <c r="BU64" i="20"/>
  <c r="BY36" i="20" s="1"/>
  <c r="DX3" i="15"/>
  <c r="DZ10" i="15" s="1"/>
  <c r="CD3" i="15"/>
  <c r="CF10" i="15" s="1"/>
  <c r="DA3" i="15"/>
  <c r="DC10" i="15" s="1"/>
  <c r="AJ3" i="15"/>
  <c r="AL10" i="15" s="1"/>
  <c r="R40" i="9"/>
  <c r="E27" i="20" s="1"/>
  <c r="AC40" i="9"/>
  <c r="P27" i="20" s="1"/>
  <c r="S40" i="9"/>
  <c r="F27" i="20" s="1"/>
  <c r="Y40" i="9"/>
  <c r="L27" i="20" s="1"/>
  <c r="T40" i="9"/>
  <c r="G27" i="20" s="1"/>
  <c r="AD40" i="9"/>
  <c r="Q27" i="20" s="1"/>
  <c r="Q28" i="20" s="1"/>
  <c r="AB40" i="9"/>
  <c r="O27" i="20" s="1"/>
  <c r="U40" i="9"/>
  <c r="H27" i="20" s="1"/>
  <c r="P40" i="9"/>
  <c r="C27" i="20" s="1"/>
  <c r="Z40" i="9"/>
  <c r="M27" i="20" s="1"/>
  <c r="X40" i="9"/>
  <c r="K27" i="20" s="1"/>
  <c r="O40" i="9"/>
  <c r="B27" i="20" s="1"/>
  <c r="Q40" i="9"/>
  <c r="D27" i="20" s="1"/>
  <c r="W40" i="9"/>
  <c r="J27" i="20" s="1"/>
  <c r="V40" i="9"/>
  <c r="I27" i="20" s="1"/>
  <c r="AA40" i="9"/>
  <c r="N27" i="20" s="1"/>
  <c r="V46" i="9"/>
  <c r="I32" i="20" s="1"/>
  <c r="X46" i="9"/>
  <c r="K32" i="20" s="1"/>
  <c r="T46" i="9"/>
  <c r="G32" i="20" s="1"/>
  <c r="M3" i="15"/>
  <c r="O10" i="15" s="1"/>
  <c r="Z46" i="9"/>
  <c r="M32" i="20" s="1"/>
  <c r="R46" i="9"/>
  <c r="E32" i="20" s="1"/>
  <c r="AA46" i="9"/>
  <c r="N32" i="20" s="1"/>
  <c r="N33" i="20" s="1"/>
  <c r="Q46" i="9"/>
  <c r="D32" i="20" s="1"/>
  <c r="Y46" i="9"/>
  <c r="L32" i="20" s="1"/>
  <c r="W46" i="9"/>
  <c r="J32" i="20" s="1"/>
  <c r="U46" i="9"/>
  <c r="H32" i="20" s="1"/>
  <c r="S46" i="9"/>
  <c r="F32" i="20" s="1"/>
  <c r="P46" i="9"/>
  <c r="C32" i="20" s="1"/>
  <c r="O46" i="9"/>
  <c r="B32" i="20" s="1"/>
  <c r="M16" i="15" a="1"/>
  <c r="H22" i="15" a="1"/>
  <c r="O22" i="15" a="1"/>
  <c r="C22" i="15" a="1"/>
  <c r="E22" i="15" a="1"/>
  <c r="G16" i="15" a="1"/>
  <c r="L16" i="15" a="1"/>
  <c r="I22" i="15" a="1"/>
  <c r="N16" i="15" a="1"/>
  <c r="D22" i="15" a="1"/>
  <c r="D16" i="15" a="1"/>
  <c r="C16" i="15" a="1"/>
  <c r="I16" i="15" a="1"/>
  <c r="G22" i="15" a="1"/>
  <c r="O16" i="15" a="1"/>
  <c r="E16" i="15" a="1"/>
  <c r="L22" i="15" a="1"/>
  <c r="K16" i="15" a="1"/>
  <c r="Q16" i="15" a="1"/>
  <c r="F22" i="15" a="1"/>
  <c r="P16" i="15" a="1"/>
  <c r="J22" i="15" a="1"/>
  <c r="R16" i="15" a="1"/>
  <c r="F16" i="15" a="1"/>
  <c r="J16" i="15" a="1"/>
  <c r="N22" i="15" a="1"/>
  <c r="M22" i="15" a="1"/>
  <c r="H16" i="15" a="1"/>
  <c r="K22" i="15" a="1"/>
  <c r="J33" i="20" l="1"/>
  <c r="H33" i="20"/>
  <c r="B33" i="20"/>
  <c r="L33" i="20"/>
  <c r="N28" i="20"/>
  <c r="E33" i="20"/>
  <c r="Q7" i="20"/>
  <c r="E28" i="20"/>
  <c r="Q8" i="20"/>
  <c r="B28" i="20"/>
  <c r="H28" i="20"/>
  <c r="K28" i="20"/>
  <c r="C32" i="14"/>
  <c r="Y23" i="14" s="1"/>
  <c r="Y23" i="20"/>
  <c r="F32" i="14"/>
  <c r="AB23" i="14" s="1"/>
  <c r="AB23" i="20"/>
  <c r="D32" i="14"/>
  <c r="Z23" i="14" s="1"/>
  <c r="Z23" i="20"/>
  <c r="J27" i="14"/>
  <c r="AF16" i="14" s="1"/>
  <c r="AF16" i="20"/>
  <c r="M27" i="14"/>
  <c r="AI16" i="14" s="1"/>
  <c r="AI16" i="20"/>
  <c r="Q27" i="14"/>
  <c r="P27" i="14"/>
  <c r="AM16" i="14" s="1"/>
  <c r="AM16" i="20"/>
  <c r="N32" i="14"/>
  <c r="G32" i="14"/>
  <c r="AC23" i="14" s="1"/>
  <c r="AC23" i="20"/>
  <c r="D27" i="14"/>
  <c r="Z16" i="14" s="1"/>
  <c r="Z16" i="20"/>
  <c r="C27" i="14"/>
  <c r="Y16" i="14" s="1"/>
  <c r="Y16" i="20"/>
  <c r="G27" i="14"/>
  <c r="AC16" i="14" s="1"/>
  <c r="AC16" i="20"/>
  <c r="E27" i="14"/>
  <c r="H32" i="14"/>
  <c r="J32" i="14"/>
  <c r="E32" i="14"/>
  <c r="K32" i="14"/>
  <c r="AG23" i="14" s="1"/>
  <c r="AG23" i="20"/>
  <c r="N27" i="14"/>
  <c r="B27" i="14"/>
  <c r="H27" i="14"/>
  <c r="L27" i="14"/>
  <c r="AH16" i="14" s="1"/>
  <c r="AH16" i="20"/>
  <c r="B32" i="14"/>
  <c r="L32" i="14"/>
  <c r="M32" i="14"/>
  <c r="AI23" i="14" s="1"/>
  <c r="AI23" i="20"/>
  <c r="I32" i="14"/>
  <c r="AE23" i="14" s="1"/>
  <c r="AE23" i="20"/>
  <c r="I27" i="14"/>
  <c r="AE16" i="14" s="1"/>
  <c r="AE16" i="20"/>
  <c r="K27" i="14"/>
  <c r="O27" i="14"/>
  <c r="AK16" i="14" s="1"/>
  <c r="AK16" i="20"/>
  <c r="F27" i="14"/>
  <c r="AB16" i="14" s="1"/>
  <c r="AB16" i="20"/>
  <c r="K16" i="15"/>
  <c r="AH16" i="15" s="1"/>
  <c r="BE16" i="15" s="1"/>
  <c r="CB16" i="15" s="1"/>
  <c r="CY16" i="15" s="1"/>
  <c r="DV16" i="15" s="1"/>
  <c r="ES16" i="15" s="1"/>
  <c r="FP16" i="15" s="1"/>
  <c r="GM16" i="15" s="1"/>
  <c r="HJ16" i="15" s="1"/>
  <c r="IG16" i="15" s="1"/>
  <c r="JD16" i="15" s="1"/>
  <c r="KA16" i="15" s="1"/>
  <c r="KX16" i="15" s="1"/>
  <c r="LU16" i="15" s="1"/>
  <c r="MR16" i="15" s="1"/>
  <c r="NO16" i="15" s="1"/>
  <c r="OL16" i="15" s="1"/>
  <c r="PI16" i="15" s="1"/>
  <c r="QF16" i="15" s="1"/>
  <c r="RC16" i="15" s="1"/>
  <c r="RZ16" i="15" s="1"/>
  <c r="SW16" i="15" s="1"/>
  <c r="TT16" i="15" s="1"/>
  <c r="UQ16" i="15" s="1"/>
  <c r="VN16" i="15" s="1"/>
  <c r="WK16" i="15" s="1"/>
  <c r="XH16" i="15" s="1"/>
  <c r="Q16" i="15"/>
  <c r="AN16" i="15" s="1"/>
  <c r="BK16" i="15" s="1"/>
  <c r="CH16" i="15" s="1"/>
  <c r="DE16" i="15" s="1"/>
  <c r="EB16" i="15" s="1"/>
  <c r="EY16" i="15" s="1"/>
  <c r="FV16" i="15" s="1"/>
  <c r="GS16" i="15" s="1"/>
  <c r="HP16" i="15" s="1"/>
  <c r="IM16" i="15" s="1"/>
  <c r="JJ16" i="15" s="1"/>
  <c r="KG16" i="15" s="1"/>
  <c r="LD16" i="15" s="1"/>
  <c r="MA16" i="15" s="1"/>
  <c r="MX16" i="15" s="1"/>
  <c r="NU16" i="15" s="1"/>
  <c r="OR16" i="15" s="1"/>
  <c r="PO16" i="15" s="1"/>
  <c r="QL16" i="15" s="1"/>
  <c r="RI16" i="15" s="1"/>
  <c r="SF16" i="15" s="1"/>
  <c r="TC16" i="15" s="1"/>
  <c r="TZ16" i="15" s="1"/>
  <c r="UW16" i="15" s="1"/>
  <c r="VT16" i="15" s="1"/>
  <c r="WQ16" i="15" s="1"/>
  <c r="XN16" i="15" s="1"/>
  <c r="F22" i="15"/>
  <c r="H22" i="15"/>
  <c r="AE22" i="15" s="1"/>
  <c r="BB22" i="15" s="1"/>
  <c r="BY22" i="15" s="1"/>
  <c r="CV22" i="15" s="1"/>
  <c r="DS22" i="15" s="1"/>
  <c r="EP22" i="15" s="1"/>
  <c r="FM22" i="15" s="1"/>
  <c r="GJ22" i="15" s="1"/>
  <c r="HG22" i="15" s="1"/>
  <c r="ID22" i="15" s="1"/>
  <c r="JA22" i="15" s="1"/>
  <c r="JX22" i="15" s="1"/>
  <c r="KU22" i="15" s="1"/>
  <c r="LR22" i="15" s="1"/>
  <c r="MO22" i="15" s="1"/>
  <c r="NL22" i="15" s="1"/>
  <c r="OI22" i="15" s="1"/>
  <c r="PF22" i="15" s="1"/>
  <c r="QC22" i="15" s="1"/>
  <c r="QZ22" i="15" s="1"/>
  <c r="RW22" i="15" s="1"/>
  <c r="ST22" i="15" s="1"/>
  <c r="TQ22" i="15" s="1"/>
  <c r="UN22" i="15" s="1"/>
  <c r="VK22" i="15" s="1"/>
  <c r="WH22" i="15" s="1"/>
  <c r="XE22" i="15" s="1"/>
  <c r="C22" i="15"/>
  <c r="M22" i="15"/>
  <c r="H16" i="15"/>
  <c r="AE16" i="15" s="1"/>
  <c r="BB16" i="15" s="1"/>
  <c r="BY16" i="15" s="1"/>
  <c r="CV16" i="15" s="1"/>
  <c r="DS16" i="15" s="1"/>
  <c r="EP16" i="15" s="1"/>
  <c r="FM16" i="15" s="1"/>
  <c r="GJ16" i="15" s="1"/>
  <c r="HG16" i="15" s="1"/>
  <c r="ID16" i="15" s="1"/>
  <c r="JA16" i="15" s="1"/>
  <c r="JX16" i="15" s="1"/>
  <c r="KU16" i="15" s="1"/>
  <c r="LR16" i="15" s="1"/>
  <c r="MO16" i="15" s="1"/>
  <c r="NL16" i="15" s="1"/>
  <c r="OI16" i="15" s="1"/>
  <c r="PF16" i="15" s="1"/>
  <c r="QC16" i="15" s="1"/>
  <c r="QZ16" i="15" s="1"/>
  <c r="RW16" i="15" s="1"/>
  <c r="ST16" i="15" s="1"/>
  <c r="TQ16" i="15" s="1"/>
  <c r="UN16" i="15" s="1"/>
  <c r="VK16" i="15" s="1"/>
  <c r="WH16" i="15" s="1"/>
  <c r="XE16" i="15" s="1"/>
  <c r="R16" i="15"/>
  <c r="G16" i="15"/>
  <c r="AD16" i="15" s="1"/>
  <c r="BA16" i="15" s="1"/>
  <c r="BX16" i="15" s="1"/>
  <c r="CU16" i="15" s="1"/>
  <c r="DR16" i="15" s="1"/>
  <c r="EO16" i="15" s="1"/>
  <c r="FL16" i="15" s="1"/>
  <c r="GI16" i="15" s="1"/>
  <c r="HF16" i="15" s="1"/>
  <c r="IC16" i="15" s="1"/>
  <c r="IZ16" i="15" s="1"/>
  <c r="JW16" i="15" s="1"/>
  <c r="KT16" i="15" s="1"/>
  <c r="LQ16" i="15" s="1"/>
  <c r="MN16" i="15" s="1"/>
  <c r="NK16" i="15" s="1"/>
  <c r="OH16" i="15" s="1"/>
  <c r="PE16" i="15" s="1"/>
  <c r="QB16" i="15" s="1"/>
  <c r="QY16" i="15" s="1"/>
  <c r="RV16" i="15" s="1"/>
  <c r="SS16" i="15" s="1"/>
  <c r="TP16" i="15" s="1"/>
  <c r="UM16" i="15" s="1"/>
  <c r="VJ16" i="15" s="1"/>
  <c r="WG16" i="15" s="1"/>
  <c r="XD16" i="15" s="1"/>
  <c r="J16" i="15"/>
  <c r="AG16" i="15" s="1"/>
  <c r="BD16" i="15" s="1"/>
  <c r="CA16" i="15" s="1"/>
  <c r="CX16" i="15" s="1"/>
  <c r="DU16" i="15" s="1"/>
  <c r="ER16" i="15" s="1"/>
  <c r="FO16" i="15" s="1"/>
  <c r="GL16" i="15" s="1"/>
  <c r="HI16" i="15" s="1"/>
  <c r="IF16" i="15" s="1"/>
  <c r="JC16" i="15" s="1"/>
  <c r="JZ16" i="15" s="1"/>
  <c r="KW16" i="15" s="1"/>
  <c r="LT16" i="15" s="1"/>
  <c r="MQ16" i="15" s="1"/>
  <c r="NN16" i="15" s="1"/>
  <c r="OK16" i="15" s="1"/>
  <c r="PH16" i="15" s="1"/>
  <c r="QE16" i="15" s="1"/>
  <c r="RB16" i="15" s="1"/>
  <c r="RY16" i="15" s="1"/>
  <c r="SV16" i="15" s="1"/>
  <c r="TS16" i="15" s="1"/>
  <c r="UP16" i="15" s="1"/>
  <c r="VM16" i="15" s="1"/>
  <c r="WJ16" i="15" s="1"/>
  <c r="XG16" i="15" s="1"/>
  <c r="E16" i="15"/>
  <c r="AB16" i="15" s="1"/>
  <c r="AY16" i="15" s="1"/>
  <c r="BV16" i="15" s="1"/>
  <c r="CS16" i="15" s="1"/>
  <c r="DP16" i="15" s="1"/>
  <c r="EM16" i="15" s="1"/>
  <c r="FJ16" i="15" s="1"/>
  <c r="GG16" i="15" s="1"/>
  <c r="HD16" i="15" s="1"/>
  <c r="IA16" i="15" s="1"/>
  <c r="IX16" i="15" s="1"/>
  <c r="JU16" i="15" s="1"/>
  <c r="KR16" i="15" s="1"/>
  <c r="LO16" i="15" s="1"/>
  <c r="ML16" i="15" s="1"/>
  <c r="NI16" i="15" s="1"/>
  <c r="OF16" i="15" s="1"/>
  <c r="PC16" i="15" s="1"/>
  <c r="PZ16" i="15" s="1"/>
  <c r="QW16" i="15" s="1"/>
  <c r="RT16" i="15" s="1"/>
  <c r="SQ16" i="15" s="1"/>
  <c r="TN16" i="15" s="1"/>
  <c r="UK16" i="15" s="1"/>
  <c r="VH16" i="15" s="1"/>
  <c r="WE16" i="15" s="1"/>
  <c r="XB16" i="15" s="1"/>
  <c r="N22" i="15"/>
  <c r="AK22" i="15" s="1"/>
  <c r="BH22" i="15" s="1"/>
  <c r="CE22" i="15" s="1"/>
  <c r="DB22" i="15" s="1"/>
  <c r="DY22" i="15" s="1"/>
  <c r="EV22" i="15" s="1"/>
  <c r="FS22" i="15" s="1"/>
  <c r="GP22" i="15" s="1"/>
  <c r="HM22" i="15" s="1"/>
  <c r="IJ22" i="15" s="1"/>
  <c r="JG22" i="15" s="1"/>
  <c r="KD22" i="15" s="1"/>
  <c r="LA22" i="15" s="1"/>
  <c r="LX22" i="15" s="1"/>
  <c r="MU22" i="15" s="1"/>
  <c r="NR22" i="15" s="1"/>
  <c r="OO22" i="15" s="1"/>
  <c r="PL22" i="15" s="1"/>
  <c r="QI22" i="15" s="1"/>
  <c r="RF22" i="15" s="1"/>
  <c r="SC22" i="15" s="1"/>
  <c r="SZ22" i="15" s="1"/>
  <c r="TW22" i="15" s="1"/>
  <c r="UT22" i="15" s="1"/>
  <c r="VQ22" i="15" s="1"/>
  <c r="WN22" i="15" s="1"/>
  <c r="XK22" i="15" s="1"/>
  <c r="D22" i="15"/>
  <c r="AA22" i="15" s="1"/>
  <c r="AX22" i="15" s="1"/>
  <c r="BU22" i="15" s="1"/>
  <c r="CR22" i="15" s="1"/>
  <c r="DO22" i="15" s="1"/>
  <c r="EL22" i="15" s="1"/>
  <c r="FI22" i="15" s="1"/>
  <c r="GF22" i="15" s="1"/>
  <c r="HC22" i="15" s="1"/>
  <c r="HZ22" i="15" s="1"/>
  <c r="IW22" i="15" s="1"/>
  <c r="JT22" i="15" s="1"/>
  <c r="KQ22" i="15" s="1"/>
  <c r="LN22" i="15" s="1"/>
  <c r="MK22" i="15" s="1"/>
  <c r="NH22" i="15" s="1"/>
  <c r="OE22" i="15" s="1"/>
  <c r="PB22" i="15" s="1"/>
  <c r="PY22" i="15" s="1"/>
  <c r="QV22" i="15" s="1"/>
  <c r="RS22" i="15" s="1"/>
  <c r="SP22" i="15" s="1"/>
  <c r="TM22" i="15" s="1"/>
  <c r="UJ22" i="15" s="1"/>
  <c r="VG22" i="15" s="1"/>
  <c r="WD22" i="15" s="1"/>
  <c r="XA22" i="15" s="1"/>
  <c r="E22" i="15"/>
  <c r="AB22" i="15" s="1"/>
  <c r="AY22" i="15" s="1"/>
  <c r="BV22" i="15" s="1"/>
  <c r="CS22" i="15" s="1"/>
  <c r="DP22" i="15" s="1"/>
  <c r="EM22" i="15" s="1"/>
  <c r="FJ22" i="15" s="1"/>
  <c r="GG22" i="15" s="1"/>
  <c r="HD22" i="15" s="1"/>
  <c r="IA22" i="15" s="1"/>
  <c r="IX22" i="15" s="1"/>
  <c r="JU22" i="15" s="1"/>
  <c r="KR22" i="15" s="1"/>
  <c r="LO22" i="15" s="1"/>
  <c r="ML22" i="15" s="1"/>
  <c r="NI22" i="15" s="1"/>
  <c r="OF22" i="15" s="1"/>
  <c r="PC22" i="15" s="1"/>
  <c r="PZ22" i="15" s="1"/>
  <c r="QW22" i="15" s="1"/>
  <c r="RT22" i="15" s="1"/>
  <c r="SQ22" i="15" s="1"/>
  <c r="TN22" i="15" s="1"/>
  <c r="UK22" i="15" s="1"/>
  <c r="VH22" i="15" s="1"/>
  <c r="WE22" i="15" s="1"/>
  <c r="XB22" i="15" s="1"/>
  <c r="L16" i="15"/>
  <c r="L22" i="15"/>
  <c r="AI22" i="15" s="1"/>
  <c r="BF22" i="15" s="1"/>
  <c r="CC22" i="15" s="1"/>
  <c r="CZ22" i="15" s="1"/>
  <c r="DW22" i="15" s="1"/>
  <c r="ET22" i="15" s="1"/>
  <c r="FQ22" i="15" s="1"/>
  <c r="GN22" i="15" s="1"/>
  <c r="HK22" i="15" s="1"/>
  <c r="IH22" i="15" s="1"/>
  <c r="JE22" i="15" s="1"/>
  <c r="KB22" i="15" s="1"/>
  <c r="KY22" i="15" s="1"/>
  <c r="LV22" i="15" s="1"/>
  <c r="MS22" i="15" s="1"/>
  <c r="NP22" i="15" s="1"/>
  <c r="OM22" i="15" s="1"/>
  <c r="PJ22" i="15" s="1"/>
  <c r="QG22" i="15" s="1"/>
  <c r="RD22" i="15" s="1"/>
  <c r="SA22" i="15" s="1"/>
  <c r="SX22" i="15" s="1"/>
  <c r="TU22" i="15" s="1"/>
  <c r="UR22" i="15" s="1"/>
  <c r="VO22" i="15" s="1"/>
  <c r="WL22" i="15" s="1"/>
  <c r="XI22" i="15" s="1"/>
  <c r="G22" i="15"/>
  <c r="AD22" i="15" s="1"/>
  <c r="BA22" i="15" s="1"/>
  <c r="BX22" i="15" s="1"/>
  <c r="CU22" i="15" s="1"/>
  <c r="DR22" i="15" s="1"/>
  <c r="EO22" i="15" s="1"/>
  <c r="FL22" i="15" s="1"/>
  <c r="GI22" i="15" s="1"/>
  <c r="HF22" i="15" s="1"/>
  <c r="IC22" i="15" s="1"/>
  <c r="IZ22" i="15" s="1"/>
  <c r="JW22" i="15" s="1"/>
  <c r="KT22" i="15" s="1"/>
  <c r="LQ22" i="15" s="1"/>
  <c r="MN22" i="15" s="1"/>
  <c r="NK22" i="15" s="1"/>
  <c r="OH22" i="15" s="1"/>
  <c r="PE22" i="15" s="1"/>
  <c r="QB22" i="15" s="1"/>
  <c r="QY22" i="15" s="1"/>
  <c r="RV22" i="15" s="1"/>
  <c r="SS22" i="15" s="1"/>
  <c r="TP22" i="15" s="1"/>
  <c r="UM22" i="15" s="1"/>
  <c r="VJ22" i="15" s="1"/>
  <c r="WG22" i="15" s="1"/>
  <c r="XD22" i="15" s="1"/>
  <c r="C16" i="15"/>
  <c r="P16" i="15"/>
  <c r="AM16" i="15" s="1"/>
  <c r="BJ16" i="15" s="1"/>
  <c r="CG16" i="15" s="1"/>
  <c r="DD16" i="15" s="1"/>
  <c r="EA16" i="15" s="1"/>
  <c r="EX16" i="15" s="1"/>
  <c r="FU16" i="15" s="1"/>
  <c r="GR16" i="15" s="1"/>
  <c r="HO16" i="15" s="1"/>
  <c r="IL16" i="15" s="1"/>
  <c r="JI16" i="15" s="1"/>
  <c r="KF16" i="15" s="1"/>
  <c r="LC16" i="15" s="1"/>
  <c r="LZ16" i="15" s="1"/>
  <c r="MW16" i="15" s="1"/>
  <c r="NT16" i="15" s="1"/>
  <c r="OQ16" i="15" s="1"/>
  <c r="PN16" i="15" s="1"/>
  <c r="QK16" i="15" s="1"/>
  <c r="RH16" i="15" s="1"/>
  <c r="SE16" i="15" s="1"/>
  <c r="TB16" i="15" s="1"/>
  <c r="TY16" i="15" s="1"/>
  <c r="UV16" i="15" s="1"/>
  <c r="VS16" i="15" s="1"/>
  <c r="WP16" i="15" s="1"/>
  <c r="XM16" i="15" s="1"/>
  <c r="O16" i="15"/>
  <c r="D16" i="15"/>
  <c r="AA16" i="15" s="1"/>
  <c r="AX16" i="15" s="1"/>
  <c r="BU16" i="15" s="1"/>
  <c r="CR16" i="15" s="1"/>
  <c r="DO16" i="15" s="1"/>
  <c r="EL16" i="15" s="1"/>
  <c r="FI16" i="15" s="1"/>
  <c r="GF16" i="15" s="1"/>
  <c r="HC16" i="15" s="1"/>
  <c r="HZ16" i="15" s="1"/>
  <c r="IW16" i="15" s="1"/>
  <c r="JT16" i="15" s="1"/>
  <c r="KQ16" i="15" s="1"/>
  <c r="LN16" i="15" s="1"/>
  <c r="MK16" i="15" s="1"/>
  <c r="NH16" i="15" s="1"/>
  <c r="OE16" i="15" s="1"/>
  <c r="PB16" i="15" s="1"/>
  <c r="PY16" i="15" s="1"/>
  <c r="QV16" i="15" s="1"/>
  <c r="RS16" i="15" s="1"/>
  <c r="SP16" i="15" s="1"/>
  <c r="TM16" i="15" s="1"/>
  <c r="UJ16" i="15" s="1"/>
  <c r="VG16" i="15" s="1"/>
  <c r="WD16" i="15" s="1"/>
  <c r="XA16" i="15" s="1"/>
  <c r="I22" i="15"/>
  <c r="I16" i="15"/>
  <c r="N16" i="15"/>
  <c r="AK16" i="15" s="1"/>
  <c r="BH16" i="15" s="1"/>
  <c r="CE16" i="15" s="1"/>
  <c r="DB16" i="15" s="1"/>
  <c r="DY16" i="15" s="1"/>
  <c r="EV16" i="15" s="1"/>
  <c r="FS16" i="15" s="1"/>
  <c r="GP16" i="15" s="1"/>
  <c r="HM16" i="15" s="1"/>
  <c r="IJ16" i="15" s="1"/>
  <c r="JG16" i="15" s="1"/>
  <c r="KD16" i="15" s="1"/>
  <c r="LA16" i="15" s="1"/>
  <c r="LX16" i="15" s="1"/>
  <c r="MU16" i="15" s="1"/>
  <c r="NR16" i="15" s="1"/>
  <c r="OO16" i="15" s="1"/>
  <c r="PL16" i="15" s="1"/>
  <c r="QI16" i="15" s="1"/>
  <c r="RF16" i="15" s="1"/>
  <c r="SC16" i="15" s="1"/>
  <c r="SZ16" i="15" s="1"/>
  <c r="TW16" i="15" s="1"/>
  <c r="UT16" i="15" s="1"/>
  <c r="VQ16" i="15" s="1"/>
  <c r="WN16" i="15" s="1"/>
  <c r="XK16" i="15" s="1"/>
  <c r="O22" i="15"/>
  <c r="K22" i="15"/>
  <c r="F16" i="15"/>
  <c r="M16" i="15"/>
  <c r="AJ16" i="15" s="1"/>
  <c r="BG16" i="15" s="1"/>
  <c r="CD16" i="15" s="1"/>
  <c r="DA16" i="15" s="1"/>
  <c r="DX16" i="15" s="1"/>
  <c r="EU16" i="15" s="1"/>
  <c r="FR16" i="15" s="1"/>
  <c r="GO16" i="15" s="1"/>
  <c r="HL16" i="15" s="1"/>
  <c r="II16" i="15" s="1"/>
  <c r="JF16" i="15" s="1"/>
  <c r="KC16" i="15" s="1"/>
  <c r="KZ16" i="15" s="1"/>
  <c r="LW16" i="15" s="1"/>
  <c r="MT16" i="15" s="1"/>
  <c r="NQ16" i="15" s="1"/>
  <c r="ON16" i="15" s="1"/>
  <c r="PK16" i="15" s="1"/>
  <c r="QH16" i="15" s="1"/>
  <c r="RE16" i="15" s="1"/>
  <c r="SB16" i="15" s="1"/>
  <c r="SY16" i="15" s="1"/>
  <c r="TV16" i="15" s="1"/>
  <c r="US16" i="15" s="1"/>
  <c r="VP16" i="15" s="1"/>
  <c r="WM16" i="15" s="1"/>
  <c r="XJ16" i="15" s="1"/>
  <c r="J22" i="15"/>
  <c r="AG22" i="15" s="1"/>
  <c r="BD22" i="15" s="1"/>
  <c r="CA22" i="15" s="1"/>
  <c r="CX22" i="15" s="1"/>
  <c r="DU22" i="15" s="1"/>
  <c r="ER22" i="15" s="1"/>
  <c r="FO22" i="15" s="1"/>
  <c r="GL22" i="15" s="1"/>
  <c r="HI22" i="15" s="1"/>
  <c r="IF22" i="15" s="1"/>
  <c r="JC22" i="15" s="1"/>
  <c r="JZ22" i="15" s="1"/>
  <c r="KW22" i="15" s="1"/>
  <c r="LT22" i="15" s="1"/>
  <c r="MQ22" i="15" s="1"/>
  <c r="NN22" i="15" s="1"/>
  <c r="OK22" i="15" s="1"/>
  <c r="PH22" i="15" s="1"/>
  <c r="QE22" i="15" s="1"/>
  <c r="RB22" i="15" s="1"/>
  <c r="RY22" i="15" s="1"/>
  <c r="SV22" i="15" s="1"/>
  <c r="TS22" i="15" s="1"/>
  <c r="UP22" i="15" s="1"/>
  <c r="VM22" i="15" s="1"/>
  <c r="WJ22" i="15" s="1"/>
  <c r="XG22" i="15" s="1"/>
  <c r="R47" i="9"/>
  <c r="O47" i="9"/>
  <c r="AH44" i="9"/>
  <c r="AH45" i="9" s="1"/>
  <c r="Y47" i="9"/>
  <c r="AD41" i="9"/>
  <c r="X41" i="9"/>
  <c r="AH38" i="9"/>
  <c r="AH39" i="9" s="1"/>
  <c r="O41" i="9"/>
  <c r="AA41" i="9"/>
  <c r="U47" i="9"/>
  <c r="U41" i="9"/>
  <c r="AA47" i="9"/>
  <c r="W47" i="9"/>
  <c r="R41" i="9"/>
  <c r="Q5" i="20" l="1"/>
  <c r="T32" i="14"/>
  <c r="T27" i="14"/>
  <c r="N28" i="14"/>
  <c r="K28" i="14"/>
  <c r="H28" i="14"/>
  <c r="H33" i="14"/>
  <c r="E28" i="14"/>
  <c r="B28" i="14"/>
  <c r="E33" i="14"/>
  <c r="B33" i="14"/>
  <c r="AJ23" i="14"/>
  <c r="BE23" i="14" s="1"/>
  <c r="N33" i="14"/>
  <c r="AH23" i="14"/>
  <c r="AH49" i="14" s="1"/>
  <c r="L33" i="14"/>
  <c r="AF23" i="14"/>
  <c r="BA23" i="14" s="1"/>
  <c r="J33" i="14"/>
  <c r="AD23" i="14"/>
  <c r="AD24" i="14" s="1"/>
  <c r="AA23" i="14"/>
  <c r="AA24" i="14" s="1"/>
  <c r="X23" i="14"/>
  <c r="AS23" i="14" s="1"/>
  <c r="AN16" i="14"/>
  <c r="AN42" i="14" s="1"/>
  <c r="AN43" i="14" s="1"/>
  <c r="Q28" i="14"/>
  <c r="AJ16" i="14"/>
  <c r="BE16" i="14" s="1"/>
  <c r="AG16" i="14"/>
  <c r="BB16" i="14" s="1"/>
  <c r="AD16" i="14"/>
  <c r="AD42" i="14" s="1"/>
  <c r="AA16" i="14"/>
  <c r="AV16" i="14" s="1"/>
  <c r="X16" i="14"/>
  <c r="AS16" i="14" s="1"/>
  <c r="Q4" i="20"/>
  <c r="Q6" i="20"/>
  <c r="Q2" i="20"/>
  <c r="Q3" i="20"/>
  <c r="AZ16" i="14"/>
  <c r="AE42" i="14"/>
  <c r="BD23" i="14"/>
  <c r="AI49" i="14"/>
  <c r="BC16" i="14"/>
  <c r="AH42" i="14"/>
  <c r="BH16" i="14"/>
  <c r="AM42" i="14"/>
  <c r="BF16" i="14"/>
  <c r="AK42" i="14"/>
  <c r="BB23" i="14"/>
  <c r="AG49" i="14"/>
  <c r="AT16" i="14"/>
  <c r="Y42" i="14"/>
  <c r="AX23" i="14"/>
  <c r="AC49" i="14"/>
  <c r="BA16" i="14"/>
  <c r="AF42" i="14"/>
  <c r="AW23" i="14"/>
  <c r="AB49" i="14"/>
  <c r="AZ23" i="14"/>
  <c r="AE49" i="14"/>
  <c r="AW16" i="14"/>
  <c r="AB42" i="14"/>
  <c r="AX16" i="14"/>
  <c r="AC42" i="14"/>
  <c r="AU16" i="14"/>
  <c r="Z42" i="14"/>
  <c r="BD16" i="14"/>
  <c r="AI42" i="14"/>
  <c r="AU23" i="14"/>
  <c r="Z49" i="14"/>
  <c r="AT23" i="14"/>
  <c r="Y49" i="14"/>
  <c r="AK42" i="20"/>
  <c r="BF16" i="20"/>
  <c r="AE42" i="20"/>
  <c r="AZ16" i="20"/>
  <c r="AI49" i="20"/>
  <c r="BD23" i="20"/>
  <c r="X23" i="20"/>
  <c r="AD16" i="20"/>
  <c r="AJ16" i="20"/>
  <c r="AA23" i="20"/>
  <c r="AD23" i="20"/>
  <c r="AC42" i="20"/>
  <c r="AX16" i="20"/>
  <c r="Z42" i="20"/>
  <c r="AU16" i="20"/>
  <c r="AJ23" i="20"/>
  <c r="AN16" i="20"/>
  <c r="AF42" i="20"/>
  <c r="BA16" i="20"/>
  <c r="AB49" i="20"/>
  <c r="AW23" i="20"/>
  <c r="AB42" i="20"/>
  <c r="AW16" i="20"/>
  <c r="AG16" i="20"/>
  <c r="AE49" i="20"/>
  <c r="AZ23" i="20"/>
  <c r="AH23" i="20"/>
  <c r="AH42" i="20"/>
  <c r="BC16" i="20"/>
  <c r="X16" i="20"/>
  <c r="AG49" i="20"/>
  <c r="BB23" i="20"/>
  <c r="AF23" i="20"/>
  <c r="AA16" i="20"/>
  <c r="Y42" i="20"/>
  <c r="AT16" i="20"/>
  <c r="AC49" i="20"/>
  <c r="AX23" i="20"/>
  <c r="AM42" i="20"/>
  <c r="BH16" i="20"/>
  <c r="AI42" i="20"/>
  <c r="BD16" i="20"/>
  <c r="Z49" i="20"/>
  <c r="AU23" i="20"/>
  <c r="Y49" i="20"/>
  <c r="AT23" i="20"/>
  <c r="Q8" i="14"/>
  <c r="AF22" i="15"/>
  <c r="I23" i="15"/>
  <c r="AJ22" i="15"/>
  <c r="M23" i="15"/>
  <c r="AC22" i="15"/>
  <c r="F23" i="15"/>
  <c r="AL16" i="15"/>
  <c r="O17" i="15"/>
  <c r="AC16" i="15"/>
  <c r="F17" i="15"/>
  <c r="Z16" i="15"/>
  <c r="V14" i="15"/>
  <c r="V15" i="15" s="1"/>
  <c r="C17" i="15"/>
  <c r="AO16" i="15"/>
  <c r="R17" i="15"/>
  <c r="C23" i="15"/>
  <c r="Z22" i="15"/>
  <c r="V20" i="15"/>
  <c r="V21" i="15" s="1"/>
  <c r="AH22" i="15"/>
  <c r="K23" i="15"/>
  <c r="AF16" i="15"/>
  <c r="I17" i="15"/>
  <c r="AI16" i="15"/>
  <c r="L17" i="15"/>
  <c r="AL22" i="15"/>
  <c r="O23" i="15"/>
  <c r="AJ49" i="14" l="1"/>
  <c r="AJ50" i="14" s="1"/>
  <c r="AV23" i="14"/>
  <c r="AV24" i="14" s="1"/>
  <c r="AJ24" i="14"/>
  <c r="AA49" i="14"/>
  <c r="AA50" i="14" s="1"/>
  <c r="X24" i="14"/>
  <c r="AH24" i="14"/>
  <c r="AF49" i="14"/>
  <c r="AF50" i="14" s="1"/>
  <c r="AJ17" i="14"/>
  <c r="AJ25" i="14"/>
  <c r="BE25" i="14" s="1"/>
  <c r="BZ25" i="14" s="1"/>
  <c r="CU25" i="14" s="1"/>
  <c r="DP25" i="14" s="1"/>
  <c r="EK25" i="14" s="1"/>
  <c r="FF25" i="14" s="1"/>
  <c r="GA25" i="14" s="1"/>
  <c r="GV25" i="14" s="1"/>
  <c r="HQ25" i="14" s="1"/>
  <c r="IL25" i="14" s="1"/>
  <c r="JG25" i="14" s="1"/>
  <c r="KB25" i="14" s="1"/>
  <c r="KW25" i="14" s="1"/>
  <c r="LR25" i="14" s="1"/>
  <c r="AD49" i="14"/>
  <c r="AD50" i="14" s="1"/>
  <c r="AY23" i="14"/>
  <c r="BT23" i="14" s="1"/>
  <c r="P33" i="14"/>
  <c r="AJ42" i="14"/>
  <c r="AJ43" i="14" s="1"/>
  <c r="AN17" i="14"/>
  <c r="AF24" i="14"/>
  <c r="BC23" i="14"/>
  <c r="BC24" i="14" s="1"/>
  <c r="X49" i="14"/>
  <c r="X50" i="14" s="1"/>
  <c r="BI16" i="14"/>
  <c r="CD16" i="14" s="1"/>
  <c r="AA42" i="14"/>
  <c r="AA43" i="14" s="1"/>
  <c r="AA17" i="14"/>
  <c r="AG42" i="14"/>
  <c r="AG43" i="14" s="1"/>
  <c r="AN18" i="14"/>
  <c r="AN44" i="14" s="1"/>
  <c r="BI44" i="14" s="1"/>
  <c r="CD44" i="14" s="1"/>
  <c r="CY44" i="14" s="1"/>
  <c r="DT44" i="14" s="1"/>
  <c r="EO44" i="14" s="1"/>
  <c r="FJ44" i="14" s="1"/>
  <c r="GE44" i="14" s="1"/>
  <c r="GZ44" i="14" s="1"/>
  <c r="HU44" i="14" s="1"/>
  <c r="IP44" i="14" s="1"/>
  <c r="JK44" i="14" s="1"/>
  <c r="KF44" i="14" s="1"/>
  <c r="LA44" i="14" s="1"/>
  <c r="LV44" i="14" s="1"/>
  <c r="AG17" i="14"/>
  <c r="AD17" i="14"/>
  <c r="AY16" i="14"/>
  <c r="BT16" i="14" s="1"/>
  <c r="X42" i="14"/>
  <c r="X43" i="14" s="1"/>
  <c r="X17" i="14"/>
  <c r="AH50" i="14"/>
  <c r="BV23" i="14"/>
  <c r="BA24" i="14"/>
  <c r="BA49" i="14"/>
  <c r="BZ23" i="14"/>
  <c r="BE24" i="14"/>
  <c r="BE49" i="14"/>
  <c r="BE50" i="14" s="1"/>
  <c r="BW16" i="14"/>
  <c r="BB17" i="14"/>
  <c r="BB42" i="14"/>
  <c r="BV16" i="14"/>
  <c r="BA42" i="14"/>
  <c r="BW23" i="14"/>
  <c r="BB49" i="14"/>
  <c r="CA16" i="14"/>
  <c r="BF42" i="14"/>
  <c r="BO23" i="14"/>
  <c r="AT49" i="14"/>
  <c r="BY16" i="14"/>
  <c r="BD42" i="14"/>
  <c r="BS16" i="14"/>
  <c r="AX42" i="14"/>
  <c r="BR16" i="14"/>
  <c r="AW42" i="14"/>
  <c r="BU23" i="14"/>
  <c r="AZ49" i="14"/>
  <c r="BS23" i="14"/>
  <c r="AX49" i="14"/>
  <c r="AD43" i="14"/>
  <c r="BY23" i="14"/>
  <c r="BD49" i="14"/>
  <c r="BN23" i="14"/>
  <c r="AS24" i="14"/>
  <c r="AS49" i="14"/>
  <c r="BR23" i="14"/>
  <c r="AW49" i="14"/>
  <c r="BQ16" i="14"/>
  <c r="AV17" i="14"/>
  <c r="AV42" i="14"/>
  <c r="CC16" i="14"/>
  <c r="BH42" i="14"/>
  <c r="BP23" i="14"/>
  <c r="AU49" i="14"/>
  <c r="BP16" i="14"/>
  <c r="AU42" i="14"/>
  <c r="BZ16" i="14"/>
  <c r="BE17" i="14"/>
  <c r="BE42" i="14"/>
  <c r="BN16" i="14"/>
  <c r="AS17" i="14"/>
  <c r="AS42" i="14"/>
  <c r="BO16" i="14"/>
  <c r="AT42" i="14"/>
  <c r="BX16" i="14"/>
  <c r="BC42" i="14"/>
  <c r="BU16" i="14"/>
  <c r="AZ42" i="14"/>
  <c r="P33" i="20"/>
  <c r="S28" i="20"/>
  <c r="AH49" i="20"/>
  <c r="AH50" i="20" s="1"/>
  <c r="AH24" i="20"/>
  <c r="BC23" i="20"/>
  <c r="AG42" i="20"/>
  <c r="AG43" i="20" s="1"/>
  <c r="BB16" i="20"/>
  <c r="AG17" i="20"/>
  <c r="AW49" i="20"/>
  <c r="BR23" i="20"/>
  <c r="AN42" i="20"/>
  <c r="AN43" i="20" s="1"/>
  <c r="AN17" i="20"/>
  <c r="BI16" i="20"/>
  <c r="AU42" i="20"/>
  <c r="BP16" i="20"/>
  <c r="AD49" i="20"/>
  <c r="AD50" i="20" s="1"/>
  <c r="AY23" i="20"/>
  <c r="AD24" i="20"/>
  <c r="AJ42" i="20"/>
  <c r="AJ43" i="20" s="1"/>
  <c r="AJ17" i="20"/>
  <c r="BE16" i="20"/>
  <c r="AZ42" i="20"/>
  <c r="BU16" i="20"/>
  <c r="AT49" i="20"/>
  <c r="BO23" i="20"/>
  <c r="BD42" i="20"/>
  <c r="BY16" i="20"/>
  <c r="AX49" i="20"/>
  <c r="BS23" i="20"/>
  <c r="AA42" i="20"/>
  <c r="AA43" i="20" s="1"/>
  <c r="AA17" i="20"/>
  <c r="AV16" i="20"/>
  <c r="BB49" i="20"/>
  <c r="BW23" i="20"/>
  <c r="X49" i="20"/>
  <c r="X50" i="20" s="1"/>
  <c r="X24" i="20"/>
  <c r="AS23" i="20"/>
  <c r="AJ25" i="20"/>
  <c r="BC42" i="20"/>
  <c r="BX16" i="20"/>
  <c r="AZ49" i="20"/>
  <c r="BU23" i="20"/>
  <c r="AW42" i="20"/>
  <c r="BR16" i="20"/>
  <c r="BA42" i="20"/>
  <c r="BV16" i="20"/>
  <c r="AX42" i="20"/>
  <c r="BS16" i="20"/>
  <c r="AA49" i="20"/>
  <c r="AA50" i="20" s="1"/>
  <c r="AV23" i="20"/>
  <c r="AA24" i="20"/>
  <c r="AD42" i="20"/>
  <c r="AD43" i="20" s="1"/>
  <c r="AY16" i="20"/>
  <c r="AD17" i="20"/>
  <c r="BD49" i="20"/>
  <c r="BY23" i="20"/>
  <c r="BF42" i="20"/>
  <c r="CA16" i="20"/>
  <c r="AU49" i="20"/>
  <c r="BP23" i="20"/>
  <c r="BH42" i="20"/>
  <c r="CC16" i="20"/>
  <c r="AT42" i="20"/>
  <c r="BO16" i="20"/>
  <c r="AF49" i="20"/>
  <c r="AF50" i="20" s="1"/>
  <c r="AF24" i="20"/>
  <c r="BA23" i="20"/>
  <c r="X42" i="20"/>
  <c r="X43" i="20" s="1"/>
  <c r="X17" i="20"/>
  <c r="AS16" i="20"/>
  <c r="AN18" i="20"/>
  <c r="AJ49" i="20"/>
  <c r="AJ50" i="20" s="1"/>
  <c r="AJ24" i="20"/>
  <c r="BE23" i="20"/>
  <c r="S28" i="14"/>
  <c r="Q7" i="14"/>
  <c r="Q5" i="14"/>
  <c r="Q6" i="14"/>
  <c r="Q4" i="14"/>
  <c r="Q2" i="14"/>
  <c r="Q3" i="14"/>
  <c r="BI16" i="15"/>
  <c r="AL17" i="15"/>
  <c r="AW22" i="15"/>
  <c r="Z23" i="15"/>
  <c r="AS20" i="15"/>
  <c r="AS21" i="15" s="1"/>
  <c r="AW16" i="15"/>
  <c r="Z17" i="15"/>
  <c r="AS14" i="15"/>
  <c r="AS15" i="15" s="1"/>
  <c r="AZ22" i="15"/>
  <c r="AC23" i="15"/>
  <c r="BI22" i="15"/>
  <c r="AL23" i="15"/>
  <c r="BF16" i="15"/>
  <c r="AI17" i="15"/>
  <c r="AO17" i="15"/>
  <c r="BL16" i="15"/>
  <c r="BC16" i="15"/>
  <c r="AF17" i="15"/>
  <c r="BG22" i="15"/>
  <c r="AJ23" i="15"/>
  <c r="AF23" i="15"/>
  <c r="BC22" i="15"/>
  <c r="AC17" i="15"/>
  <c r="AZ16" i="15"/>
  <c r="BE22" i="15"/>
  <c r="AH23" i="15"/>
  <c r="AV49" i="14" l="1"/>
  <c r="AV50" i="14" s="1"/>
  <c r="AY49" i="14"/>
  <c r="AY50" i="14" s="1"/>
  <c r="BX23" i="14"/>
  <c r="CS23" i="14" s="1"/>
  <c r="AY24" i="14"/>
  <c r="BQ23" i="14"/>
  <c r="CL23" i="14" s="1"/>
  <c r="BI42" i="14"/>
  <c r="BI43" i="14" s="1"/>
  <c r="AJ51" i="14"/>
  <c r="BE51" i="14" s="1"/>
  <c r="BZ51" i="14" s="1"/>
  <c r="CU51" i="14" s="1"/>
  <c r="DP51" i="14" s="1"/>
  <c r="EK51" i="14" s="1"/>
  <c r="FF51" i="14" s="1"/>
  <c r="GA51" i="14" s="1"/>
  <c r="GV51" i="14" s="1"/>
  <c r="HQ51" i="14" s="1"/>
  <c r="IL51" i="14" s="1"/>
  <c r="JG51" i="14" s="1"/>
  <c r="KB51" i="14" s="1"/>
  <c r="KW51" i="14" s="1"/>
  <c r="LR51" i="14" s="1"/>
  <c r="BI17" i="14"/>
  <c r="AY42" i="14"/>
  <c r="AY43" i="14" s="1"/>
  <c r="AY17" i="14"/>
  <c r="BC49" i="14"/>
  <c r="BC50" i="14" s="1"/>
  <c r="BI18" i="14"/>
  <c r="CD18" i="14" s="1"/>
  <c r="CY18" i="14" s="1"/>
  <c r="DT18" i="14" s="1"/>
  <c r="EO18" i="14" s="1"/>
  <c r="FJ18" i="14" s="1"/>
  <c r="GE18" i="14" s="1"/>
  <c r="GZ18" i="14" s="1"/>
  <c r="HU18" i="14" s="1"/>
  <c r="IP18" i="14" s="1"/>
  <c r="JK18" i="14" s="1"/>
  <c r="KF18" i="14" s="1"/>
  <c r="LA18" i="14" s="1"/>
  <c r="LV18" i="14" s="1"/>
  <c r="AV43" i="14"/>
  <c r="BE43" i="14"/>
  <c r="AS50" i="14"/>
  <c r="BB43" i="14"/>
  <c r="BA50" i="14"/>
  <c r="CO16" i="14"/>
  <c r="BT17" i="14"/>
  <c r="BT42" i="14"/>
  <c r="CM23" i="14"/>
  <c r="BR49" i="14"/>
  <c r="CQ16" i="14"/>
  <c r="BV42" i="14"/>
  <c r="CU23" i="14"/>
  <c r="BZ24" i="14"/>
  <c r="BZ49" i="14"/>
  <c r="BZ50" i="14" s="1"/>
  <c r="CS16" i="14"/>
  <c r="BX42" i="14"/>
  <c r="CI16" i="14"/>
  <c r="BN17" i="14"/>
  <c r="BN42" i="14"/>
  <c r="CK16" i="14"/>
  <c r="BP42" i="14"/>
  <c r="CX16" i="14"/>
  <c r="CC42" i="14"/>
  <c r="CD17" i="14"/>
  <c r="CY16" i="14"/>
  <c r="CD42" i="14"/>
  <c r="CD43" i="14" s="1"/>
  <c r="CT23" i="14"/>
  <c r="BY49" i="14"/>
  <c r="CP23" i="14"/>
  <c r="BU49" i="14"/>
  <c r="CN16" i="14"/>
  <c r="BS42" i="14"/>
  <c r="CJ23" i="14"/>
  <c r="BO49" i="14"/>
  <c r="CR23" i="14"/>
  <c r="BW49" i="14"/>
  <c r="CJ16" i="14"/>
  <c r="BO42" i="14"/>
  <c r="CP16" i="14"/>
  <c r="BU42" i="14"/>
  <c r="AS43" i="14"/>
  <c r="CU16" i="14"/>
  <c r="BZ17" i="14"/>
  <c r="BZ42" i="14"/>
  <c r="CK23" i="14"/>
  <c r="BP49" i="14"/>
  <c r="CL16" i="14"/>
  <c r="BQ17" i="14"/>
  <c r="BQ42" i="14"/>
  <c r="CI23" i="14"/>
  <c r="BN24" i="14"/>
  <c r="BN49" i="14"/>
  <c r="CO23" i="14"/>
  <c r="BT24" i="14"/>
  <c r="BT49" i="14"/>
  <c r="CN23" i="14"/>
  <c r="BS49" i="14"/>
  <c r="CM16" i="14"/>
  <c r="BR42" i="14"/>
  <c r="CT16" i="14"/>
  <c r="BY42" i="14"/>
  <c r="CV16" i="14"/>
  <c r="CA42" i="14"/>
  <c r="CR16" i="14"/>
  <c r="BW17" i="14"/>
  <c r="BW42" i="14"/>
  <c r="CQ23" i="14"/>
  <c r="BV24" i="14"/>
  <c r="BV49" i="14"/>
  <c r="AN44" i="20"/>
  <c r="BI44" i="20" s="1"/>
  <c r="CD44" i="20" s="1"/>
  <c r="CY44" i="20" s="1"/>
  <c r="DT44" i="20" s="1"/>
  <c r="EO44" i="20" s="1"/>
  <c r="FJ44" i="20" s="1"/>
  <c r="GE44" i="20" s="1"/>
  <c r="GZ44" i="20" s="1"/>
  <c r="HU44" i="20" s="1"/>
  <c r="IP44" i="20" s="1"/>
  <c r="JK44" i="20" s="1"/>
  <c r="KF44" i="20" s="1"/>
  <c r="LA44" i="20" s="1"/>
  <c r="LV44" i="20" s="1"/>
  <c r="BI18" i="20"/>
  <c r="CD18" i="20" s="1"/>
  <c r="CY18" i="20" s="1"/>
  <c r="DT18" i="20" s="1"/>
  <c r="EO18" i="20" s="1"/>
  <c r="FJ18" i="20" s="1"/>
  <c r="GE18" i="20" s="1"/>
  <c r="GZ18" i="20" s="1"/>
  <c r="HU18" i="20" s="1"/>
  <c r="IP18" i="20" s="1"/>
  <c r="JK18" i="20" s="1"/>
  <c r="KF18" i="20" s="1"/>
  <c r="LA18" i="20" s="1"/>
  <c r="LV18" i="20" s="1"/>
  <c r="BO42" i="20"/>
  <c r="CJ16" i="20"/>
  <c r="BP49" i="20"/>
  <c r="CK23" i="20"/>
  <c r="BY49" i="20"/>
  <c r="CT23" i="20"/>
  <c r="BS42" i="20"/>
  <c r="CN16" i="20"/>
  <c r="BR42" i="20"/>
  <c r="CM16" i="20"/>
  <c r="BX42" i="20"/>
  <c r="CS16" i="20"/>
  <c r="BW49" i="20"/>
  <c r="CR23" i="20"/>
  <c r="BR49" i="20"/>
  <c r="CM23" i="20"/>
  <c r="BE49" i="20"/>
  <c r="BE50" i="20" s="1"/>
  <c r="BE24" i="20"/>
  <c r="BZ23" i="20"/>
  <c r="BA49" i="20"/>
  <c r="BA50" i="20" s="1"/>
  <c r="BV23" i="20"/>
  <c r="BA24" i="20"/>
  <c r="BS49" i="20"/>
  <c r="CN23" i="20"/>
  <c r="BO49" i="20"/>
  <c r="CJ23" i="20"/>
  <c r="BE42" i="20"/>
  <c r="BE43" i="20" s="1"/>
  <c r="BZ16" i="20"/>
  <c r="BE17" i="20"/>
  <c r="AY49" i="20"/>
  <c r="AY50" i="20" s="1"/>
  <c r="AY24" i="20"/>
  <c r="BT23" i="20"/>
  <c r="BI42" i="20"/>
  <c r="BI43" i="20" s="1"/>
  <c r="BI17" i="20"/>
  <c r="CD16" i="20"/>
  <c r="BC49" i="20"/>
  <c r="BC50" i="20" s="1"/>
  <c r="BX23" i="20"/>
  <c r="BC24" i="20"/>
  <c r="AS42" i="20"/>
  <c r="AS43" i="20" s="1"/>
  <c r="BN16" i="20"/>
  <c r="AS17" i="20"/>
  <c r="CC42" i="20"/>
  <c r="CX16" i="20"/>
  <c r="CA42" i="20"/>
  <c r="CV16" i="20"/>
  <c r="AV49" i="20"/>
  <c r="AV50" i="20" s="1"/>
  <c r="AV24" i="20"/>
  <c r="BQ23" i="20"/>
  <c r="BV42" i="20"/>
  <c r="CQ16" i="20"/>
  <c r="BU49" i="20"/>
  <c r="CP23" i="20"/>
  <c r="AJ51" i="20"/>
  <c r="BE51" i="20" s="1"/>
  <c r="BZ51" i="20" s="1"/>
  <c r="CU51" i="20" s="1"/>
  <c r="DP51" i="20" s="1"/>
  <c r="EK51" i="20" s="1"/>
  <c r="FF51" i="20" s="1"/>
  <c r="GA51" i="20" s="1"/>
  <c r="GV51" i="20" s="1"/>
  <c r="HQ51" i="20" s="1"/>
  <c r="IL51" i="20" s="1"/>
  <c r="JG51" i="20" s="1"/>
  <c r="KB51" i="20" s="1"/>
  <c r="KW51" i="20" s="1"/>
  <c r="LR51" i="20" s="1"/>
  <c r="BE25" i="20"/>
  <c r="BZ25" i="20" s="1"/>
  <c r="CU25" i="20" s="1"/>
  <c r="DP25" i="20" s="1"/>
  <c r="EK25" i="20" s="1"/>
  <c r="FF25" i="20" s="1"/>
  <c r="GA25" i="20" s="1"/>
  <c r="GV25" i="20" s="1"/>
  <c r="HQ25" i="20" s="1"/>
  <c r="IL25" i="20" s="1"/>
  <c r="JG25" i="20" s="1"/>
  <c r="KB25" i="20" s="1"/>
  <c r="KW25" i="20" s="1"/>
  <c r="LR25" i="20" s="1"/>
  <c r="AV42" i="20"/>
  <c r="AV43" i="20" s="1"/>
  <c r="AV17" i="20"/>
  <c r="BQ16" i="20"/>
  <c r="AY42" i="20"/>
  <c r="AY43" i="20" s="1"/>
  <c r="BT16" i="20"/>
  <c r="AY17" i="20"/>
  <c r="AS49" i="20"/>
  <c r="AS50" i="20" s="1"/>
  <c r="AS24" i="20"/>
  <c r="BN23" i="20"/>
  <c r="BY42" i="20"/>
  <c r="CT16" i="20"/>
  <c r="BU42" i="20"/>
  <c r="CP16" i="20"/>
  <c r="BP42" i="20"/>
  <c r="CK16" i="20"/>
  <c r="BB42" i="20"/>
  <c r="BB43" i="20" s="1"/>
  <c r="BB17" i="20"/>
  <c r="BW16" i="20"/>
  <c r="CF16" i="15"/>
  <c r="BI17" i="15"/>
  <c r="BE23" i="15"/>
  <c r="CB22" i="15"/>
  <c r="BT22" i="15"/>
  <c r="BP20" i="15"/>
  <c r="BP21" i="15" s="1"/>
  <c r="AW23" i="15"/>
  <c r="BL17" i="15"/>
  <c r="CI16" i="15"/>
  <c r="BI23" i="15"/>
  <c r="CF22" i="15"/>
  <c r="CC16" i="15"/>
  <c r="BF17" i="15"/>
  <c r="BC17" i="15"/>
  <c r="BZ16" i="15"/>
  <c r="AZ17" i="15"/>
  <c r="BW16" i="15"/>
  <c r="AZ23" i="15"/>
  <c r="BW22" i="15"/>
  <c r="BT16" i="15"/>
  <c r="AW17" i="15"/>
  <c r="BP14" i="15"/>
  <c r="BP15" i="15" s="1"/>
  <c r="BG23" i="15"/>
  <c r="CD22" i="15"/>
  <c r="BZ22" i="15"/>
  <c r="BC23" i="15"/>
  <c r="BX49" i="14" l="1"/>
  <c r="BX50" i="14" s="1"/>
  <c r="BQ49" i="14"/>
  <c r="BQ50" i="14" s="1"/>
  <c r="BX24" i="14"/>
  <c r="BQ24" i="14"/>
  <c r="BZ43" i="14"/>
  <c r="BV50" i="14"/>
  <c r="BN50" i="14"/>
  <c r="BW43" i="14"/>
  <c r="BT50" i="14"/>
  <c r="DJ23" i="14"/>
  <c r="CO24" i="14"/>
  <c r="CO49" i="14"/>
  <c r="BQ43" i="14"/>
  <c r="DF23" i="14"/>
  <c r="CK49" i="14"/>
  <c r="DE16" i="14"/>
  <c r="CJ42" i="14"/>
  <c r="DS16" i="14"/>
  <c r="CX42" i="14"/>
  <c r="DL16" i="14"/>
  <c r="CQ42" i="14"/>
  <c r="DN23" i="14"/>
  <c r="CS24" i="14"/>
  <c r="CS49" i="14"/>
  <c r="DG23" i="14"/>
  <c r="CL24" i="14"/>
  <c r="CL49" i="14"/>
  <c r="DM16" i="14"/>
  <c r="CR17" i="14"/>
  <c r="CR42" i="14"/>
  <c r="DO16" i="14"/>
  <c r="CT42" i="14"/>
  <c r="DI23" i="14"/>
  <c r="CN49" i="14"/>
  <c r="DE23" i="14"/>
  <c r="CJ49" i="14"/>
  <c r="DK23" i="14"/>
  <c r="CP49" i="14"/>
  <c r="CY17" i="14"/>
  <c r="DT16" i="14"/>
  <c r="CY42" i="14"/>
  <c r="CY43" i="14" s="1"/>
  <c r="DD16" i="14"/>
  <c r="CI17" i="14"/>
  <c r="CI42" i="14"/>
  <c r="BT43" i="14"/>
  <c r="DL23" i="14"/>
  <c r="CQ24" i="14"/>
  <c r="CQ49" i="14"/>
  <c r="DG16" i="14"/>
  <c r="CL17" i="14"/>
  <c r="CL42" i="14"/>
  <c r="DK16" i="14"/>
  <c r="CP42" i="14"/>
  <c r="DF16" i="14"/>
  <c r="CK42" i="14"/>
  <c r="CU24" i="14"/>
  <c r="DP23" i="14"/>
  <c r="CU49" i="14"/>
  <c r="CU50" i="14" s="1"/>
  <c r="DH23" i="14"/>
  <c r="CM49" i="14"/>
  <c r="DQ16" i="14"/>
  <c r="CV42" i="14"/>
  <c r="DH16" i="14"/>
  <c r="CM42" i="14"/>
  <c r="DD23" i="14"/>
  <c r="CI24" i="14"/>
  <c r="CI49" i="14"/>
  <c r="DP16" i="14"/>
  <c r="CU17" i="14"/>
  <c r="CU42" i="14"/>
  <c r="DM23" i="14"/>
  <c r="CR49" i="14"/>
  <c r="DI16" i="14"/>
  <c r="CN42" i="14"/>
  <c r="DO23" i="14"/>
  <c r="CT49" i="14"/>
  <c r="BN43" i="14"/>
  <c r="DN16" i="14"/>
  <c r="CS42" i="14"/>
  <c r="DJ16" i="14"/>
  <c r="CO17" i="14"/>
  <c r="CO42" i="14"/>
  <c r="BW42" i="20"/>
  <c r="BW43" i="20" s="1"/>
  <c r="CR16" i="20"/>
  <c r="BW17" i="20"/>
  <c r="CP42" i="20"/>
  <c r="DK16" i="20"/>
  <c r="BT42" i="20"/>
  <c r="BT43" i="20" s="1"/>
  <c r="CO16" i="20"/>
  <c r="BT17" i="20"/>
  <c r="CQ42" i="20"/>
  <c r="DL16" i="20"/>
  <c r="CJ49" i="20"/>
  <c r="DE23" i="20"/>
  <c r="CR49" i="20"/>
  <c r="DM23" i="20"/>
  <c r="CM42" i="20"/>
  <c r="DH16" i="20"/>
  <c r="CT49" i="20"/>
  <c r="DO23" i="20"/>
  <c r="CJ42" i="20"/>
  <c r="DE16" i="20"/>
  <c r="CK42" i="20"/>
  <c r="DF16" i="20"/>
  <c r="CT42" i="20"/>
  <c r="DO16" i="20"/>
  <c r="BQ42" i="20"/>
  <c r="BQ43" i="20" s="1"/>
  <c r="BQ17" i="20"/>
  <c r="CL16" i="20"/>
  <c r="CV42" i="20"/>
  <c r="DQ16" i="20"/>
  <c r="BX49" i="20"/>
  <c r="BX50" i="20" s="1"/>
  <c r="BX24" i="20"/>
  <c r="CS23" i="20"/>
  <c r="BV49" i="20"/>
  <c r="BV50" i="20" s="1"/>
  <c r="BV24" i="20"/>
  <c r="CQ23" i="20"/>
  <c r="CP49" i="20"/>
  <c r="DK23" i="20"/>
  <c r="BQ49" i="20"/>
  <c r="BQ50" i="20" s="1"/>
  <c r="BQ24" i="20"/>
  <c r="CL23" i="20"/>
  <c r="BN42" i="20"/>
  <c r="BN43" i="20" s="1"/>
  <c r="BN17" i="20"/>
  <c r="CI16" i="20"/>
  <c r="BT49" i="20"/>
  <c r="BT50" i="20" s="1"/>
  <c r="BT24" i="20"/>
  <c r="CO23" i="20"/>
  <c r="BZ42" i="20"/>
  <c r="BZ43" i="20" s="1"/>
  <c r="BZ17" i="20"/>
  <c r="CU16" i="20"/>
  <c r="CN49" i="20"/>
  <c r="DI23" i="20"/>
  <c r="CM49" i="20"/>
  <c r="DH23" i="20"/>
  <c r="CS42" i="20"/>
  <c r="DN16" i="20"/>
  <c r="CN42" i="20"/>
  <c r="DI16" i="20"/>
  <c r="CK49" i="20"/>
  <c r="DF23" i="20"/>
  <c r="BN49" i="20"/>
  <c r="BN50" i="20" s="1"/>
  <c r="BN24" i="20"/>
  <c r="CI23" i="20"/>
  <c r="CX42" i="20"/>
  <c r="DS16" i="20"/>
  <c r="CD42" i="20"/>
  <c r="CD43" i="20" s="1"/>
  <c r="CD17" i="20"/>
  <c r="CY16" i="20"/>
  <c r="BZ49" i="20"/>
  <c r="BZ50" i="20" s="1"/>
  <c r="CU23" i="20"/>
  <c r="BZ24" i="20"/>
  <c r="CZ16" i="15"/>
  <c r="CC17" i="15"/>
  <c r="CY22" i="15"/>
  <c r="CB23" i="15"/>
  <c r="CW22" i="15"/>
  <c r="BZ23" i="15"/>
  <c r="CD23" i="15"/>
  <c r="DA22" i="15"/>
  <c r="DC22" i="15"/>
  <c r="CF23" i="15"/>
  <c r="CT16" i="15"/>
  <c r="BW17" i="15"/>
  <c r="CQ22" i="15"/>
  <c r="BT23" i="15"/>
  <c r="CM20" i="15"/>
  <c r="CM21" i="15" s="1"/>
  <c r="CQ16" i="15"/>
  <c r="CM14" i="15"/>
  <c r="CM15" i="15" s="1"/>
  <c r="BT17" i="15"/>
  <c r="CW16" i="15"/>
  <c r="BZ17" i="15"/>
  <c r="CI17" i="15"/>
  <c r="DF16" i="15"/>
  <c r="BW23" i="15"/>
  <c r="CT22" i="15"/>
  <c r="CF17" i="15"/>
  <c r="DC16" i="15"/>
  <c r="CU43" i="14" l="1"/>
  <c r="CO43" i="14"/>
  <c r="CI50" i="14"/>
  <c r="CI43" i="14"/>
  <c r="CQ50" i="14"/>
  <c r="CS50" i="14"/>
  <c r="EK16" i="14"/>
  <c r="DP17" i="14"/>
  <c r="DP42" i="14"/>
  <c r="EK23" i="14"/>
  <c r="DP24" i="14"/>
  <c r="DP49" i="14"/>
  <c r="DP50" i="14" s="1"/>
  <c r="EB16" i="14"/>
  <c r="DG17" i="14"/>
  <c r="DG42" i="14"/>
  <c r="EF23" i="14"/>
  <c r="DK49" i="14"/>
  <c r="ED23" i="14"/>
  <c r="DI49" i="14"/>
  <c r="EB23" i="14"/>
  <c r="DG24" i="14"/>
  <c r="DG49" i="14"/>
  <c r="EJ23" i="14"/>
  <c r="DO49" i="14"/>
  <c r="EH23" i="14"/>
  <c r="DM49" i="14"/>
  <c r="EC16" i="14"/>
  <c r="DH42" i="14"/>
  <c r="EF16" i="14"/>
  <c r="DK42" i="14"/>
  <c r="DT17" i="14"/>
  <c r="EO16" i="14"/>
  <c r="DT42" i="14"/>
  <c r="DT43" i="14" s="1"/>
  <c r="EH16" i="14"/>
  <c r="DM17" i="14"/>
  <c r="DM42" i="14"/>
  <c r="EG16" i="14"/>
  <c r="DL42" i="14"/>
  <c r="DZ16" i="14"/>
  <c r="DE42" i="14"/>
  <c r="CO50" i="14"/>
  <c r="EI16" i="14"/>
  <c r="DN42" i="14"/>
  <c r="EC23" i="14"/>
  <c r="DH49" i="14"/>
  <c r="CL43" i="14"/>
  <c r="DZ23" i="14"/>
  <c r="DE49" i="14"/>
  <c r="EJ16" i="14"/>
  <c r="DO42" i="14"/>
  <c r="CL50" i="14"/>
  <c r="EE16" i="14"/>
  <c r="DJ17" i="14"/>
  <c r="DJ42" i="14"/>
  <c r="ED16" i="14"/>
  <c r="DI42" i="14"/>
  <c r="DY23" i="14"/>
  <c r="DD24" i="14"/>
  <c r="DD49" i="14"/>
  <c r="EL16" i="14"/>
  <c r="DQ42" i="14"/>
  <c r="EA16" i="14"/>
  <c r="DF42" i="14"/>
  <c r="EG23" i="14"/>
  <c r="DL24" i="14"/>
  <c r="DL49" i="14"/>
  <c r="DY16" i="14"/>
  <c r="DD17" i="14"/>
  <c r="DD42" i="14"/>
  <c r="CR43" i="14"/>
  <c r="EI23" i="14"/>
  <c r="DN24" i="14"/>
  <c r="DN49" i="14"/>
  <c r="EN16" i="14"/>
  <c r="DS42" i="14"/>
  <c r="EA23" i="14"/>
  <c r="DF49" i="14"/>
  <c r="EE23" i="14"/>
  <c r="DJ24" i="14"/>
  <c r="DJ49" i="14"/>
  <c r="DS42" i="20"/>
  <c r="EN16" i="20"/>
  <c r="CL49" i="20"/>
  <c r="CL50" i="20" s="1"/>
  <c r="CL24" i="20"/>
  <c r="DG23" i="20"/>
  <c r="CS49" i="20"/>
  <c r="CS50" i="20" s="1"/>
  <c r="CS24" i="20"/>
  <c r="DN23" i="20"/>
  <c r="DO42" i="20"/>
  <c r="EJ16" i="20"/>
  <c r="DE42" i="20"/>
  <c r="DZ16" i="20"/>
  <c r="DH42" i="20"/>
  <c r="EC16" i="20"/>
  <c r="DE49" i="20"/>
  <c r="DZ23" i="20"/>
  <c r="CY42" i="20"/>
  <c r="CY43" i="20" s="1"/>
  <c r="CY17" i="20"/>
  <c r="DT16" i="20"/>
  <c r="DF49" i="20"/>
  <c r="EA23" i="20"/>
  <c r="DN42" i="20"/>
  <c r="EI16" i="20"/>
  <c r="DI49" i="20"/>
  <c r="ED23" i="20"/>
  <c r="CI42" i="20"/>
  <c r="CI43" i="20" s="1"/>
  <c r="DD16" i="20"/>
  <c r="CI17" i="20"/>
  <c r="CQ49" i="20"/>
  <c r="CQ50" i="20" s="1"/>
  <c r="DL23" i="20"/>
  <c r="CQ24" i="20"/>
  <c r="CL42" i="20"/>
  <c r="CL43" i="20" s="1"/>
  <c r="CL17" i="20"/>
  <c r="DG16" i="20"/>
  <c r="CO42" i="20"/>
  <c r="CO43" i="20" s="1"/>
  <c r="DJ16" i="20"/>
  <c r="CO17" i="20"/>
  <c r="CI49" i="20"/>
  <c r="CI50" i="20" s="1"/>
  <c r="DD23" i="20"/>
  <c r="CI24" i="20"/>
  <c r="CO49" i="20"/>
  <c r="CO50" i="20" s="1"/>
  <c r="CO24" i="20"/>
  <c r="DJ23" i="20"/>
  <c r="DF42" i="20"/>
  <c r="EA16" i="20"/>
  <c r="DO49" i="20"/>
  <c r="EJ23" i="20"/>
  <c r="DM49" i="20"/>
  <c r="EH23" i="20"/>
  <c r="DL42" i="20"/>
  <c r="EG16" i="20"/>
  <c r="CR42" i="20"/>
  <c r="CR43" i="20" s="1"/>
  <c r="CR17" i="20"/>
  <c r="DM16" i="20"/>
  <c r="CU49" i="20"/>
  <c r="CU50" i="20" s="1"/>
  <c r="DP23" i="20"/>
  <c r="CU24" i="20"/>
  <c r="DI42" i="20"/>
  <c r="ED16" i="20"/>
  <c r="DH49" i="20"/>
  <c r="EC23" i="20"/>
  <c r="CU42" i="20"/>
  <c r="CU43" i="20" s="1"/>
  <c r="DP16" i="20"/>
  <c r="CU17" i="20"/>
  <c r="DK49" i="20"/>
  <c r="EF23" i="20"/>
  <c r="DQ42" i="20"/>
  <c r="EL16" i="20"/>
  <c r="DK42" i="20"/>
  <c r="EF16" i="20"/>
  <c r="DX22" i="15"/>
  <c r="DA23" i="15"/>
  <c r="DZ22" i="15"/>
  <c r="DC23" i="15"/>
  <c r="DV22" i="15"/>
  <c r="CY23" i="15"/>
  <c r="DZ16" i="15"/>
  <c r="DC17" i="15"/>
  <c r="EC16" i="15"/>
  <c r="DF17" i="15"/>
  <c r="DN22" i="15"/>
  <c r="CQ23" i="15"/>
  <c r="DJ20" i="15"/>
  <c r="DJ21" i="15" s="1"/>
  <c r="CW23" i="15"/>
  <c r="DT22" i="15"/>
  <c r="DN16" i="15"/>
  <c r="DJ14" i="15"/>
  <c r="DJ15" i="15" s="1"/>
  <c r="CQ17" i="15"/>
  <c r="CT17" i="15"/>
  <c r="DQ16" i="15"/>
  <c r="DT16" i="15"/>
  <c r="CW17" i="15"/>
  <c r="CT23" i="15"/>
  <c r="DQ22" i="15"/>
  <c r="CZ17" i="15"/>
  <c r="DW16" i="15"/>
  <c r="DL50" i="14" l="1"/>
  <c r="DJ43" i="14"/>
  <c r="DN50" i="14"/>
  <c r="DJ50" i="14"/>
  <c r="DM43" i="14"/>
  <c r="DD43" i="14"/>
  <c r="EZ23" i="14"/>
  <c r="EE24" i="14"/>
  <c r="EE49" i="14"/>
  <c r="FI16" i="14"/>
  <c r="EN42" i="14"/>
  <c r="EV16" i="14"/>
  <c r="EA42" i="14"/>
  <c r="FD16" i="14"/>
  <c r="EI42" i="14"/>
  <c r="FC16" i="14"/>
  <c r="EH17" i="14"/>
  <c r="EH42" i="14"/>
  <c r="DG50" i="14"/>
  <c r="EY23" i="14"/>
  <c r="ED49" i="14"/>
  <c r="FF23" i="14"/>
  <c r="EK24" i="14"/>
  <c r="EK49" i="14"/>
  <c r="EK50" i="14" s="1"/>
  <c r="ET23" i="14"/>
  <c r="DY24" i="14"/>
  <c r="DY49" i="14"/>
  <c r="FE16" i="14"/>
  <c r="EJ42" i="14"/>
  <c r="FB16" i="14"/>
  <c r="EG42" i="14"/>
  <c r="FA16" i="14"/>
  <c r="EF42" i="14"/>
  <c r="FC23" i="14"/>
  <c r="EH49" i="14"/>
  <c r="EW16" i="14"/>
  <c r="EB17" i="14"/>
  <c r="EB42" i="14"/>
  <c r="DP43" i="14"/>
  <c r="EV23" i="14"/>
  <c r="EA49" i="14"/>
  <c r="FB23" i="14"/>
  <c r="EG24" i="14"/>
  <c r="EG49" i="14"/>
  <c r="FG16" i="14"/>
  <c r="EL42" i="14"/>
  <c r="EZ16" i="14"/>
  <c r="EE17" i="14"/>
  <c r="EE42" i="14"/>
  <c r="EX23" i="14"/>
  <c r="EC49" i="14"/>
  <c r="EO17" i="14"/>
  <c r="FJ16" i="14"/>
  <c r="EO42" i="14"/>
  <c r="EO43" i="14" s="1"/>
  <c r="EW23" i="14"/>
  <c r="EB24" i="14"/>
  <c r="EB49" i="14"/>
  <c r="FA23" i="14"/>
  <c r="EF49" i="14"/>
  <c r="EI24" i="14"/>
  <c r="FD23" i="14"/>
  <c r="EI49" i="14"/>
  <c r="ET16" i="14"/>
  <c r="DY17" i="14"/>
  <c r="DY42" i="14"/>
  <c r="DD50" i="14"/>
  <c r="EY16" i="14"/>
  <c r="ED42" i="14"/>
  <c r="EU23" i="14"/>
  <c r="DZ49" i="14"/>
  <c r="EU16" i="14"/>
  <c r="DZ42" i="14"/>
  <c r="EX16" i="14"/>
  <c r="EC42" i="14"/>
  <c r="FE23" i="14"/>
  <c r="EJ49" i="14"/>
  <c r="DG43" i="14"/>
  <c r="FF16" i="14"/>
  <c r="EK17" i="14"/>
  <c r="EK42" i="14"/>
  <c r="EL42" i="20"/>
  <c r="FG16" i="20"/>
  <c r="DP49" i="20"/>
  <c r="DP50" i="20" s="1"/>
  <c r="EK23" i="20"/>
  <c r="DP24" i="20"/>
  <c r="DJ42" i="20"/>
  <c r="DJ43" i="20" s="1"/>
  <c r="EE16" i="20"/>
  <c r="DJ17" i="20"/>
  <c r="DZ49" i="20"/>
  <c r="EU23" i="20"/>
  <c r="DZ42" i="20"/>
  <c r="EU16" i="20"/>
  <c r="DN49" i="20"/>
  <c r="DN50" i="20" s="1"/>
  <c r="DN24" i="20"/>
  <c r="EI23" i="20"/>
  <c r="DP42" i="20"/>
  <c r="DP43" i="20" s="1"/>
  <c r="DP17" i="20"/>
  <c r="EK16" i="20"/>
  <c r="ED42" i="20"/>
  <c r="EY16" i="20"/>
  <c r="EG42" i="20"/>
  <c r="FB16" i="20"/>
  <c r="EJ49" i="20"/>
  <c r="FE23" i="20"/>
  <c r="DJ49" i="20"/>
  <c r="DJ50" i="20" s="1"/>
  <c r="EE23" i="20"/>
  <c r="DJ24" i="20"/>
  <c r="DD49" i="20"/>
  <c r="DD50" i="20" s="1"/>
  <c r="DD24" i="20"/>
  <c r="DY23" i="20"/>
  <c r="DD42" i="20"/>
  <c r="DD43" i="20" s="1"/>
  <c r="DD17" i="20"/>
  <c r="DY16" i="20"/>
  <c r="EI42" i="20"/>
  <c r="FD16" i="20"/>
  <c r="DT42" i="20"/>
  <c r="DT43" i="20" s="1"/>
  <c r="DT17" i="20"/>
  <c r="EO16" i="20"/>
  <c r="EF42" i="20"/>
  <c r="FA16" i="20"/>
  <c r="EF49" i="20"/>
  <c r="FA23" i="20"/>
  <c r="DM42" i="20"/>
  <c r="DM43" i="20" s="1"/>
  <c r="EH16" i="20"/>
  <c r="DM17" i="20"/>
  <c r="DG42" i="20"/>
  <c r="DG43" i="20" s="1"/>
  <c r="DG17" i="20"/>
  <c r="EB16" i="20"/>
  <c r="DL49" i="20"/>
  <c r="DL50" i="20" s="1"/>
  <c r="DL24" i="20"/>
  <c r="EG23" i="20"/>
  <c r="EC42" i="20"/>
  <c r="EX16" i="20"/>
  <c r="EJ42" i="20"/>
  <c r="FE16" i="20"/>
  <c r="EN42" i="20"/>
  <c r="FI16" i="20"/>
  <c r="EC49" i="20"/>
  <c r="EX23" i="20"/>
  <c r="EH49" i="20"/>
  <c r="FC23" i="20"/>
  <c r="EA42" i="20"/>
  <c r="EV16" i="20"/>
  <c r="ED49" i="20"/>
  <c r="EY23" i="20"/>
  <c r="EA49" i="20"/>
  <c r="EV23" i="20"/>
  <c r="DG49" i="20"/>
  <c r="DG50" i="20" s="1"/>
  <c r="EB23" i="20"/>
  <c r="DG24" i="20"/>
  <c r="DW17" i="15"/>
  <c r="ET16" i="15"/>
  <c r="EC17" i="15"/>
  <c r="EZ16" i="15"/>
  <c r="EQ22" i="15"/>
  <c r="DT23" i="15"/>
  <c r="DV23" i="15"/>
  <c r="ES22" i="15"/>
  <c r="DX23" i="15"/>
  <c r="EU22" i="15"/>
  <c r="EW16" i="15"/>
  <c r="DZ17" i="15"/>
  <c r="DQ17" i="15"/>
  <c r="EN16" i="15"/>
  <c r="EN22" i="15"/>
  <c r="DQ23" i="15"/>
  <c r="DT17" i="15"/>
  <c r="EQ16" i="15"/>
  <c r="EG20" i="15"/>
  <c r="EG21" i="15" s="1"/>
  <c r="DN23" i="15"/>
  <c r="EK22" i="15"/>
  <c r="DZ23" i="15"/>
  <c r="EW22" i="15"/>
  <c r="EK16" i="15"/>
  <c r="EG14" i="15"/>
  <c r="EG15" i="15" s="1"/>
  <c r="DN17" i="15"/>
  <c r="DY43" i="14" l="1"/>
  <c r="EK43" i="14"/>
  <c r="EG50" i="14"/>
  <c r="EB50" i="14"/>
  <c r="EE43" i="14"/>
  <c r="GA16" i="14"/>
  <c r="FF17" i="14"/>
  <c r="FF42" i="14"/>
  <c r="EI50" i="14"/>
  <c r="FV23" i="14"/>
  <c r="FA49" i="14"/>
  <c r="FS23" i="14"/>
  <c r="EX49" i="14"/>
  <c r="FW23" i="14"/>
  <c r="FB24" i="14"/>
  <c r="FB49" i="14"/>
  <c r="EB43" i="14"/>
  <c r="FX23" i="14"/>
  <c r="FC49" i="14"/>
  <c r="FW16" i="14"/>
  <c r="FB42" i="14"/>
  <c r="GA23" i="14"/>
  <c r="FF24" i="14"/>
  <c r="FF49" i="14"/>
  <c r="FF50" i="14" s="1"/>
  <c r="EH43" i="14"/>
  <c r="FY16" i="14"/>
  <c r="FD42" i="14"/>
  <c r="GD16" i="14"/>
  <c r="FI42" i="14"/>
  <c r="FS16" i="14"/>
  <c r="EX42" i="14"/>
  <c r="FP23" i="14"/>
  <c r="EU49" i="14"/>
  <c r="FY23" i="14"/>
  <c r="FD24" i="14"/>
  <c r="FD49" i="14"/>
  <c r="FJ17" i="14"/>
  <c r="GE16" i="14"/>
  <c r="FJ42" i="14"/>
  <c r="FJ43" i="14" s="1"/>
  <c r="GB16" i="14"/>
  <c r="FG42" i="14"/>
  <c r="FO23" i="14"/>
  <c r="ET24" i="14"/>
  <c r="ET49" i="14"/>
  <c r="EE50" i="14"/>
  <c r="FQ23" i="14"/>
  <c r="EV49" i="14"/>
  <c r="FR16" i="14"/>
  <c r="EW17" i="14"/>
  <c r="EW42" i="14"/>
  <c r="FV16" i="14"/>
  <c r="FA42" i="14"/>
  <c r="FZ16" i="14"/>
  <c r="FE42" i="14"/>
  <c r="FT23" i="14"/>
  <c r="EY49" i="14"/>
  <c r="FX16" i="14"/>
  <c r="FC17" i="14"/>
  <c r="FC42" i="14"/>
  <c r="FQ16" i="14"/>
  <c r="EV42" i="14"/>
  <c r="FZ23" i="14"/>
  <c r="FE49" i="14"/>
  <c r="FP16" i="14"/>
  <c r="EU42" i="14"/>
  <c r="FT16" i="14"/>
  <c r="EY42" i="14"/>
  <c r="FO16" i="14"/>
  <c r="ET17" i="14"/>
  <c r="ET42" i="14"/>
  <c r="FR23" i="14"/>
  <c r="EW24" i="14"/>
  <c r="EW49" i="14"/>
  <c r="FU16" i="14"/>
  <c r="EZ17" i="14"/>
  <c r="EZ42" i="14"/>
  <c r="DY50" i="14"/>
  <c r="FU23" i="14"/>
  <c r="EZ24" i="14"/>
  <c r="EZ49" i="14"/>
  <c r="EB42" i="20"/>
  <c r="EB43" i="20" s="1"/>
  <c r="EB17" i="20"/>
  <c r="EW16" i="20"/>
  <c r="EH42" i="20"/>
  <c r="EH43" i="20" s="1"/>
  <c r="EH17" i="20"/>
  <c r="FC16" i="20"/>
  <c r="FA42" i="20"/>
  <c r="FV16" i="20"/>
  <c r="FE49" i="20"/>
  <c r="FZ23" i="20"/>
  <c r="EY42" i="20"/>
  <c r="FT16" i="20"/>
  <c r="EU42" i="20"/>
  <c r="FP16" i="20"/>
  <c r="EK49" i="20"/>
  <c r="EK50" i="20" s="1"/>
  <c r="EK24" i="20"/>
  <c r="FF23" i="20"/>
  <c r="EV49" i="20"/>
  <c r="FQ23" i="20"/>
  <c r="EV42" i="20"/>
  <c r="FQ16" i="20"/>
  <c r="EX49" i="20"/>
  <c r="FS23" i="20"/>
  <c r="FE42" i="20"/>
  <c r="FZ16" i="20"/>
  <c r="EG49" i="20"/>
  <c r="EG50" i="20" s="1"/>
  <c r="EG24" i="20"/>
  <c r="FB23" i="20"/>
  <c r="FD42" i="20"/>
  <c r="FY16" i="20"/>
  <c r="EI49" i="20"/>
  <c r="EI50" i="20" s="1"/>
  <c r="FD23" i="20"/>
  <c r="EI24" i="20"/>
  <c r="EE42" i="20"/>
  <c r="EE43" i="20" s="1"/>
  <c r="EZ16" i="20"/>
  <c r="EE17" i="20"/>
  <c r="FA49" i="20"/>
  <c r="FV23" i="20"/>
  <c r="EO42" i="20"/>
  <c r="EO43" i="20" s="1"/>
  <c r="EO17" i="20"/>
  <c r="FJ16" i="20"/>
  <c r="DY49" i="20"/>
  <c r="DY50" i="20" s="1"/>
  <c r="DY24" i="20"/>
  <c r="ET23" i="20"/>
  <c r="EE49" i="20"/>
  <c r="EE50" i="20" s="1"/>
  <c r="EE24" i="20"/>
  <c r="EZ23" i="20"/>
  <c r="FB42" i="20"/>
  <c r="FW16" i="20"/>
  <c r="EK42" i="20"/>
  <c r="EK43" i="20" s="1"/>
  <c r="FF16" i="20"/>
  <c r="EK17" i="20"/>
  <c r="EU49" i="20"/>
  <c r="FP23" i="20"/>
  <c r="FG42" i="20"/>
  <c r="GB16" i="20"/>
  <c r="EB24" i="20"/>
  <c r="EW23" i="20"/>
  <c r="EB49" i="20"/>
  <c r="EB50" i="20" s="1"/>
  <c r="EY49" i="20"/>
  <c r="FT23" i="20"/>
  <c r="FC49" i="20"/>
  <c r="FX23" i="20"/>
  <c r="FI42" i="20"/>
  <c r="GD16" i="20"/>
  <c r="EX42" i="20"/>
  <c r="FS16" i="20"/>
  <c r="DY42" i="20"/>
  <c r="DY43" i="20" s="1"/>
  <c r="ET16" i="20"/>
  <c r="DY17" i="20"/>
  <c r="FT16" i="15"/>
  <c r="EW17" i="15"/>
  <c r="FN22" i="15"/>
  <c r="EQ23" i="15"/>
  <c r="FQ16" i="15"/>
  <c r="ET17" i="15"/>
  <c r="FT22" i="15"/>
  <c r="EW23" i="15"/>
  <c r="EZ17" i="15"/>
  <c r="FW16" i="15"/>
  <c r="FD14" i="15"/>
  <c r="FD15" i="15" s="1"/>
  <c r="FH16" i="15"/>
  <c r="EK17" i="15"/>
  <c r="EN23" i="15"/>
  <c r="FK22" i="15"/>
  <c r="EQ17" i="15"/>
  <c r="FN16" i="15"/>
  <c r="FK16" i="15"/>
  <c r="EN17" i="15"/>
  <c r="FR22" i="15"/>
  <c r="EU23" i="15"/>
  <c r="EK23" i="15"/>
  <c r="FH22" i="15"/>
  <c r="FD20" i="15"/>
  <c r="FD21" i="15" s="1"/>
  <c r="ES23" i="15"/>
  <c r="FP22" i="15"/>
  <c r="ET43" i="14" l="1"/>
  <c r="EZ50" i="14"/>
  <c r="EZ43" i="14"/>
  <c r="ET50" i="14"/>
  <c r="FD50" i="14"/>
  <c r="FB50" i="14"/>
  <c r="FF43" i="14"/>
  <c r="FC43" i="14"/>
  <c r="GJ16" i="14"/>
  <c r="FO17" i="14"/>
  <c r="FO42" i="14"/>
  <c r="GK23" i="14"/>
  <c r="FP49" i="14"/>
  <c r="GN23" i="14"/>
  <c r="FS49" i="14"/>
  <c r="EW50" i="14"/>
  <c r="GS16" i="14"/>
  <c r="FX17" i="14"/>
  <c r="FX42" i="14"/>
  <c r="GU16" i="14"/>
  <c r="FZ42" i="14"/>
  <c r="GK16" i="14"/>
  <c r="FP42" i="14"/>
  <c r="GW16" i="14"/>
  <c r="GB42" i="14"/>
  <c r="GY16" i="14"/>
  <c r="GD42" i="14"/>
  <c r="GR16" i="14"/>
  <c r="FW42" i="14"/>
  <c r="GM23" i="14"/>
  <c r="FR24" i="14"/>
  <c r="FR49" i="14"/>
  <c r="GO23" i="14"/>
  <c r="FT49" i="14"/>
  <c r="GQ16" i="14"/>
  <c r="FV42" i="14"/>
  <c r="GL16" i="14"/>
  <c r="FQ42" i="14"/>
  <c r="GM16" i="14"/>
  <c r="FR17" i="14"/>
  <c r="FR42" i="14"/>
  <c r="GP23" i="14"/>
  <c r="FU24" i="14"/>
  <c r="FU49" i="14"/>
  <c r="GP16" i="14"/>
  <c r="FU17" i="14"/>
  <c r="FU42" i="14"/>
  <c r="GO16" i="14"/>
  <c r="FT42" i="14"/>
  <c r="GU23" i="14"/>
  <c r="FZ49" i="14"/>
  <c r="EW43" i="14"/>
  <c r="GL23" i="14"/>
  <c r="FQ49" i="14"/>
  <c r="GJ23" i="14"/>
  <c r="FO24" i="14"/>
  <c r="FO49" i="14"/>
  <c r="GE17" i="14"/>
  <c r="GZ16" i="14"/>
  <c r="GE42" i="14"/>
  <c r="GE43" i="14" s="1"/>
  <c r="GT23" i="14"/>
  <c r="FY24" i="14"/>
  <c r="FY49" i="14"/>
  <c r="GN16" i="14"/>
  <c r="FS42" i="14"/>
  <c r="GT16" i="14"/>
  <c r="FY42" i="14"/>
  <c r="GA24" i="14"/>
  <c r="GV23" i="14"/>
  <c r="GA49" i="14"/>
  <c r="GA50" i="14" s="1"/>
  <c r="GS23" i="14"/>
  <c r="FX49" i="14"/>
  <c r="FW24" i="14"/>
  <c r="GR23" i="14"/>
  <c r="FW49" i="14"/>
  <c r="GQ23" i="14"/>
  <c r="FV49" i="14"/>
  <c r="GV16" i="14"/>
  <c r="GA17" i="14"/>
  <c r="GA42" i="14"/>
  <c r="ET42" i="20"/>
  <c r="ET43" i="20" s="1"/>
  <c r="ET17" i="20"/>
  <c r="FO16" i="20"/>
  <c r="GD42" i="20"/>
  <c r="GY16" i="20"/>
  <c r="FW42" i="20"/>
  <c r="GR16" i="20"/>
  <c r="FJ42" i="20"/>
  <c r="FJ43" i="20" s="1"/>
  <c r="FJ17" i="20"/>
  <c r="GE16" i="20"/>
  <c r="FZ42" i="20"/>
  <c r="GU16" i="20"/>
  <c r="FQ42" i="20"/>
  <c r="GL16" i="20"/>
  <c r="GB42" i="20"/>
  <c r="GW16" i="20"/>
  <c r="ET49" i="20"/>
  <c r="ET50" i="20" s="1"/>
  <c r="ET24" i="20"/>
  <c r="FO23" i="20"/>
  <c r="FD49" i="20"/>
  <c r="FD50" i="20" s="1"/>
  <c r="FD24" i="20"/>
  <c r="FY23" i="20"/>
  <c r="FB49" i="20"/>
  <c r="FB50" i="20" s="1"/>
  <c r="FB24" i="20"/>
  <c r="FW23" i="20"/>
  <c r="FT42" i="20"/>
  <c r="GO16" i="20"/>
  <c r="FV42" i="20"/>
  <c r="GQ16" i="20"/>
  <c r="FS42" i="20"/>
  <c r="GN16" i="20"/>
  <c r="FX49" i="20"/>
  <c r="GS23" i="20"/>
  <c r="FF42" i="20"/>
  <c r="FF43" i="20" s="1"/>
  <c r="FF17" i="20"/>
  <c r="GA16" i="20"/>
  <c r="EZ49" i="20"/>
  <c r="EZ50" i="20" s="1"/>
  <c r="EZ24" i="20"/>
  <c r="FU23" i="20"/>
  <c r="EZ42" i="20"/>
  <c r="EZ43" i="20" s="1"/>
  <c r="FU16" i="20"/>
  <c r="EZ17" i="20"/>
  <c r="FS49" i="20"/>
  <c r="GN23" i="20"/>
  <c r="FQ49" i="20"/>
  <c r="GL23" i="20"/>
  <c r="EW42" i="20"/>
  <c r="EW43" i="20" s="1"/>
  <c r="EW17" i="20"/>
  <c r="FR16" i="20"/>
  <c r="EW49" i="20"/>
  <c r="EW50" i="20" s="1"/>
  <c r="EW24" i="20"/>
  <c r="FR23" i="20"/>
  <c r="FP49" i="20"/>
  <c r="GK23" i="20"/>
  <c r="FV49" i="20"/>
  <c r="GQ23" i="20"/>
  <c r="FY42" i="20"/>
  <c r="GT16" i="20"/>
  <c r="FP42" i="20"/>
  <c r="GK16" i="20"/>
  <c r="FZ49" i="20"/>
  <c r="GU23" i="20"/>
  <c r="FC42" i="20"/>
  <c r="FC43" i="20" s="1"/>
  <c r="FX16" i="20"/>
  <c r="FC17" i="20"/>
  <c r="FT49" i="20"/>
  <c r="GO23" i="20"/>
  <c r="FF49" i="20"/>
  <c r="FF50" i="20" s="1"/>
  <c r="GA23" i="20"/>
  <c r="FF24" i="20"/>
  <c r="FQ17" i="15"/>
  <c r="GN16" i="15"/>
  <c r="GH22" i="15"/>
  <c r="FK23" i="15"/>
  <c r="GT16" i="15"/>
  <c r="FW17" i="15"/>
  <c r="GA20" i="15"/>
  <c r="GA21" i="15" s="1"/>
  <c r="GE22" i="15"/>
  <c r="FH23" i="15"/>
  <c r="FN17" i="15"/>
  <c r="GK16" i="15"/>
  <c r="GH16" i="15"/>
  <c r="FK17" i="15"/>
  <c r="FN23" i="15"/>
  <c r="GK22" i="15"/>
  <c r="FP23" i="15"/>
  <c r="GM22" i="15"/>
  <c r="FR23" i="15"/>
  <c r="GO22" i="15"/>
  <c r="GA14" i="15"/>
  <c r="GA15" i="15" s="1"/>
  <c r="GE16" i="15"/>
  <c r="FH17" i="15"/>
  <c r="GQ22" i="15"/>
  <c r="FT23" i="15"/>
  <c r="GQ16" i="15"/>
  <c r="FT17" i="15"/>
  <c r="FY50" i="14" l="1"/>
  <c r="FW50" i="14"/>
  <c r="FU43" i="14"/>
  <c r="FO50" i="14"/>
  <c r="GA43" i="14"/>
  <c r="HL23" i="14"/>
  <c r="GQ49" i="14"/>
  <c r="HI16" i="14"/>
  <c r="GN42" i="14"/>
  <c r="HJ16" i="14"/>
  <c r="GO42" i="14"/>
  <c r="FU50" i="14"/>
  <c r="FR50" i="14"/>
  <c r="HM16" i="14"/>
  <c r="GR42" i="14"/>
  <c r="HR16" i="14"/>
  <c r="GW42" i="14"/>
  <c r="HP16" i="14"/>
  <c r="GU42" i="14"/>
  <c r="HF23" i="14"/>
  <c r="GK49" i="14"/>
  <c r="HN23" i="14"/>
  <c r="GS49" i="14"/>
  <c r="GZ17" i="14"/>
  <c r="HU16" i="14"/>
  <c r="GZ42" i="14"/>
  <c r="GZ43" i="14" s="1"/>
  <c r="HE23" i="14"/>
  <c r="GJ24" i="14"/>
  <c r="GJ49" i="14"/>
  <c r="HH16" i="14"/>
  <c r="GM17" i="14"/>
  <c r="GM42" i="14"/>
  <c r="HL16" i="14"/>
  <c r="GQ42" i="14"/>
  <c r="FX43" i="14"/>
  <c r="FO43" i="14"/>
  <c r="HQ16" i="14"/>
  <c r="GV17" i="14"/>
  <c r="GV42" i="14"/>
  <c r="GR24" i="14"/>
  <c r="HM23" i="14"/>
  <c r="GR49" i="14"/>
  <c r="HO16" i="14"/>
  <c r="GT42" i="14"/>
  <c r="HP23" i="14"/>
  <c r="GU49" i="14"/>
  <c r="HK23" i="14"/>
  <c r="GP24" i="14"/>
  <c r="GP49" i="14"/>
  <c r="HH23" i="14"/>
  <c r="GM24" i="14"/>
  <c r="GM49" i="14"/>
  <c r="HT16" i="14"/>
  <c r="GY42" i="14"/>
  <c r="HF16" i="14"/>
  <c r="GK42" i="14"/>
  <c r="HI23" i="14"/>
  <c r="GN49" i="14"/>
  <c r="HQ23" i="14"/>
  <c r="GV24" i="14"/>
  <c r="GV49" i="14"/>
  <c r="GV50" i="14" s="1"/>
  <c r="HO23" i="14"/>
  <c r="GT24" i="14"/>
  <c r="GT49" i="14"/>
  <c r="HG23" i="14"/>
  <c r="GL49" i="14"/>
  <c r="HK16" i="14"/>
  <c r="GP17" i="14"/>
  <c r="GP42" i="14"/>
  <c r="FR43" i="14"/>
  <c r="HG16" i="14"/>
  <c r="GL42" i="14"/>
  <c r="HJ23" i="14"/>
  <c r="GO49" i="14"/>
  <c r="HN16" i="14"/>
  <c r="GS17" i="14"/>
  <c r="GS42" i="14"/>
  <c r="HE16" i="14"/>
  <c r="GJ17" i="14"/>
  <c r="GJ42" i="14"/>
  <c r="FX42" i="20"/>
  <c r="FX43" i="20" s="1"/>
  <c r="FX17" i="20"/>
  <c r="GS16" i="20"/>
  <c r="GK42" i="20"/>
  <c r="HF16" i="20"/>
  <c r="GQ49" i="20"/>
  <c r="HL23" i="20"/>
  <c r="FR49" i="20"/>
  <c r="FR50" i="20" s="1"/>
  <c r="FR24" i="20"/>
  <c r="GM23" i="20"/>
  <c r="GN49" i="20"/>
  <c r="HI23" i="20"/>
  <c r="GA42" i="20"/>
  <c r="GA43" i="20" s="1"/>
  <c r="GV16" i="20"/>
  <c r="GA17" i="20"/>
  <c r="GW42" i="20"/>
  <c r="HR16" i="20"/>
  <c r="GU42" i="20"/>
  <c r="HP16" i="20"/>
  <c r="GO49" i="20"/>
  <c r="HJ23" i="20"/>
  <c r="FU49" i="20"/>
  <c r="FU50" i="20" s="1"/>
  <c r="FU24" i="20"/>
  <c r="GP23" i="20"/>
  <c r="GN42" i="20"/>
  <c r="HI16" i="20"/>
  <c r="GO42" i="20"/>
  <c r="HJ16" i="20"/>
  <c r="FO49" i="20"/>
  <c r="FO50" i="20" s="1"/>
  <c r="GJ23" i="20"/>
  <c r="FO24" i="20"/>
  <c r="GR42" i="20"/>
  <c r="HM16" i="20"/>
  <c r="FO42" i="20"/>
  <c r="FO43" i="20" s="1"/>
  <c r="GJ16" i="20"/>
  <c r="FO17" i="20"/>
  <c r="GU49" i="20"/>
  <c r="HP23" i="20"/>
  <c r="GT42" i="20"/>
  <c r="HO16" i="20"/>
  <c r="GK49" i="20"/>
  <c r="HF23" i="20"/>
  <c r="GL49" i="20"/>
  <c r="HG23" i="20"/>
  <c r="FY49" i="20"/>
  <c r="FY50" i="20" s="1"/>
  <c r="FY24" i="20"/>
  <c r="GT23" i="20"/>
  <c r="GL42" i="20"/>
  <c r="HG16" i="20"/>
  <c r="GE42" i="20"/>
  <c r="GE43" i="20" s="1"/>
  <c r="GE17" i="20"/>
  <c r="GZ16" i="20"/>
  <c r="GA49" i="20"/>
  <c r="GA50" i="20" s="1"/>
  <c r="GV23" i="20"/>
  <c r="GA24" i="20"/>
  <c r="FR42" i="20"/>
  <c r="FR43" i="20" s="1"/>
  <c r="FR17" i="20"/>
  <c r="GM16" i="20"/>
  <c r="FU42" i="20"/>
  <c r="FU43" i="20" s="1"/>
  <c r="GP16" i="20"/>
  <c r="FU17" i="20"/>
  <c r="GS49" i="20"/>
  <c r="HN23" i="20"/>
  <c r="GQ42" i="20"/>
  <c r="HL16" i="20"/>
  <c r="FW49" i="20"/>
  <c r="FW50" i="20" s="1"/>
  <c r="GR23" i="20"/>
  <c r="FW24" i="20"/>
  <c r="GY42" i="20"/>
  <c r="HT16" i="20"/>
  <c r="GT17" i="15"/>
  <c r="HQ16" i="15"/>
  <c r="HL22" i="15"/>
  <c r="GO23" i="15"/>
  <c r="GK23" i="15"/>
  <c r="HH22" i="15"/>
  <c r="HE16" i="15"/>
  <c r="GH17" i="15"/>
  <c r="GK17" i="15"/>
  <c r="HH16" i="15"/>
  <c r="GH23" i="15"/>
  <c r="HE22" i="15"/>
  <c r="HN16" i="15"/>
  <c r="GQ17" i="15"/>
  <c r="GX20" i="15"/>
  <c r="GX21" i="15" s="1"/>
  <c r="HB22" i="15"/>
  <c r="GE23" i="15"/>
  <c r="HK16" i="15"/>
  <c r="GN17" i="15"/>
  <c r="HJ22" i="15"/>
  <c r="GM23" i="15"/>
  <c r="GQ23" i="15"/>
  <c r="HN22" i="15"/>
  <c r="HB16" i="15"/>
  <c r="GX14" i="15"/>
  <c r="GX15" i="15" s="1"/>
  <c r="GE17" i="15"/>
  <c r="GJ43" i="14" l="1"/>
  <c r="GP50" i="14"/>
  <c r="GR50" i="14"/>
  <c r="GS43" i="14"/>
  <c r="GP43" i="14"/>
  <c r="GT50" i="14"/>
  <c r="GM50" i="14"/>
  <c r="GM43" i="14"/>
  <c r="IA23" i="14"/>
  <c r="HF49" i="14"/>
  <c r="IM16" i="14"/>
  <c r="HR42" i="14"/>
  <c r="ID16" i="14"/>
  <c r="HI42" i="14"/>
  <c r="II16" i="14"/>
  <c r="HN17" i="14"/>
  <c r="HN42" i="14"/>
  <c r="IB16" i="14"/>
  <c r="HG42" i="14"/>
  <c r="IF16" i="14"/>
  <c r="HK17" i="14"/>
  <c r="HK42" i="14"/>
  <c r="IL23" i="14"/>
  <c r="HQ24" i="14"/>
  <c r="HQ49" i="14"/>
  <c r="HQ50" i="14" s="1"/>
  <c r="IA16" i="14"/>
  <c r="HF42" i="14"/>
  <c r="HK24" i="14"/>
  <c r="IF23" i="14"/>
  <c r="HK49" i="14"/>
  <c r="IJ16" i="14"/>
  <c r="HO42" i="14"/>
  <c r="GV43" i="14"/>
  <c r="HZ23" i="14"/>
  <c r="HE24" i="14"/>
  <c r="HE49" i="14"/>
  <c r="HZ16" i="14"/>
  <c r="HE17" i="14"/>
  <c r="HE42" i="14"/>
  <c r="HO24" i="14"/>
  <c r="IJ23" i="14"/>
  <c r="HO49" i="14"/>
  <c r="HH24" i="14"/>
  <c r="IC23" i="14"/>
  <c r="HH49" i="14"/>
  <c r="IC16" i="14"/>
  <c r="HH17" i="14"/>
  <c r="HH42" i="14"/>
  <c r="II23" i="14"/>
  <c r="HN49" i="14"/>
  <c r="IK16" i="14"/>
  <c r="HP42" i="14"/>
  <c r="IH16" i="14"/>
  <c r="HM42" i="14"/>
  <c r="IE16" i="14"/>
  <c r="HJ42" i="14"/>
  <c r="IG23" i="14"/>
  <c r="HL49" i="14"/>
  <c r="IE23" i="14"/>
  <c r="HJ49" i="14"/>
  <c r="IB23" i="14"/>
  <c r="HG49" i="14"/>
  <c r="ID23" i="14"/>
  <c r="HI49" i="14"/>
  <c r="IO16" i="14"/>
  <c r="HT42" i="14"/>
  <c r="IK23" i="14"/>
  <c r="HP49" i="14"/>
  <c r="IH23" i="14"/>
  <c r="HM24" i="14"/>
  <c r="HM49" i="14"/>
  <c r="IL16" i="14"/>
  <c r="HQ17" i="14"/>
  <c r="HQ42" i="14"/>
  <c r="IG16" i="14"/>
  <c r="HL42" i="14"/>
  <c r="GJ50" i="14"/>
  <c r="HU17" i="14"/>
  <c r="IP16" i="14"/>
  <c r="HU42" i="14"/>
  <c r="HU43" i="14" s="1"/>
  <c r="GP42" i="20"/>
  <c r="GP43" i="20" s="1"/>
  <c r="HK16" i="20"/>
  <c r="GP17" i="20"/>
  <c r="GZ42" i="20"/>
  <c r="GZ43" i="20" s="1"/>
  <c r="GZ17" i="20"/>
  <c r="HU16" i="20"/>
  <c r="HG49" i="20"/>
  <c r="IB23" i="20"/>
  <c r="HO42" i="20"/>
  <c r="IJ16" i="20"/>
  <c r="HJ42" i="20"/>
  <c r="IE16" i="20"/>
  <c r="GP49" i="20"/>
  <c r="GP50" i="20" s="1"/>
  <c r="HK23" i="20"/>
  <c r="GP24" i="20"/>
  <c r="HI49" i="20"/>
  <c r="ID23" i="20"/>
  <c r="GR49" i="20"/>
  <c r="GR50" i="20" s="1"/>
  <c r="GR24" i="20"/>
  <c r="HM23" i="20"/>
  <c r="HN49" i="20"/>
  <c r="II23" i="20"/>
  <c r="GT49" i="20"/>
  <c r="GT50" i="20" s="1"/>
  <c r="GT24" i="20"/>
  <c r="HO23" i="20"/>
  <c r="GJ42" i="20"/>
  <c r="GJ43" i="20" s="1"/>
  <c r="GJ17" i="20"/>
  <c r="HE16" i="20"/>
  <c r="HP42" i="20"/>
  <c r="IK16" i="20"/>
  <c r="HL49" i="20"/>
  <c r="IG23" i="20"/>
  <c r="GS42" i="20"/>
  <c r="GS43" i="20" s="1"/>
  <c r="HN16" i="20"/>
  <c r="GS17" i="20"/>
  <c r="HT42" i="20"/>
  <c r="IO16" i="20"/>
  <c r="GM42" i="20"/>
  <c r="GM43" i="20" s="1"/>
  <c r="GM17" i="20"/>
  <c r="HH16" i="20"/>
  <c r="GV49" i="20"/>
  <c r="GV50" i="20" s="1"/>
  <c r="GV24" i="20"/>
  <c r="HQ23" i="20"/>
  <c r="HF49" i="20"/>
  <c r="IA23" i="20"/>
  <c r="HP49" i="20"/>
  <c r="IK23" i="20"/>
  <c r="GJ49" i="20"/>
  <c r="GJ50" i="20" s="1"/>
  <c r="GJ24" i="20"/>
  <c r="HE23" i="20"/>
  <c r="HI42" i="20"/>
  <c r="ID16" i="20"/>
  <c r="GV42" i="20"/>
  <c r="GV43" i="20" s="1"/>
  <c r="GV17" i="20"/>
  <c r="HQ16" i="20"/>
  <c r="GM49" i="20"/>
  <c r="GM50" i="20" s="1"/>
  <c r="HH23" i="20"/>
  <c r="GM24" i="20"/>
  <c r="HL42" i="20"/>
  <c r="IG16" i="20"/>
  <c r="HG42" i="20"/>
  <c r="IB16" i="20"/>
  <c r="HM42" i="20"/>
  <c r="IH16" i="20"/>
  <c r="HJ49" i="20"/>
  <c r="IE23" i="20"/>
  <c r="HR42" i="20"/>
  <c r="IM16" i="20"/>
  <c r="HF42" i="20"/>
  <c r="IA16" i="20"/>
  <c r="IB16" i="15"/>
  <c r="HE17" i="15"/>
  <c r="HB23" i="15"/>
  <c r="HY22" i="15"/>
  <c r="HU20" i="15"/>
  <c r="HU21" i="15" s="1"/>
  <c r="HE23" i="15"/>
  <c r="IB22" i="15"/>
  <c r="HH23" i="15"/>
  <c r="IE22" i="15"/>
  <c r="IH16" i="15"/>
  <c r="HK17" i="15"/>
  <c r="IK16" i="15"/>
  <c r="HN17" i="15"/>
  <c r="IE16" i="15"/>
  <c r="HH17" i="15"/>
  <c r="HN23" i="15"/>
  <c r="IK22" i="15"/>
  <c r="HJ23" i="15"/>
  <c r="IG22" i="15"/>
  <c r="II22" i="15"/>
  <c r="HL23" i="15"/>
  <c r="IN16" i="15"/>
  <c r="HQ17" i="15"/>
  <c r="HU14" i="15"/>
  <c r="HU15" i="15" s="1"/>
  <c r="HB17" i="15"/>
  <c r="HY16" i="15"/>
  <c r="HE43" i="14" l="1"/>
  <c r="HQ43" i="14"/>
  <c r="HM50" i="14"/>
  <c r="HE50" i="14"/>
  <c r="JC23" i="14"/>
  <c r="IH24" i="14"/>
  <c r="IH49" i="14"/>
  <c r="JJ16" i="14"/>
  <c r="IO42" i="14"/>
  <c r="IW23" i="14"/>
  <c r="IB49" i="14"/>
  <c r="JB23" i="14"/>
  <c r="IG49" i="14"/>
  <c r="JC16" i="14"/>
  <c r="IH42" i="14"/>
  <c r="JD23" i="14"/>
  <c r="II49" i="14"/>
  <c r="HH50" i="14"/>
  <c r="JE23" i="14"/>
  <c r="IJ24" i="14"/>
  <c r="IJ49" i="14"/>
  <c r="IU16" i="14"/>
  <c r="HZ17" i="14"/>
  <c r="HZ42" i="14"/>
  <c r="JA23" i="14"/>
  <c r="IF24" i="14"/>
  <c r="IF49" i="14"/>
  <c r="HN43" i="14"/>
  <c r="IY16" i="14"/>
  <c r="ID42" i="14"/>
  <c r="IV23" i="14"/>
  <c r="IA49" i="14"/>
  <c r="JG16" i="14"/>
  <c r="IL17" i="14"/>
  <c r="IL42" i="14"/>
  <c r="HH43" i="14"/>
  <c r="IX23" i="14"/>
  <c r="IC24" i="14"/>
  <c r="IC49" i="14"/>
  <c r="JA16" i="14"/>
  <c r="IF17" i="14"/>
  <c r="IF42" i="14"/>
  <c r="IP17" i="14"/>
  <c r="JK16" i="14"/>
  <c r="IP42" i="14"/>
  <c r="IP43" i="14" s="1"/>
  <c r="JB16" i="14"/>
  <c r="IG42" i="14"/>
  <c r="JF23" i="14"/>
  <c r="IK49" i="14"/>
  <c r="IY23" i="14"/>
  <c r="ID49" i="14"/>
  <c r="IZ23" i="14"/>
  <c r="IE49" i="14"/>
  <c r="IZ16" i="14"/>
  <c r="IE42" i="14"/>
  <c r="JF16" i="14"/>
  <c r="IK42" i="14"/>
  <c r="JE16" i="14"/>
  <c r="IJ42" i="14"/>
  <c r="JG23" i="14"/>
  <c r="IL24" i="14"/>
  <c r="IL49" i="14"/>
  <c r="IL50" i="14" s="1"/>
  <c r="JD16" i="14"/>
  <c r="II17" i="14"/>
  <c r="II42" i="14"/>
  <c r="JH16" i="14"/>
  <c r="IM42" i="14"/>
  <c r="IX16" i="14"/>
  <c r="IC17" i="14"/>
  <c r="IC42" i="14"/>
  <c r="HO50" i="14"/>
  <c r="IU23" i="14"/>
  <c r="HZ24" i="14"/>
  <c r="HZ49" i="14"/>
  <c r="HK50" i="14"/>
  <c r="IV16" i="14"/>
  <c r="IA42" i="14"/>
  <c r="HK43" i="14"/>
  <c r="IW16" i="14"/>
  <c r="IB42" i="14"/>
  <c r="HQ49" i="20"/>
  <c r="HQ50" i="20" s="1"/>
  <c r="HQ24" i="20"/>
  <c r="IL23" i="20"/>
  <c r="IM42" i="20"/>
  <c r="JH16" i="20"/>
  <c r="IH42" i="20"/>
  <c r="JC16" i="20"/>
  <c r="IG42" i="20"/>
  <c r="JB16" i="20"/>
  <c r="ID42" i="20"/>
  <c r="IY16" i="20"/>
  <c r="HH42" i="20"/>
  <c r="HH43" i="20" s="1"/>
  <c r="HH17" i="20"/>
  <c r="IC16" i="20"/>
  <c r="IG49" i="20"/>
  <c r="JB23" i="20"/>
  <c r="HE42" i="20"/>
  <c r="HE43" i="20" s="1"/>
  <c r="HZ16" i="20"/>
  <c r="HE17" i="20"/>
  <c r="HM49" i="20"/>
  <c r="HM50" i="20" s="1"/>
  <c r="IH23" i="20"/>
  <c r="HM24" i="20"/>
  <c r="IE42" i="20"/>
  <c r="IZ16" i="20"/>
  <c r="IB49" i="20"/>
  <c r="IW23" i="20"/>
  <c r="IK49" i="20"/>
  <c r="JF23" i="20"/>
  <c r="IA42" i="20"/>
  <c r="IV16" i="20"/>
  <c r="IE49" i="20"/>
  <c r="IZ23" i="20"/>
  <c r="IB42" i="20"/>
  <c r="IW16" i="20"/>
  <c r="HE49" i="20"/>
  <c r="HE50" i="20" s="1"/>
  <c r="HE24" i="20"/>
  <c r="HZ23" i="20"/>
  <c r="HN42" i="20"/>
  <c r="HN43" i="20" s="1"/>
  <c r="HN17" i="20"/>
  <c r="II16" i="20"/>
  <c r="IK42" i="20"/>
  <c r="JF16" i="20"/>
  <c r="II49" i="20"/>
  <c r="JD23" i="20"/>
  <c r="HK49" i="20"/>
  <c r="HK50" i="20" s="1"/>
  <c r="HK24" i="20"/>
  <c r="IF23" i="20"/>
  <c r="IJ42" i="20"/>
  <c r="JE16" i="20"/>
  <c r="HU42" i="20"/>
  <c r="HU43" i="20" s="1"/>
  <c r="HU17" i="20"/>
  <c r="IP16" i="20"/>
  <c r="HK42" i="20"/>
  <c r="HK43" i="20" s="1"/>
  <c r="IF16" i="20"/>
  <c r="HK17" i="20"/>
  <c r="HQ42" i="20"/>
  <c r="HQ43" i="20" s="1"/>
  <c r="IL16" i="20"/>
  <c r="HQ17" i="20"/>
  <c r="HH49" i="20"/>
  <c r="HH50" i="20" s="1"/>
  <c r="HH24" i="20"/>
  <c r="IC23" i="20"/>
  <c r="IA49" i="20"/>
  <c r="IV23" i="20"/>
  <c r="IO42" i="20"/>
  <c r="JJ16" i="20"/>
  <c r="HO49" i="20"/>
  <c r="HO50" i="20" s="1"/>
  <c r="IJ23" i="20"/>
  <c r="HO24" i="20"/>
  <c r="ID49" i="20"/>
  <c r="IY23" i="20"/>
  <c r="JH22" i="15"/>
  <c r="IK23" i="15"/>
  <c r="IH17" i="15"/>
  <c r="JE16" i="15"/>
  <c r="IE23" i="15"/>
  <c r="JB22" i="15"/>
  <c r="HY23" i="15"/>
  <c r="IR20" i="15"/>
  <c r="IR21" i="15" s="1"/>
  <c r="IV22" i="15"/>
  <c r="JD22" i="15"/>
  <c r="IG23" i="15"/>
  <c r="IY22" i="15"/>
  <c r="IB23" i="15"/>
  <c r="JF22" i="15"/>
  <c r="II23" i="15"/>
  <c r="JB16" i="15"/>
  <c r="IE17" i="15"/>
  <c r="JH16" i="15"/>
  <c r="IK17" i="15"/>
  <c r="IV16" i="15"/>
  <c r="HY17" i="15"/>
  <c r="IR14" i="15"/>
  <c r="IR15" i="15" s="1"/>
  <c r="JK16" i="15"/>
  <c r="IN17" i="15"/>
  <c r="IY16" i="15"/>
  <c r="IB17" i="15"/>
  <c r="HZ50" i="14" l="1"/>
  <c r="IF50" i="14"/>
  <c r="IH50" i="14"/>
  <c r="JQ16" i="14"/>
  <c r="IV42" i="14"/>
  <c r="IU24" i="14"/>
  <c r="JP23" i="14"/>
  <c r="IU49" i="14"/>
  <c r="JS16" i="14"/>
  <c r="IX17" i="14"/>
  <c r="IX42" i="14"/>
  <c r="JG24" i="14"/>
  <c r="KB23" i="14"/>
  <c r="JG49" i="14"/>
  <c r="JG50" i="14" s="1"/>
  <c r="KA16" i="14"/>
  <c r="JF42" i="14"/>
  <c r="JU23" i="14"/>
  <c r="IZ49" i="14"/>
  <c r="KA23" i="14"/>
  <c r="JF49" i="14"/>
  <c r="KF16" i="14"/>
  <c r="JK17" i="14"/>
  <c r="JK42" i="14"/>
  <c r="JK43" i="14" s="1"/>
  <c r="JV16" i="14"/>
  <c r="JA17" i="14"/>
  <c r="JA42" i="14"/>
  <c r="HZ43" i="14"/>
  <c r="JY23" i="14"/>
  <c r="JD49" i="14"/>
  <c r="JW23" i="14"/>
  <c r="JB49" i="14"/>
  <c r="KE16" i="14"/>
  <c r="JJ42" i="14"/>
  <c r="JR16" i="14"/>
  <c r="IW42" i="14"/>
  <c r="JY16" i="14"/>
  <c r="JD17" i="14"/>
  <c r="JD42" i="14"/>
  <c r="IC50" i="14"/>
  <c r="IL43" i="14"/>
  <c r="JQ23" i="14"/>
  <c r="IV49" i="14"/>
  <c r="JZ23" i="14"/>
  <c r="JE24" i="14"/>
  <c r="JE49" i="14"/>
  <c r="IC43" i="14"/>
  <c r="KC16" i="14"/>
  <c r="JH42" i="14"/>
  <c r="JZ16" i="14"/>
  <c r="JE42" i="14"/>
  <c r="JU16" i="14"/>
  <c r="IZ42" i="14"/>
  <c r="JT23" i="14"/>
  <c r="IY49" i="14"/>
  <c r="JW16" i="14"/>
  <c r="JB42" i="14"/>
  <c r="IF43" i="14"/>
  <c r="JP16" i="14"/>
  <c r="IU17" i="14"/>
  <c r="IU42" i="14"/>
  <c r="JX16" i="14"/>
  <c r="JC42" i="14"/>
  <c r="JR23" i="14"/>
  <c r="IW49" i="14"/>
  <c r="II43" i="14"/>
  <c r="JS23" i="14"/>
  <c r="IX24" i="14"/>
  <c r="IX49" i="14"/>
  <c r="KB16" i="14"/>
  <c r="JG17" i="14"/>
  <c r="JG42" i="14"/>
  <c r="JT16" i="14"/>
  <c r="IY42" i="14"/>
  <c r="JV23" i="14"/>
  <c r="JA24" i="14"/>
  <c r="JA49" i="14"/>
  <c r="IJ50" i="14"/>
  <c r="JC24" i="14"/>
  <c r="JX23" i="14"/>
  <c r="JC49" i="14"/>
  <c r="IP42" i="20"/>
  <c r="IP43" i="20" s="1"/>
  <c r="IP17" i="20"/>
  <c r="JK16" i="20"/>
  <c r="JD49" i="20"/>
  <c r="JY23" i="20"/>
  <c r="II42" i="20"/>
  <c r="II43" i="20" s="1"/>
  <c r="JD16" i="20"/>
  <c r="II17" i="20"/>
  <c r="IZ49" i="20"/>
  <c r="JU23" i="20"/>
  <c r="JF49" i="20"/>
  <c r="KA23" i="20"/>
  <c r="IZ42" i="20"/>
  <c r="JU16" i="20"/>
  <c r="JB49" i="20"/>
  <c r="JW23" i="20"/>
  <c r="IJ49" i="20"/>
  <c r="IJ50" i="20" s="1"/>
  <c r="IJ24" i="20"/>
  <c r="JE23" i="20"/>
  <c r="IV49" i="20"/>
  <c r="JQ23" i="20"/>
  <c r="IF49" i="20"/>
  <c r="IF50" i="20" s="1"/>
  <c r="IF24" i="20"/>
  <c r="JA23" i="20"/>
  <c r="IY42" i="20"/>
  <c r="JT16" i="20"/>
  <c r="JC42" i="20"/>
  <c r="JX16" i="20"/>
  <c r="IL49" i="20"/>
  <c r="IL50" i="20" s="1"/>
  <c r="JG23" i="20"/>
  <c r="IL24" i="20"/>
  <c r="IY49" i="20"/>
  <c r="JT23" i="20"/>
  <c r="IF42" i="20"/>
  <c r="IF43" i="20" s="1"/>
  <c r="JA16" i="20"/>
  <c r="IF17" i="20"/>
  <c r="JF42" i="20"/>
  <c r="KA16" i="20"/>
  <c r="IW42" i="20"/>
  <c r="JR16" i="20"/>
  <c r="IV42" i="20"/>
  <c r="JQ16" i="20"/>
  <c r="IW49" i="20"/>
  <c r="JR23" i="20"/>
  <c r="HZ42" i="20"/>
  <c r="HZ43" i="20" s="1"/>
  <c r="HZ17" i="20"/>
  <c r="IU16" i="20"/>
  <c r="IC42" i="20"/>
  <c r="IC43" i="20" s="1"/>
  <c r="IC17" i="20"/>
  <c r="IX16" i="20"/>
  <c r="JJ42" i="20"/>
  <c r="KE16" i="20"/>
  <c r="IC24" i="20"/>
  <c r="IX23" i="20"/>
  <c r="IC49" i="20"/>
  <c r="IC50" i="20" s="1"/>
  <c r="IL42" i="20"/>
  <c r="IL43" i="20" s="1"/>
  <c r="IL17" i="20"/>
  <c r="JG16" i="20"/>
  <c r="JE42" i="20"/>
  <c r="JZ16" i="20"/>
  <c r="HZ49" i="20"/>
  <c r="HZ50" i="20" s="1"/>
  <c r="HZ24" i="20"/>
  <c r="IU23" i="20"/>
  <c r="IH49" i="20"/>
  <c r="IH50" i="20" s="1"/>
  <c r="IH24" i="20"/>
  <c r="JC23" i="20"/>
  <c r="JB42" i="20"/>
  <c r="JW16" i="20"/>
  <c r="JH42" i="20"/>
  <c r="KC16" i="20"/>
  <c r="JV22" i="15"/>
  <c r="IY23" i="15"/>
  <c r="KE16" i="15"/>
  <c r="JH17" i="15"/>
  <c r="KH16" i="15"/>
  <c r="JK17" i="15"/>
  <c r="JO20" i="15"/>
  <c r="JO21" i="15" s="1"/>
  <c r="IV23" i="15"/>
  <c r="JS22" i="15"/>
  <c r="JY22" i="15"/>
  <c r="JB23" i="15"/>
  <c r="KE22" i="15"/>
  <c r="JH23" i="15"/>
  <c r="JB17" i="15"/>
  <c r="JY16" i="15"/>
  <c r="JV16" i="15"/>
  <c r="IY17" i="15"/>
  <c r="JS16" i="15"/>
  <c r="IV17" i="15"/>
  <c r="JO14" i="15"/>
  <c r="JO15" i="15" s="1"/>
  <c r="JD23" i="15"/>
  <c r="KA22" i="15"/>
  <c r="JE17" i="15"/>
  <c r="KB16" i="15"/>
  <c r="JF23" i="15"/>
  <c r="KC22" i="15"/>
  <c r="JE50" i="14" l="1"/>
  <c r="JC50" i="14"/>
  <c r="JA50" i="14"/>
  <c r="IU43" i="14"/>
  <c r="JX24" i="14"/>
  <c r="KS23" i="14"/>
  <c r="JX49" i="14"/>
  <c r="JG43" i="14"/>
  <c r="KM23" i="14"/>
  <c r="JR49" i="14"/>
  <c r="KR16" i="14"/>
  <c r="JW42" i="14"/>
  <c r="KP16" i="14"/>
  <c r="JU42" i="14"/>
  <c r="KX16" i="14"/>
  <c r="KC42" i="14"/>
  <c r="KU23" i="14"/>
  <c r="JZ24" i="14"/>
  <c r="JZ49" i="14"/>
  <c r="KV23" i="14"/>
  <c r="KA49" i="14"/>
  <c r="KV16" i="14"/>
  <c r="KA42" i="14"/>
  <c r="IX43" i="14"/>
  <c r="JP24" i="14"/>
  <c r="KK23" i="14"/>
  <c r="JP49" i="14"/>
  <c r="KQ23" i="14"/>
  <c r="JV24" i="14"/>
  <c r="JV49" i="14"/>
  <c r="JS24" i="14"/>
  <c r="KN23" i="14"/>
  <c r="JS49" i="14"/>
  <c r="KK16" i="14"/>
  <c r="JP17" i="14"/>
  <c r="JP42" i="14"/>
  <c r="JD43" i="14"/>
  <c r="KM16" i="14"/>
  <c r="JR42" i="14"/>
  <c r="KR23" i="14"/>
  <c r="JW49" i="14"/>
  <c r="JA43" i="14"/>
  <c r="KW16" i="14"/>
  <c r="KB17" i="14"/>
  <c r="KB42" i="14"/>
  <c r="KS16" i="14"/>
  <c r="JX42" i="14"/>
  <c r="KO23" i="14"/>
  <c r="JT49" i="14"/>
  <c r="KU16" i="14"/>
  <c r="JZ42" i="14"/>
  <c r="KL23" i="14"/>
  <c r="JQ49" i="14"/>
  <c r="KF17" i="14"/>
  <c r="LA16" i="14"/>
  <c r="KF42" i="14"/>
  <c r="KF43" i="14" s="1"/>
  <c r="KP23" i="14"/>
  <c r="JU49" i="14"/>
  <c r="KW23" i="14"/>
  <c r="KB24" i="14"/>
  <c r="KB49" i="14"/>
  <c r="KB50" i="14" s="1"/>
  <c r="JS17" i="14"/>
  <c r="KN16" i="14"/>
  <c r="JS42" i="14"/>
  <c r="KO16" i="14"/>
  <c r="JT42" i="14"/>
  <c r="IX50" i="14"/>
  <c r="KT16" i="14"/>
  <c r="JY17" i="14"/>
  <c r="JY42" i="14"/>
  <c r="KZ16" i="14"/>
  <c r="KE42" i="14"/>
  <c r="KT23" i="14"/>
  <c r="JY49" i="14"/>
  <c r="KQ16" i="14"/>
  <c r="JV17" i="14"/>
  <c r="JV42" i="14"/>
  <c r="IU50" i="14"/>
  <c r="KL16" i="14"/>
  <c r="JQ42" i="14"/>
  <c r="JW42" i="20"/>
  <c r="KR16" i="20"/>
  <c r="JZ42" i="20"/>
  <c r="KU16" i="20"/>
  <c r="KE42" i="20"/>
  <c r="KZ16" i="20"/>
  <c r="JR49" i="20"/>
  <c r="KM23" i="20"/>
  <c r="JR42" i="20"/>
  <c r="KM16" i="20"/>
  <c r="JX42" i="20"/>
  <c r="KS16" i="20"/>
  <c r="JA49" i="20"/>
  <c r="JA50" i="20" s="1"/>
  <c r="JA24" i="20"/>
  <c r="JV23" i="20"/>
  <c r="JW49" i="20"/>
  <c r="KR23" i="20"/>
  <c r="KA49" i="20"/>
  <c r="KV23" i="20"/>
  <c r="IU49" i="20"/>
  <c r="IU50" i="20" s="1"/>
  <c r="JP23" i="20"/>
  <c r="IU24" i="20"/>
  <c r="IU42" i="20"/>
  <c r="IU43" i="20" s="1"/>
  <c r="JP16" i="20"/>
  <c r="IU17" i="20"/>
  <c r="JA42" i="20"/>
  <c r="JA43" i="20" s="1"/>
  <c r="JV16" i="20"/>
  <c r="JA17" i="20"/>
  <c r="JE49" i="20"/>
  <c r="JE50" i="20" s="1"/>
  <c r="JE24" i="20"/>
  <c r="JZ23" i="20"/>
  <c r="JD42" i="20"/>
  <c r="JD43" i="20" s="1"/>
  <c r="JD17" i="20"/>
  <c r="JY16" i="20"/>
  <c r="JK42" i="20"/>
  <c r="JK43" i="20" s="1"/>
  <c r="JK17" i="20"/>
  <c r="KF16" i="20"/>
  <c r="KC42" i="20"/>
  <c r="KX16" i="20"/>
  <c r="JC49" i="20"/>
  <c r="JC50" i="20" s="1"/>
  <c r="JX23" i="20"/>
  <c r="JC24" i="20"/>
  <c r="JG42" i="20"/>
  <c r="JG43" i="20" s="1"/>
  <c r="KB16" i="20"/>
  <c r="JG17" i="20"/>
  <c r="IX49" i="20"/>
  <c r="IX50" i="20" s="1"/>
  <c r="IX24" i="20"/>
  <c r="JS23" i="20"/>
  <c r="IX42" i="20"/>
  <c r="IX43" i="20" s="1"/>
  <c r="IX17" i="20"/>
  <c r="JS16" i="20"/>
  <c r="JQ42" i="20"/>
  <c r="KL16" i="20"/>
  <c r="KA42" i="20"/>
  <c r="KV16" i="20"/>
  <c r="JG49" i="20"/>
  <c r="JG50" i="20" s="1"/>
  <c r="KB23" i="20"/>
  <c r="JG24" i="20"/>
  <c r="JT42" i="20"/>
  <c r="KO16" i="20"/>
  <c r="JU42" i="20"/>
  <c r="KP16" i="20"/>
  <c r="JU49" i="20"/>
  <c r="KP23" i="20"/>
  <c r="JT49" i="20"/>
  <c r="KO23" i="20"/>
  <c r="JQ49" i="20"/>
  <c r="KL23" i="20"/>
  <c r="JY49" i="20"/>
  <c r="KT23" i="20"/>
  <c r="LB16" i="15"/>
  <c r="KE17" i="15"/>
  <c r="JV17" i="15"/>
  <c r="KS16" i="15"/>
  <c r="KV16" i="15"/>
  <c r="JY17" i="15"/>
  <c r="KY16" i="15"/>
  <c r="KB17" i="15"/>
  <c r="KP16" i="15"/>
  <c r="KL14" i="15"/>
  <c r="KL15" i="15" s="1"/>
  <c r="JS17" i="15"/>
  <c r="JY23" i="15"/>
  <c r="KV22" i="15"/>
  <c r="KH17" i="15"/>
  <c r="LE16" i="15"/>
  <c r="KS22" i="15"/>
  <c r="JV23" i="15"/>
  <c r="KA23" i="15"/>
  <c r="KX22" i="15"/>
  <c r="LB22" i="15"/>
  <c r="KE23" i="15"/>
  <c r="KZ22" i="15"/>
  <c r="KC23" i="15"/>
  <c r="KP22" i="15"/>
  <c r="JS23" i="15"/>
  <c r="KL20" i="15"/>
  <c r="KL21" i="15" s="1"/>
  <c r="JS43" i="14" l="1"/>
  <c r="JV43" i="14"/>
  <c r="JZ50" i="14"/>
  <c r="LO16" i="14"/>
  <c r="KT17" i="14"/>
  <c r="KT42" i="14"/>
  <c r="LG23" i="14"/>
  <c r="LG49" i="14" s="1"/>
  <c r="KL49" i="14"/>
  <c r="LJ23" i="14"/>
  <c r="LJ49" i="14" s="1"/>
  <c r="KO49" i="14"/>
  <c r="LM23" i="14"/>
  <c r="LM49" i="14" s="1"/>
  <c r="KR49" i="14"/>
  <c r="JP43" i="14"/>
  <c r="KN24" i="14"/>
  <c r="LI23" i="14"/>
  <c r="KN49" i="14"/>
  <c r="KQ24" i="14"/>
  <c r="LL23" i="14"/>
  <c r="KQ49" i="14"/>
  <c r="LQ23" i="14"/>
  <c r="LQ49" i="14" s="1"/>
  <c r="KV49" i="14"/>
  <c r="LG16" i="14"/>
  <c r="LG42" i="14" s="1"/>
  <c r="KL42" i="14"/>
  <c r="KQ17" i="14"/>
  <c r="LL16" i="14"/>
  <c r="KQ42" i="14"/>
  <c r="LU16" i="14"/>
  <c r="LU42" i="14" s="1"/>
  <c r="KZ42" i="14"/>
  <c r="LI16" i="14"/>
  <c r="KN17" i="14"/>
  <c r="KN42" i="14"/>
  <c r="LR23" i="14"/>
  <c r="KW24" i="14"/>
  <c r="KW49" i="14"/>
  <c r="KW50" i="14" s="1"/>
  <c r="LV16" i="14"/>
  <c r="LA17" i="14"/>
  <c r="LA42" i="14"/>
  <c r="LA43" i="14" s="1"/>
  <c r="LR16" i="14"/>
  <c r="KW17" i="14"/>
  <c r="KW42" i="14"/>
  <c r="JP50" i="14"/>
  <c r="LS16" i="14"/>
  <c r="LS42" i="14" s="1"/>
  <c r="KX42" i="14"/>
  <c r="LM16" i="14"/>
  <c r="LM42" i="14" s="1"/>
  <c r="KR42" i="14"/>
  <c r="JX50" i="14"/>
  <c r="JY43" i="14"/>
  <c r="LP16" i="14"/>
  <c r="LP42" i="14" s="1"/>
  <c r="KU42" i="14"/>
  <c r="LN16" i="14"/>
  <c r="LN42" i="14" s="1"/>
  <c r="KS42" i="14"/>
  <c r="LH16" i="14"/>
  <c r="LH42" i="14" s="1"/>
  <c r="KM42" i="14"/>
  <c r="LF16" i="14"/>
  <c r="KK17" i="14"/>
  <c r="KK42" i="14"/>
  <c r="JV50" i="14"/>
  <c r="LF23" i="14"/>
  <c r="KK24" i="14"/>
  <c r="KK49" i="14"/>
  <c r="LQ16" i="14"/>
  <c r="LQ42" i="14" s="1"/>
  <c r="KV42" i="14"/>
  <c r="LN23" i="14"/>
  <c r="KS24" i="14"/>
  <c r="KS49" i="14"/>
  <c r="LO23" i="14"/>
  <c r="LO49" i="14" s="1"/>
  <c r="KT49" i="14"/>
  <c r="LJ16" i="14"/>
  <c r="LJ42" i="14" s="1"/>
  <c r="KO42" i="14"/>
  <c r="LK23" i="14"/>
  <c r="LK49" i="14" s="1"/>
  <c r="KP49" i="14"/>
  <c r="KB43" i="14"/>
  <c r="JS50" i="14"/>
  <c r="KU24" i="14"/>
  <c r="LP23" i="14"/>
  <c r="KU49" i="14"/>
  <c r="LK16" i="14"/>
  <c r="LK42" i="14" s="1"/>
  <c r="KP42" i="14"/>
  <c r="LH23" i="14"/>
  <c r="LH49" i="14" s="1"/>
  <c r="KM49" i="14"/>
  <c r="KL49" i="20"/>
  <c r="LG23" i="20"/>
  <c r="LG49" i="20" s="1"/>
  <c r="KP49" i="20"/>
  <c r="LK23" i="20"/>
  <c r="LK49" i="20" s="1"/>
  <c r="KO42" i="20"/>
  <c r="LJ16" i="20"/>
  <c r="LJ42" i="20" s="1"/>
  <c r="JS49" i="20"/>
  <c r="JS50" i="20" s="1"/>
  <c r="KN23" i="20"/>
  <c r="JS24" i="20"/>
  <c r="KB42" i="20"/>
  <c r="KB43" i="20" s="1"/>
  <c r="KB17" i="20"/>
  <c r="KW16" i="20"/>
  <c r="JP42" i="20"/>
  <c r="JP43" i="20" s="1"/>
  <c r="JP17" i="20"/>
  <c r="KK16" i="20"/>
  <c r="KS42" i="20"/>
  <c r="LN16" i="20"/>
  <c r="LN42" i="20" s="1"/>
  <c r="KM49" i="20"/>
  <c r="LH23" i="20"/>
  <c r="LH49" i="20" s="1"/>
  <c r="KU42" i="20"/>
  <c r="LP16" i="20"/>
  <c r="LP42" i="20" s="1"/>
  <c r="KV42" i="20"/>
  <c r="LQ16" i="20"/>
  <c r="LQ42" i="20" s="1"/>
  <c r="JS42" i="20"/>
  <c r="JS43" i="20" s="1"/>
  <c r="JS17" i="20"/>
  <c r="KN16" i="20"/>
  <c r="KX42" i="20"/>
  <c r="LS16" i="20"/>
  <c r="LS42" i="20" s="1"/>
  <c r="JZ49" i="20"/>
  <c r="JZ50" i="20" s="1"/>
  <c r="JZ24" i="20"/>
  <c r="KU23" i="20"/>
  <c r="JV42" i="20"/>
  <c r="JV43" i="20" s="1"/>
  <c r="KQ16" i="20"/>
  <c r="JV17" i="20"/>
  <c r="KV49" i="20"/>
  <c r="LQ23" i="20"/>
  <c r="LQ49" i="20" s="1"/>
  <c r="JV49" i="20"/>
  <c r="JV50" i="20" s="1"/>
  <c r="KQ23" i="20"/>
  <c r="JV24" i="20"/>
  <c r="KT49" i="20"/>
  <c r="LO23" i="20"/>
  <c r="LO49" i="20" s="1"/>
  <c r="KO49" i="20"/>
  <c r="LJ23" i="20"/>
  <c r="LJ49" i="20" s="1"/>
  <c r="KP42" i="20"/>
  <c r="LK16" i="20"/>
  <c r="LK42" i="20" s="1"/>
  <c r="JY42" i="20"/>
  <c r="JY43" i="20" s="1"/>
  <c r="KT16" i="20"/>
  <c r="JY17" i="20"/>
  <c r="KM42" i="20"/>
  <c r="LH16" i="20"/>
  <c r="LH42" i="20" s="1"/>
  <c r="KZ42" i="20"/>
  <c r="LU16" i="20"/>
  <c r="LU42" i="20" s="1"/>
  <c r="KR42" i="20"/>
  <c r="LM16" i="20"/>
  <c r="LM42" i="20" s="1"/>
  <c r="KB49" i="20"/>
  <c r="KB50" i="20" s="1"/>
  <c r="KW23" i="20"/>
  <c r="KB24" i="20"/>
  <c r="KL42" i="20"/>
  <c r="LG16" i="20"/>
  <c r="LG42" i="20" s="1"/>
  <c r="JX49" i="20"/>
  <c r="JX50" i="20" s="1"/>
  <c r="JX24" i="20"/>
  <c r="KS23" i="20"/>
  <c r="KF42" i="20"/>
  <c r="KF43" i="20" s="1"/>
  <c r="KF17" i="20"/>
  <c r="LA16" i="20"/>
  <c r="JP49" i="20"/>
  <c r="JP50" i="20" s="1"/>
  <c r="JP24" i="20"/>
  <c r="KK23" i="20"/>
  <c r="KR49" i="20"/>
  <c r="LM23" i="20"/>
  <c r="LM49" i="20" s="1"/>
  <c r="KX23" i="15"/>
  <c r="LU22" i="15"/>
  <c r="LM16" i="15"/>
  <c r="LI14" i="15"/>
  <c r="LI15" i="15" s="1"/>
  <c r="KP17" i="15"/>
  <c r="KS17" i="15"/>
  <c r="LP16" i="15"/>
  <c r="KS23" i="15"/>
  <c r="LP22" i="15"/>
  <c r="KZ23" i="15"/>
  <c r="LW22" i="15"/>
  <c r="LE17" i="15"/>
  <c r="MB16" i="15"/>
  <c r="KV17" i="15"/>
  <c r="LS16" i="15"/>
  <c r="KP23" i="15"/>
  <c r="LI20" i="15"/>
  <c r="LI21" i="15" s="1"/>
  <c r="LM22" i="15"/>
  <c r="LS22" i="15"/>
  <c r="KV23" i="15"/>
  <c r="KY17" i="15"/>
  <c r="LV16" i="15"/>
  <c r="LY22" i="15"/>
  <c r="LB23" i="15"/>
  <c r="LB17" i="15"/>
  <c r="LY16" i="15"/>
  <c r="KK43" i="14" l="1"/>
  <c r="KU50" i="14"/>
  <c r="KW43" i="14"/>
  <c r="KS50" i="14"/>
  <c r="LP24" i="14"/>
  <c r="LP49" i="14"/>
  <c r="LP50" i="14" s="1"/>
  <c r="LN24" i="14"/>
  <c r="LN49" i="14"/>
  <c r="LN50" i="14" s="1"/>
  <c r="LV17" i="14"/>
  <c r="LV42" i="14"/>
  <c r="LV43" i="14" s="1"/>
  <c r="KN43" i="14"/>
  <c r="KQ50" i="14"/>
  <c r="LI24" i="14"/>
  <c r="LI49" i="14"/>
  <c r="LI50" i="14" s="1"/>
  <c r="LF24" i="14"/>
  <c r="LF49" i="14"/>
  <c r="LF50" i="14" s="1"/>
  <c r="LF17" i="14"/>
  <c r="LF42" i="14"/>
  <c r="LF43" i="14" s="1"/>
  <c r="LR17" i="14"/>
  <c r="LR42" i="14"/>
  <c r="LR43" i="14" s="1"/>
  <c r="KQ43" i="14"/>
  <c r="LL24" i="14"/>
  <c r="LL49" i="14"/>
  <c r="LL50" i="14" s="1"/>
  <c r="KT43" i="14"/>
  <c r="LI17" i="14"/>
  <c r="LI42" i="14"/>
  <c r="LI43" i="14" s="1"/>
  <c r="LL17" i="14"/>
  <c r="LL42" i="14"/>
  <c r="LL43" i="14" s="1"/>
  <c r="KK50" i="14"/>
  <c r="LR24" i="14"/>
  <c r="LR49" i="14"/>
  <c r="LR50" i="14" s="1"/>
  <c r="KN50" i="14"/>
  <c r="LO17" i="14"/>
  <c r="LO42" i="14"/>
  <c r="LO43" i="14" s="1"/>
  <c r="KK49" i="20"/>
  <c r="KK50" i="20" s="1"/>
  <c r="KK24" i="20"/>
  <c r="LF23" i="20"/>
  <c r="KW49" i="20"/>
  <c r="KW50" i="20" s="1"/>
  <c r="KW24" i="20"/>
  <c r="LR23" i="20"/>
  <c r="KW42" i="20"/>
  <c r="KW43" i="20" s="1"/>
  <c r="LR16" i="20"/>
  <c r="KW17" i="20"/>
  <c r="KN49" i="20"/>
  <c r="KN50" i="20" s="1"/>
  <c r="KN24" i="20"/>
  <c r="LI23" i="20"/>
  <c r="KT42" i="20"/>
  <c r="KT43" i="20" s="1"/>
  <c r="KT17" i="20"/>
  <c r="LO16" i="20"/>
  <c r="KU49" i="20"/>
  <c r="KU50" i="20" s="1"/>
  <c r="LP23" i="20"/>
  <c r="KU24" i="20"/>
  <c r="KK42" i="20"/>
  <c r="KK43" i="20" s="1"/>
  <c r="LF16" i="20"/>
  <c r="KK17" i="20"/>
  <c r="KS49" i="20"/>
  <c r="KS50" i="20" s="1"/>
  <c r="KS24" i="20"/>
  <c r="LN23" i="20"/>
  <c r="KQ49" i="20"/>
  <c r="KQ50" i="20" s="1"/>
  <c r="KQ24" i="20"/>
  <c r="LL23" i="20"/>
  <c r="KN42" i="20"/>
  <c r="KN43" i="20" s="1"/>
  <c r="KN17" i="20"/>
  <c r="LI16" i="20"/>
  <c r="LA42" i="20"/>
  <c r="LA43" i="20" s="1"/>
  <c r="LA17" i="20"/>
  <c r="LV16" i="20"/>
  <c r="KQ42" i="20"/>
  <c r="KQ43" i="20" s="1"/>
  <c r="LL16" i="20"/>
  <c r="KQ17" i="20"/>
  <c r="MV22" i="15"/>
  <c r="LY23" i="15"/>
  <c r="MV16" i="15"/>
  <c r="LY17" i="15"/>
  <c r="MP22" i="15"/>
  <c r="LS23" i="15"/>
  <c r="LP23" i="15"/>
  <c r="MM22" i="15"/>
  <c r="LW23" i="15"/>
  <c r="MT22" i="15"/>
  <c r="LP17" i="15"/>
  <c r="MM16" i="15"/>
  <c r="MJ22" i="15"/>
  <c r="MF20" i="15"/>
  <c r="MF21" i="15" s="1"/>
  <c r="LM23" i="15"/>
  <c r="MY16" i="15"/>
  <c r="MB17" i="15"/>
  <c r="MS16" i="15"/>
  <c r="LV17" i="15"/>
  <c r="MJ16" i="15"/>
  <c r="LM17" i="15"/>
  <c r="MF14" i="15"/>
  <c r="MF15" i="15" s="1"/>
  <c r="LS17" i="15"/>
  <c r="MP16" i="15"/>
  <c r="MR22" i="15"/>
  <c r="LU23" i="15"/>
  <c r="LN49" i="20" l="1"/>
  <c r="LN50" i="20" s="1"/>
  <c r="LN24" i="20"/>
  <c r="LF42" i="20"/>
  <c r="LF43" i="20" s="1"/>
  <c r="LF17" i="20"/>
  <c r="LI49" i="20"/>
  <c r="LI50" i="20" s="1"/>
  <c r="LI24" i="20"/>
  <c r="LR42" i="20"/>
  <c r="LR43" i="20" s="1"/>
  <c r="LR17" i="20"/>
  <c r="LL42" i="20"/>
  <c r="LL43" i="20" s="1"/>
  <c r="LL17" i="20"/>
  <c r="LL49" i="20"/>
  <c r="LL50" i="20" s="1"/>
  <c r="LL24" i="20"/>
  <c r="LO42" i="20"/>
  <c r="LO43" i="20" s="1"/>
  <c r="LO17" i="20"/>
  <c r="LF49" i="20"/>
  <c r="LF50" i="20" s="1"/>
  <c r="LF24" i="20"/>
  <c r="LR49" i="20"/>
  <c r="LR50" i="20" s="1"/>
  <c r="LR24" i="20"/>
  <c r="LI42" i="20"/>
  <c r="LI43" i="20" s="1"/>
  <c r="LI17" i="20"/>
  <c r="LV42" i="20"/>
  <c r="LV43" i="20" s="1"/>
  <c r="LV17" i="20"/>
  <c r="LP49" i="20"/>
  <c r="LP50" i="20" s="1"/>
  <c r="LP24" i="20"/>
  <c r="MS17" i="15"/>
  <c r="NP16" i="15"/>
  <c r="MJ23" i="15"/>
  <c r="NG22" i="15"/>
  <c r="NC20" i="15"/>
  <c r="NC21" i="15" s="1"/>
  <c r="MJ17" i="15"/>
  <c r="NC14" i="15"/>
  <c r="NC15" i="15" s="1"/>
  <c r="NG16" i="15"/>
  <c r="NJ16" i="15"/>
  <c r="MM17" i="15"/>
  <c r="NJ22" i="15"/>
  <c r="MM23" i="15"/>
  <c r="NM16" i="15"/>
  <c r="MP17" i="15"/>
  <c r="MY17" i="15"/>
  <c r="NV16" i="15"/>
  <c r="NS16" i="15"/>
  <c r="MV17" i="15"/>
  <c r="MT23" i="15"/>
  <c r="NQ22" i="15"/>
  <c r="MR23" i="15"/>
  <c r="NO22" i="15"/>
  <c r="NM22" i="15"/>
  <c r="MP23" i="15"/>
  <c r="NS22" i="15"/>
  <c r="MV23" i="15"/>
  <c r="OS16" i="15" l="1"/>
  <c r="NV17" i="15"/>
  <c r="NO23" i="15"/>
  <c r="OL22" i="15"/>
  <c r="NM17" i="15"/>
  <c r="OJ16" i="15"/>
  <c r="NG23" i="15"/>
  <c r="OD22" i="15"/>
  <c r="NZ20" i="15"/>
  <c r="NZ21" i="15" s="1"/>
  <c r="NJ23" i="15"/>
  <c r="OG22" i="15"/>
  <c r="OM16" i="15"/>
  <c r="NP17" i="15"/>
  <c r="NG17" i="15"/>
  <c r="OD16" i="15"/>
  <c r="NZ14" i="15"/>
  <c r="NZ15" i="15" s="1"/>
  <c r="OJ22" i="15"/>
  <c r="NM23" i="15"/>
  <c r="ON22" i="15"/>
  <c r="NQ23" i="15"/>
  <c r="OP22" i="15"/>
  <c r="NS23" i="15"/>
  <c r="NS17" i="15"/>
  <c r="OP16" i="15"/>
  <c r="NJ17" i="15"/>
  <c r="OG16" i="15"/>
  <c r="OD23" i="15" l="1"/>
  <c r="PA22" i="15"/>
  <c r="OW20" i="15"/>
  <c r="OW21" i="15" s="1"/>
  <c r="OP17" i="15"/>
  <c r="PM16" i="15"/>
  <c r="PA16" i="15"/>
  <c r="OD17" i="15"/>
  <c r="OW14" i="15"/>
  <c r="OW15" i="15" s="1"/>
  <c r="OJ17" i="15"/>
  <c r="PG16" i="15"/>
  <c r="OM17" i="15"/>
  <c r="PJ16" i="15"/>
  <c r="OP23" i="15"/>
  <c r="PM22" i="15"/>
  <c r="OL23" i="15"/>
  <c r="PI22" i="15"/>
  <c r="ON23" i="15"/>
  <c r="PK22" i="15"/>
  <c r="PD22" i="15"/>
  <c r="OG23" i="15"/>
  <c r="PD16" i="15"/>
  <c r="OG17" i="15"/>
  <c r="PG22" i="15"/>
  <c r="OJ23" i="15"/>
  <c r="OS17" i="15"/>
  <c r="PP16" i="15"/>
  <c r="PG23" i="15" l="1"/>
  <c r="QD22" i="15"/>
  <c r="QF22" i="15"/>
  <c r="PI23" i="15"/>
  <c r="QJ22" i="15"/>
  <c r="PM23" i="15"/>
  <c r="PT14" i="15"/>
  <c r="PT15" i="15" s="1"/>
  <c r="PX16" i="15"/>
  <c r="PA17" i="15"/>
  <c r="QA16" i="15"/>
  <c r="PD17" i="15"/>
  <c r="PM17" i="15"/>
  <c r="QJ16" i="15"/>
  <c r="PJ17" i="15"/>
  <c r="QG16" i="15"/>
  <c r="PD23" i="15"/>
  <c r="QA22" i="15"/>
  <c r="QM16" i="15"/>
  <c r="PP17" i="15"/>
  <c r="QH22" i="15"/>
  <c r="PK23" i="15"/>
  <c r="PG17" i="15"/>
  <c r="QD16" i="15"/>
  <c r="PX22" i="15"/>
  <c r="PT20" i="15"/>
  <c r="PT21" i="15" s="1"/>
  <c r="PA23" i="15"/>
  <c r="QD17" i="15" l="1"/>
  <c r="RA16" i="15"/>
  <c r="QQ20" i="15"/>
  <c r="QQ21" i="15" s="1"/>
  <c r="PX23" i="15"/>
  <c r="QU22" i="15"/>
  <c r="QJ17" i="15"/>
  <c r="RG16" i="15"/>
  <c r="QJ23" i="15"/>
  <c r="RG22" i="15"/>
  <c r="RE22" i="15"/>
  <c r="QH23" i="15"/>
  <c r="QF23" i="15"/>
  <c r="RC22" i="15"/>
  <c r="RJ16" i="15"/>
  <c r="QM17" i="15"/>
  <c r="QX16" i="15"/>
  <c r="QA17" i="15"/>
  <c r="QD23" i="15"/>
  <c r="RA22" i="15"/>
  <c r="QU16" i="15"/>
  <c r="QQ14" i="15"/>
  <c r="QQ15" i="15" s="1"/>
  <c r="PX17" i="15"/>
  <c r="QG17" i="15"/>
  <c r="RD16" i="15"/>
  <c r="QA23" i="15"/>
  <c r="QX22" i="15"/>
  <c r="RD17" i="15" l="1"/>
  <c r="SA16" i="15"/>
  <c r="SD16" i="15"/>
  <c r="RG17" i="15"/>
  <c r="SG16" i="15"/>
  <c r="RJ17" i="15"/>
  <c r="RU16" i="15"/>
  <c r="QX17" i="15"/>
  <c r="RR22" i="15"/>
  <c r="QU23" i="15"/>
  <c r="RN20" i="15"/>
  <c r="RN21" i="15" s="1"/>
  <c r="RC23" i="15"/>
  <c r="RZ22" i="15"/>
  <c r="QU17" i="15"/>
  <c r="RR16" i="15"/>
  <c r="RN14" i="15"/>
  <c r="RN15" i="15" s="1"/>
  <c r="RX22" i="15"/>
  <c r="RA23" i="15"/>
  <c r="SB22" i="15"/>
  <c r="RE23" i="15"/>
  <c r="RX16" i="15"/>
  <c r="RA17" i="15"/>
  <c r="QX23" i="15"/>
  <c r="RU22" i="15"/>
  <c r="SD22" i="15"/>
  <c r="RG23" i="15"/>
  <c r="SW22" i="15" l="1"/>
  <c r="RZ23" i="15"/>
  <c r="RR17" i="15"/>
  <c r="SO16" i="15"/>
  <c r="SK14" i="15"/>
  <c r="SK15" i="15" s="1"/>
  <c r="TD16" i="15"/>
  <c r="SG17" i="15"/>
  <c r="RU23" i="15"/>
  <c r="SR22" i="15"/>
  <c r="SU16" i="15"/>
  <c r="RX17" i="15"/>
  <c r="SX16" i="15"/>
  <c r="SA17" i="15"/>
  <c r="SR16" i="15"/>
  <c r="RU17" i="15"/>
  <c r="SY22" i="15"/>
  <c r="SB23" i="15"/>
  <c r="SD17" i="15"/>
  <c r="TA16" i="15"/>
  <c r="TA22" i="15"/>
  <c r="SD23" i="15"/>
  <c r="RX23" i="15"/>
  <c r="SU22" i="15"/>
  <c r="SO22" i="15"/>
  <c r="SK20" i="15"/>
  <c r="SK21" i="15" s="1"/>
  <c r="RR23" i="15"/>
  <c r="TH20" i="15" l="1"/>
  <c r="TH21" i="15" s="1"/>
  <c r="SO23" i="15"/>
  <c r="TL22" i="15"/>
  <c r="TV22" i="15"/>
  <c r="SY23" i="15"/>
  <c r="SU23" i="15"/>
  <c r="TR22" i="15"/>
  <c r="SR17" i="15"/>
  <c r="TO16" i="15"/>
  <c r="UA16" i="15"/>
  <c r="TD17" i="15"/>
  <c r="TA23" i="15"/>
  <c r="TX22" i="15"/>
  <c r="SX17" i="15"/>
  <c r="TU16" i="15"/>
  <c r="TH14" i="15"/>
  <c r="TH15" i="15" s="1"/>
  <c r="SO17" i="15"/>
  <c r="TL16" i="15"/>
  <c r="TA17" i="15"/>
  <c r="TX16" i="15"/>
  <c r="TR16" i="15"/>
  <c r="SU17" i="15"/>
  <c r="TO22" i="15"/>
  <c r="SR23" i="15"/>
  <c r="SW23" i="15"/>
  <c r="TT22" i="15"/>
  <c r="TX17" i="15" l="1"/>
  <c r="UU16" i="15"/>
  <c r="TO23" i="15"/>
  <c r="UL22" i="15"/>
  <c r="UR16" i="15"/>
  <c r="TU17" i="15"/>
  <c r="TR23" i="15"/>
  <c r="UO22" i="15"/>
  <c r="UO16" i="15"/>
  <c r="TR17" i="15"/>
  <c r="TX23" i="15"/>
  <c r="UU22" i="15"/>
  <c r="US22" i="15"/>
  <c r="TV23" i="15"/>
  <c r="UE20" i="15"/>
  <c r="UE21" i="15" s="1"/>
  <c r="UI22" i="15"/>
  <c r="TL23" i="15"/>
  <c r="UQ22" i="15"/>
  <c r="TT23" i="15"/>
  <c r="TL17" i="15"/>
  <c r="UI16" i="15"/>
  <c r="UE14" i="15"/>
  <c r="UE15" i="15" s="1"/>
  <c r="UA17" i="15"/>
  <c r="UX16" i="15"/>
  <c r="UL16" i="15"/>
  <c r="TO17" i="15"/>
  <c r="UI23" i="15" l="1"/>
  <c r="VB20" i="15"/>
  <c r="VB21" i="15" s="1"/>
  <c r="VF22" i="15"/>
  <c r="VL22" i="15"/>
  <c r="UO23" i="15"/>
  <c r="VO16" i="15"/>
  <c r="UR17" i="15"/>
  <c r="VB14" i="15"/>
  <c r="VB15" i="15" s="1"/>
  <c r="UI17" i="15"/>
  <c r="VF16" i="15"/>
  <c r="US23" i="15"/>
  <c r="VP22" i="15"/>
  <c r="UL23" i="15"/>
  <c r="VI22" i="15"/>
  <c r="UU17" i="15"/>
  <c r="VR16" i="15"/>
  <c r="VU16" i="15"/>
  <c r="UX17" i="15"/>
  <c r="UU23" i="15"/>
  <c r="VR22" i="15"/>
  <c r="UQ23" i="15"/>
  <c r="VN22" i="15"/>
  <c r="VI16" i="15"/>
  <c r="UL17" i="15"/>
  <c r="VL16" i="15"/>
  <c r="UO17" i="15"/>
  <c r="VN23" i="15" l="1"/>
  <c r="WK22" i="15"/>
  <c r="WF16" i="15"/>
  <c r="VI17" i="15"/>
  <c r="VR23" i="15"/>
  <c r="WO22" i="15"/>
  <c r="WM22" i="15"/>
  <c r="VP23" i="15"/>
  <c r="VI23" i="15"/>
  <c r="WF22" i="15"/>
  <c r="VR17" i="15"/>
  <c r="WO16" i="15"/>
  <c r="VO17" i="15"/>
  <c r="WL16" i="15"/>
  <c r="VL23" i="15"/>
  <c r="WI22" i="15"/>
  <c r="VY20" i="15"/>
  <c r="VY21" i="15" s="1"/>
  <c r="WC22" i="15"/>
  <c r="VF23" i="15"/>
  <c r="VF17" i="15"/>
  <c r="VY14" i="15"/>
  <c r="VY15" i="15" s="1"/>
  <c r="WC16" i="15"/>
  <c r="VL17" i="15"/>
  <c r="WI16" i="15"/>
  <c r="WR16" i="15"/>
  <c r="VU17" i="15"/>
  <c r="WZ16" i="15" l="1"/>
  <c r="WV14" i="15"/>
  <c r="WV15" i="15" s="1"/>
  <c r="WC17" i="15"/>
  <c r="WO23" i="15"/>
  <c r="XL22" i="15"/>
  <c r="XL23" i="15" s="1"/>
  <c r="WI23" i="15"/>
  <c r="XF22" i="15"/>
  <c r="XF23" i="15" s="1"/>
  <c r="WM23" i="15"/>
  <c r="XJ22" i="15"/>
  <c r="XJ23" i="15" s="1"/>
  <c r="XI16" i="15"/>
  <c r="XI17" i="15" s="1"/>
  <c r="WL17" i="15"/>
  <c r="WO17" i="15"/>
  <c r="XL16" i="15"/>
  <c r="XL17" i="15" s="1"/>
  <c r="WF17" i="15"/>
  <c r="XC16" i="15"/>
  <c r="XC17" i="15" s="1"/>
  <c r="WC23" i="15"/>
  <c r="WZ22" i="15"/>
  <c r="WV20" i="15"/>
  <c r="WV21" i="15" s="1"/>
  <c r="WF23" i="15"/>
  <c r="XC22" i="15"/>
  <c r="XC23" i="15" s="1"/>
  <c r="XH22" i="15"/>
  <c r="XH23" i="15" s="1"/>
  <c r="WK23" i="15"/>
  <c r="WI17" i="15"/>
  <c r="XF16" i="15"/>
  <c r="XF17" i="15" s="1"/>
  <c r="WR17" i="15"/>
  <c r="XO16" i="15"/>
  <c r="XO17" i="15" s="1"/>
  <c r="WZ23" i="15" l="1"/>
  <c r="XS20" i="15"/>
  <c r="XS21" i="15" s="1"/>
  <c r="WZ17" i="15"/>
  <c r="XS14" i="15"/>
  <c r="XS15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<sst xmlns="http://schemas.openxmlformats.org/spreadsheetml/2006/main" count="5219" uniqueCount="230">
  <si>
    <t>Name</t>
  </si>
  <si>
    <t>Vomame</t>
  </si>
  <si>
    <t>Note</t>
  </si>
  <si>
    <t>Prozent (G)</t>
  </si>
  <si>
    <t>Note (G)</t>
  </si>
  <si>
    <t>Prozent (E)</t>
  </si>
  <si>
    <t>Note (E)</t>
  </si>
  <si>
    <t>Punkte (G)</t>
  </si>
  <si>
    <t>Punkte (E)</t>
  </si>
  <si>
    <t>∑ BE (%)</t>
  </si>
  <si>
    <t>Notenpunkte</t>
  </si>
  <si>
    <t>E1+</t>
  </si>
  <si>
    <t>E1</t>
  </si>
  <si>
    <t>E1-</t>
  </si>
  <si>
    <t>E2+</t>
  </si>
  <si>
    <t>E2</t>
  </si>
  <si>
    <t>E2-</t>
  </si>
  <si>
    <t>E3+</t>
  </si>
  <si>
    <t>E3</t>
  </si>
  <si>
    <t>E3-</t>
  </si>
  <si>
    <t>E4+</t>
  </si>
  <si>
    <t>E4</t>
  </si>
  <si>
    <t>E4-</t>
  </si>
  <si>
    <t>E5+</t>
  </si>
  <si>
    <t>E5</t>
  </si>
  <si>
    <t>E5-</t>
  </si>
  <si>
    <t>E6</t>
  </si>
  <si>
    <t>G1+</t>
  </si>
  <si>
    <t>G1</t>
  </si>
  <si>
    <t>G1-</t>
  </si>
  <si>
    <t>G2+</t>
  </si>
  <si>
    <t>G2</t>
  </si>
  <si>
    <t>G2-</t>
  </si>
  <si>
    <t>G3+</t>
  </si>
  <si>
    <t>G3</t>
  </si>
  <si>
    <t>G4</t>
  </si>
  <si>
    <t>G5+</t>
  </si>
  <si>
    <t>G5</t>
  </si>
  <si>
    <t>G6</t>
  </si>
  <si>
    <t>#</t>
  </si>
  <si>
    <t>Nachname</t>
  </si>
  <si>
    <t>Vorname</t>
  </si>
  <si>
    <t>G4+</t>
  </si>
  <si>
    <t>Punkte</t>
  </si>
  <si>
    <t>Anzahl</t>
  </si>
  <si>
    <t>Notenspiegel (E):</t>
  </si>
  <si>
    <t>Notenspiegel (G):</t>
  </si>
  <si>
    <t>Durchschnitt (E):</t>
  </si>
  <si>
    <t>Punkte:</t>
  </si>
  <si>
    <t>Note:</t>
  </si>
  <si>
    <t>Durchschnitt (G):</t>
  </si>
  <si>
    <t>(Bezogen auf Niveau)</t>
  </si>
  <si>
    <t xml:space="preserve">Nr.: </t>
  </si>
  <si>
    <t>Notentabelle</t>
  </si>
  <si>
    <t>G</t>
  </si>
  <si>
    <t>E</t>
  </si>
  <si>
    <t>E-Niveau</t>
  </si>
  <si>
    <t>Auswahl</t>
  </si>
  <si>
    <t>1 (N)</t>
  </si>
  <si>
    <t>2 (N)</t>
  </si>
  <si>
    <t>3 (N)</t>
  </si>
  <si>
    <t>4 (N)</t>
  </si>
  <si>
    <t>Klasse</t>
  </si>
  <si>
    <t xml:space="preserve">Klasse: </t>
  </si>
  <si>
    <t xml:space="preserve">Fach: </t>
  </si>
  <si>
    <t>Datum:</t>
  </si>
  <si>
    <t xml:space="preserve">Datum: </t>
  </si>
  <si>
    <t xml:space="preserve">Dauer (Minuten): </t>
  </si>
  <si>
    <t>Bemerkung:</t>
  </si>
  <si>
    <t>Schwerpunkt(e) der Arbeit:</t>
  </si>
  <si>
    <t>Fach:</t>
  </si>
  <si>
    <t>Art:</t>
  </si>
  <si>
    <t>Nummer:</t>
  </si>
  <si>
    <t>Dauer in Minuten:</t>
  </si>
  <si>
    <t>Sehr gut:</t>
  </si>
  <si>
    <t>Gut:</t>
  </si>
  <si>
    <t>Befriedigend:</t>
  </si>
  <si>
    <t>Ausreichend:</t>
  </si>
  <si>
    <t>Mangelhaft:</t>
  </si>
  <si>
    <t>Ungenügend:</t>
  </si>
  <si>
    <t>Durchschnitt:</t>
  </si>
  <si>
    <t>Mitgeschrieben:</t>
  </si>
  <si>
    <t>Nicht mitgeschrieben:</t>
  </si>
  <si>
    <t>Insgesamt:</t>
  </si>
  <si>
    <t>Signum:</t>
  </si>
  <si>
    <t>Fachlehrkraft:</t>
  </si>
  <si>
    <t>Schul- / Fachleitung</t>
  </si>
  <si>
    <t>Schüler*innen</t>
  </si>
  <si>
    <t>Heute:</t>
  </si>
  <si>
    <t xml:space="preserve">Fachlehrkraft: </t>
  </si>
  <si>
    <t xml:space="preserve">Rückmeldung zur Klassenarbeit </t>
  </si>
  <si>
    <t>Nr.</t>
  </si>
  <si>
    <t xml:space="preserve">Name: </t>
  </si>
  <si>
    <t>Z:</t>
  </si>
  <si>
    <t xml:space="preserve">E/G-Kurs: </t>
  </si>
  <si>
    <t>Pkte ges:</t>
  </si>
  <si>
    <t>Notenpunkte:</t>
  </si>
  <si>
    <t>BE</t>
  </si>
  <si>
    <t xml:space="preserve">Lehrkraft: </t>
  </si>
  <si>
    <t>Bericht über eine Klassenarbeit</t>
  </si>
  <si>
    <t>ganz</t>
  </si>
  <si>
    <t>Kleinste BE-Einheit:</t>
  </si>
  <si>
    <t>halb</t>
  </si>
  <si>
    <t>Benötigte BE:</t>
  </si>
  <si>
    <t>Anzahl:</t>
  </si>
  <si>
    <t>Noten-
punkte</t>
  </si>
  <si>
    <t>Kurs:</t>
  </si>
  <si>
    <t>NP</t>
  </si>
  <si>
    <t>%</t>
  </si>
  <si>
    <t>erreicht:</t>
  </si>
  <si>
    <t>Sockel (unten)</t>
  </si>
  <si>
    <t>Knick</t>
  </si>
  <si>
    <t>Sockel (oben)</t>
  </si>
  <si>
    <t>Notenverteilung</t>
  </si>
  <si>
    <t>Prozent</t>
  </si>
  <si>
    <t>Berechnung der Notenskala:</t>
  </si>
  <si>
    <t>Sockel / Knick</t>
  </si>
  <si>
    <t>Manuell</t>
  </si>
  <si>
    <t>1 NP ab</t>
  </si>
  <si>
    <t>kein Ausfall ab</t>
  </si>
  <si>
    <t xml:space="preserve"> ∑BE</t>
  </si>
  <si>
    <t>Halbe BE</t>
  </si>
  <si>
    <t>Nur ganze BE</t>
  </si>
  <si>
    <t>Viertel BE</t>
  </si>
  <si>
    <t>NP:</t>
  </si>
  <si>
    <t>S/K, Ausfall mit 4</t>
  </si>
  <si>
    <t>Ja</t>
  </si>
  <si>
    <t>Nein</t>
  </si>
  <si>
    <t>S/K, Ausfall mit 3</t>
  </si>
  <si>
    <t>Tatsächlich verwendet:</t>
  </si>
  <si>
    <t>S/K</t>
  </si>
  <si>
    <t>Wahrheitstabelle</t>
  </si>
  <si>
    <t>Manu.</t>
  </si>
  <si>
    <t>Ausf.3</t>
  </si>
  <si>
    <t>Ausf.4</t>
  </si>
  <si>
    <t>Zus.Diff.</t>
  </si>
  <si>
    <t>Empf:</t>
  </si>
  <si>
    <t>Ges:</t>
  </si>
  <si>
    <t>Empf</t>
  </si>
  <si>
    <t>% (man)</t>
  </si>
  <si>
    <t>Start E</t>
  </si>
  <si>
    <t>bestmögliche  Note  ab</t>
  </si>
  <si>
    <t>von E ausgehend:</t>
  </si>
  <si>
    <t>Von G ausgehend:</t>
  </si>
  <si>
    <t>Von E ausgehend</t>
  </si>
  <si>
    <t>Von G  ausgehend</t>
  </si>
  <si>
    <t>Ges</t>
  </si>
  <si>
    <t>Differenzierung über Zusatzaufgaben?</t>
  </si>
  <si>
    <t>Berechnung basierend auf</t>
  </si>
  <si>
    <t>Nur G</t>
  </si>
  <si>
    <t>Nur E</t>
  </si>
  <si>
    <t>Nur ind.</t>
  </si>
  <si>
    <t>1. Halbjahr</t>
  </si>
  <si>
    <t>2. Halbjahr</t>
  </si>
  <si>
    <t>Betrugsvers.</t>
  </si>
  <si>
    <t>Entschuldigt</t>
  </si>
  <si>
    <t>Nicht diff</t>
  </si>
  <si>
    <t>Ehemalig</t>
  </si>
  <si>
    <t>Gefehlt:</t>
  </si>
  <si>
    <t>Unentsch.</t>
  </si>
  <si>
    <t>Niveau:</t>
  </si>
  <si>
    <t>Falls nicht mitgeschrieben</t>
  </si>
  <si>
    <t>Zu erreichende BE:</t>
  </si>
  <si>
    <t>E linear</t>
  </si>
  <si>
    <t>G linear</t>
  </si>
  <si>
    <t xml:space="preserve">KA Nr.: </t>
  </si>
  <si>
    <r>
      <t xml:space="preserve">Dauer der KA
</t>
    </r>
    <r>
      <rPr>
        <sz val="10"/>
        <color theme="1"/>
        <rFont val="Calibri"/>
        <family val="2"/>
      </rPr>
      <t xml:space="preserve">(in Minuten)       </t>
    </r>
  </si>
  <si>
    <t>AFB</t>
  </si>
  <si>
    <t>I</t>
  </si>
  <si>
    <t>II</t>
  </si>
  <si>
    <t>III</t>
  </si>
  <si>
    <t>Verhältnis G zu E:</t>
  </si>
  <si>
    <t>*Maximale Abweichung in Prozentpunkten:</t>
  </si>
  <si>
    <t>Zeit in min</t>
  </si>
  <si>
    <t xml:space="preserve"> Aufgabe</t>
  </si>
  <si>
    <t>AFB G</t>
  </si>
  <si>
    <t>AFB E</t>
  </si>
  <si>
    <t xml:space="preserve">
Aufgabenbeschreibung / Erwartungshorizont</t>
  </si>
  <si>
    <t>E: ∑</t>
  </si>
  <si>
    <t>G: ∑</t>
  </si>
  <si>
    <t>∑</t>
  </si>
  <si>
    <t>Heatmap:</t>
  </si>
  <si>
    <t>Durchschnittlich erreichte Teilpunkte:</t>
  </si>
  <si>
    <t>Diff. Zusatz</t>
  </si>
  <si>
    <t>Skala S/K</t>
  </si>
  <si>
    <t>E-Basis</t>
  </si>
  <si>
    <t xml:space="preserve">G man </t>
  </si>
  <si>
    <t xml:space="preserve">E man </t>
  </si>
  <si>
    <t xml:space="preserve">E sockel </t>
  </si>
  <si>
    <t xml:space="preserve">G sockel </t>
  </si>
  <si>
    <t>gold</t>
  </si>
  <si>
    <t>grau</t>
  </si>
  <si>
    <t>Ausfall</t>
  </si>
  <si>
    <t>13NP</t>
  </si>
  <si>
    <t>Kurs / Fach leistungsdifferenziert?</t>
  </si>
  <si>
    <t>GR-Niveau</t>
  </si>
  <si>
    <t>ER-Niveau</t>
  </si>
  <si>
    <t>GR</t>
  </si>
  <si>
    <t>ER</t>
  </si>
  <si>
    <t>Niveau 
(GR/ER)</t>
  </si>
  <si>
    <t>GR-Niveau
Ziel*</t>
  </si>
  <si>
    <t>ER-Niveau
Ziel*</t>
  </si>
  <si>
    <t>Nur ER</t>
  </si>
  <si>
    <t>Nur GR</t>
  </si>
  <si>
    <t>ER und GR</t>
  </si>
  <si>
    <t>GR / ER</t>
  </si>
  <si>
    <t>BE (GR):</t>
  </si>
  <si>
    <t>BE (ER):</t>
  </si>
  <si>
    <t xml:space="preserve">GR:  ∑ BE = </t>
  </si>
  <si>
    <t xml:space="preserve">ER:  ∑ BE = </t>
  </si>
  <si>
    <t>GR/ER</t>
  </si>
  <si>
    <t>ER-Niveau: Ausfall ab</t>
  </si>
  <si>
    <t>ER-Niveau: 13NP ab</t>
  </si>
  <si>
    <t>Notenspiegel (GR):</t>
  </si>
  <si>
    <t>Durchschnitt (ER):</t>
  </si>
  <si>
    <t>Durchschnitt (GR):</t>
  </si>
  <si>
    <t>Je ein Punkt für Winkel, Kanten und Ecken</t>
  </si>
  <si>
    <t>Je ein Punkt pro korrekt bearbeitetem Dreieck</t>
  </si>
  <si>
    <t>Je ein Punkt pro korrekter Formel</t>
  </si>
  <si>
    <t>Ein Punkt für die Erkenntnis, welche Seite zu berechnen ist, ein Punkt für die Ausführung</t>
  </si>
  <si>
    <t>Ein Punkt ABZUG für jede Falsche Zuordnung</t>
  </si>
  <si>
    <t>Skizze Rechteck mit Diagonale, inkl. Eintragen der Längen
Identifikation des rechtwinkligen Dreiecks
Korrekte Formel
Korrektes Ergebnis</t>
  </si>
  <si>
    <t>Skizze Rechteck, inkl. Eintragen der Längen
Identifikation des rechtwinkligen Dreiecks
Korrekte Formel
Korrektes Ergebnis</t>
  </si>
  <si>
    <t>Skizze, inkl. Eintragen der Längen
Identifikation des rechtwinkligen Dreiecks
Korrekte Formel
Korrektes Ergebnis</t>
  </si>
  <si>
    <t>10a</t>
  </si>
  <si>
    <t>Ein Punkt pro korrekt eingetragenem Punkt</t>
  </si>
  <si>
    <t>10b</t>
  </si>
  <si>
    <t>Rechtwinkliges Dreieck identifizieren
Länge berechnen</t>
  </si>
  <si>
    <t>Umkehrung des Pythagoras: Richtige Formel
Richtiges Ergebnis</t>
  </si>
  <si>
    <t>Umkehrung des Pythagoras
Bewerten, ob 30,02 nah genu an 30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</si>
</sst>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&quot;Minuten&quot;"/>
    <numFmt numFmtId="165" formatCode="0\ &quot; NP&quot;"/>
    <numFmt numFmtId="166" formatCode="0.0%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0" tint="-0.1499984740745262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700000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sz val="10"/>
      <color theme="0" tint="-0.14999847407452621"/>
      <name val="Calibri"/>
      <family val="2"/>
      <scheme val="minor"/>
    </font>
    <font>
      <sz val="12"/>
      <color theme="0"/>
      <name val="Segoe UI"/>
      <family val="2"/>
    </font>
    <font>
      <sz val="8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7E1"/>
        <bgColor indexed="64"/>
      </patternFill>
    </fill>
  </fills>
  <borders count="1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ck">
        <color theme="0" tint="-0.14996795556505021"/>
      </bottom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 style="thick">
        <color theme="0" tint="-0.24994659260841701"/>
      </right>
      <top/>
      <bottom style="thick">
        <color theme="0" tint="-0.24994659260841701"/>
      </bottom>
      <diagonal/>
    </border>
    <border>
      <left style="thick">
        <color theme="0" tint="-0.24994659260841701"/>
      </left>
      <right/>
      <top/>
      <bottom/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 style="thick">
        <color theme="0" tint="-0.24994659260841701"/>
      </right>
      <top/>
      <bottom/>
      <diagonal/>
    </border>
    <border>
      <left style="thick">
        <color theme="0" tint="-0.24994659260841701"/>
      </left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ck">
        <color theme="0" tint="-0.24994659260841701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theme="1" tint="0.499984740745262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double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24994659260841701"/>
      </left>
      <right style="thin">
        <color theme="0" tint="-0.34998626667073579"/>
      </right>
      <top style="thin">
        <color theme="1" tint="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24994659260841701"/>
      </right>
      <top style="thin">
        <color theme="1" tint="0.24994659260841701"/>
      </top>
      <bottom style="thin">
        <color theme="0" tint="-0.34998626667073579"/>
      </bottom>
      <diagonal/>
    </border>
    <border>
      <left style="thin">
        <color theme="1" tint="0.2499465926084170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1" tint="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24994659260841701"/>
      </left>
      <right style="thin">
        <color theme="0" tint="-0.34998626667073579"/>
      </right>
      <top/>
      <bottom style="thin">
        <color theme="1" tint="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24994659260841701"/>
      </bottom>
      <diagonal/>
    </border>
    <border>
      <left style="thin">
        <color theme="0" tint="-0.34998626667073579"/>
      </left>
      <right style="thin">
        <color theme="1" tint="0.24994659260841701"/>
      </right>
      <top style="thin">
        <color theme="0" tint="-0.34998626667073579"/>
      </top>
      <bottom style="thin">
        <color theme="1" tint="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0.24994659260841701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double">
        <color indexed="64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0"/>
      </right>
      <top/>
      <bottom style="double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24994659260841701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1" tint="0.24994659260841701"/>
      </bottom>
      <diagonal/>
    </border>
    <border>
      <left style="thin">
        <color theme="0" tint="-0.34998626667073579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 style="thick">
        <color theme="0" tint="-0.14996795556505021"/>
      </right>
      <top/>
      <bottom/>
      <diagonal/>
    </border>
    <border>
      <left/>
      <right style="thin">
        <color theme="1" tint="0.499984740745262"/>
      </right>
      <top style="double">
        <color indexed="64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double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double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24994659260841701"/>
      </bottom>
      <diagonal/>
    </border>
    <border>
      <left/>
      <right/>
      <top style="double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double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14996795556505021"/>
      </right>
      <top style="double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/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/>
      <right style="thick">
        <color theme="0" tint="-0.24994659260841701"/>
      </right>
      <top/>
      <bottom/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double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double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549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5" xfId="0" applyFill="1" applyBorder="1" applyAlignment="1">
      <alignment horizontal="right"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0" fontId="0" fillId="5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right" vertical="center"/>
    </xf>
    <xf numFmtId="2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12" fillId="3" borderId="1" xfId="0" applyFont="1" applyFill="1" applyBorder="1" applyAlignment="1" applyProtection="1">
      <alignment vertical="center"/>
      <protection locked="0"/>
    </xf>
    <xf numFmtId="0" fontId="13" fillId="3" borderId="1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6" xfId="0" applyNumberFormat="1" applyBorder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1" fillId="2" borderId="0" xfId="0" applyFont="1" applyFill="1"/>
    <xf numFmtId="0" fontId="11" fillId="2" borderId="0" xfId="0" applyFont="1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20" xfId="0" applyFill="1" applyBorder="1"/>
    <xf numFmtId="0" fontId="0" fillId="6" borderId="22" xfId="0" applyFill="1" applyBorder="1"/>
    <xf numFmtId="0" fontId="16" fillId="6" borderId="0" xfId="0" applyFont="1" applyFill="1"/>
    <xf numFmtId="14" fontId="16" fillId="6" borderId="0" xfId="0" applyNumberFormat="1" applyFont="1" applyFill="1"/>
    <xf numFmtId="0" fontId="16" fillId="6" borderId="0" xfId="0" applyFont="1" applyFill="1" applyAlignment="1">
      <alignment horizontal="center" vertical="center"/>
    </xf>
    <xf numFmtId="0" fontId="16" fillId="0" borderId="0" xfId="0" applyFont="1"/>
    <xf numFmtId="0" fontId="17" fillId="0" borderId="0" xfId="0" applyFont="1"/>
    <xf numFmtId="49" fontId="2" fillId="4" borderId="17" xfId="0" applyNumberFormat="1" applyFont="1" applyFill="1" applyBorder="1" applyAlignment="1">
      <alignment vertical="center"/>
    </xf>
    <xf numFmtId="0" fontId="18" fillId="0" borderId="0" xfId="0" applyFont="1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16" fillId="0" borderId="0" xfId="0" applyNumberFormat="1" applyFont="1"/>
    <xf numFmtId="0" fontId="19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12" xfId="0" applyFont="1" applyBorder="1"/>
    <xf numFmtId="0" fontId="5" fillId="0" borderId="11" xfId="0" applyFont="1" applyBorder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0" fillId="0" borderId="2" xfId="0" applyBorder="1"/>
    <xf numFmtId="0" fontId="0" fillId="0" borderId="11" xfId="0" applyBorder="1"/>
    <xf numFmtId="0" fontId="0" fillId="0" borderId="12" xfId="0" applyBorder="1"/>
    <xf numFmtId="1" fontId="8" fillId="0" borderId="0" xfId="0" applyNumberFormat="1" applyFont="1" applyAlignment="1">
      <alignment horizontal="left"/>
    </xf>
    <xf numFmtId="0" fontId="8" fillId="0" borderId="0" xfId="0" applyFont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20" fillId="7" borderId="31" xfId="0" applyFont="1" applyFill="1" applyBorder="1" applyAlignment="1">
      <alignment vertical="center"/>
    </xf>
    <xf numFmtId="0" fontId="20" fillId="7" borderId="0" xfId="0" applyFont="1" applyFill="1" applyAlignment="1">
      <alignment vertical="center"/>
    </xf>
    <xf numFmtId="0" fontId="21" fillId="7" borderId="0" xfId="0" applyFont="1" applyFill="1" applyAlignment="1">
      <alignment vertical="center"/>
    </xf>
    <xf numFmtId="0" fontId="0" fillId="7" borderId="0" xfId="0" applyFill="1"/>
    <xf numFmtId="0" fontId="21" fillId="7" borderId="32" xfId="0" applyFont="1" applyFill="1" applyBorder="1" applyAlignment="1">
      <alignment vertical="center"/>
    </xf>
    <xf numFmtId="0" fontId="20" fillId="7" borderId="33" xfId="0" applyFont="1" applyFill="1" applyBorder="1" applyAlignment="1">
      <alignment vertical="center"/>
    </xf>
    <xf numFmtId="0" fontId="20" fillId="7" borderId="34" xfId="0" applyFont="1" applyFill="1" applyBorder="1" applyAlignment="1">
      <alignment vertical="center"/>
    </xf>
    <xf numFmtId="0" fontId="21" fillId="7" borderId="34" xfId="0" applyFont="1" applyFill="1" applyBorder="1" applyAlignment="1">
      <alignment vertical="center"/>
    </xf>
    <xf numFmtId="0" fontId="0" fillId="7" borderId="34" xfId="0" applyFill="1" applyBorder="1"/>
    <xf numFmtId="0" fontId="17" fillId="7" borderId="35" xfId="0" applyFont="1" applyFill="1" applyBorder="1"/>
    <xf numFmtId="0" fontId="21" fillId="7" borderId="0" xfId="0" applyFont="1" applyFill="1" applyAlignment="1">
      <alignment horizontal="left" vertical="center"/>
    </xf>
    <xf numFmtId="0" fontId="20" fillId="7" borderId="0" xfId="0" applyFont="1" applyFill="1" applyAlignment="1">
      <alignment horizontal="right" vertical="center" indent="1"/>
    </xf>
    <xf numFmtId="0" fontId="0" fillId="6" borderId="39" xfId="0" applyFill="1" applyBorder="1"/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9" fontId="0" fillId="0" borderId="0" xfId="1" applyFont="1" applyBorder="1" applyAlignment="1" applyProtection="1">
      <alignment horizontal="center"/>
    </xf>
    <xf numFmtId="9" fontId="0" fillId="0" borderId="0" xfId="0" applyNumberFormat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0" fillId="5" borderId="41" xfId="0" applyFill="1" applyBorder="1" applyAlignment="1">
      <alignment vertical="center"/>
    </xf>
    <xf numFmtId="9" fontId="0" fillId="5" borderId="41" xfId="1" applyFont="1" applyFill="1" applyBorder="1" applyAlignment="1" applyProtection="1">
      <alignment horizontal="center" vertical="center"/>
    </xf>
    <xf numFmtId="0" fontId="0" fillId="3" borderId="41" xfId="0" applyFill="1" applyBorder="1" applyAlignment="1" applyProtection="1">
      <alignment horizontal="center" vertical="center"/>
      <protection locked="0"/>
    </xf>
    <xf numFmtId="0" fontId="0" fillId="3" borderId="42" xfId="0" applyFill="1" applyBorder="1" applyAlignment="1" applyProtection="1">
      <alignment horizontal="center" vertical="center"/>
      <protection locked="0"/>
    </xf>
    <xf numFmtId="0" fontId="0" fillId="5" borderId="44" xfId="0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9" fontId="0" fillId="5" borderId="44" xfId="1" applyFont="1" applyFill="1" applyBorder="1" applyAlignment="1" applyProtection="1">
      <alignment horizontal="center" vertical="center"/>
    </xf>
    <xf numFmtId="0" fontId="0" fillId="3" borderId="44" xfId="0" applyFill="1" applyBorder="1" applyAlignment="1" applyProtection="1">
      <alignment horizontal="center" vertical="center"/>
      <protection locked="0"/>
    </xf>
    <xf numFmtId="0" fontId="0" fillId="3" borderId="45" xfId="0" applyFill="1" applyBorder="1" applyAlignment="1" applyProtection="1">
      <alignment horizontal="center" vertical="center"/>
      <protection locked="0"/>
    </xf>
    <xf numFmtId="0" fontId="0" fillId="5" borderId="47" xfId="0" applyFill="1" applyBorder="1" applyAlignment="1">
      <alignment horizontal="center" vertical="center"/>
    </xf>
    <xf numFmtId="0" fontId="0" fillId="5" borderId="47" xfId="0" applyFill="1" applyBorder="1" applyAlignment="1">
      <alignment vertical="center"/>
    </xf>
    <xf numFmtId="9" fontId="0" fillId="5" borderId="47" xfId="1" applyFont="1" applyFill="1" applyBorder="1" applyAlignment="1" applyProtection="1">
      <alignment horizontal="center" vertical="center"/>
    </xf>
    <xf numFmtId="0" fontId="0" fillId="3" borderId="47" xfId="0" applyFill="1" applyBorder="1" applyAlignment="1" applyProtection="1">
      <alignment horizontal="center" vertical="center"/>
      <protection locked="0"/>
    </xf>
    <xf numFmtId="0" fontId="0" fillId="3" borderId="48" xfId="0" applyFill="1" applyBorder="1" applyAlignment="1" applyProtection="1">
      <alignment horizontal="center" vertical="center"/>
      <protection locked="0"/>
    </xf>
    <xf numFmtId="0" fontId="19" fillId="2" borderId="0" xfId="0" applyFont="1" applyFill="1"/>
    <xf numFmtId="0" fontId="0" fillId="5" borderId="54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56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58" xfId="0" applyFill="1" applyBorder="1" applyAlignment="1">
      <alignment horizontal="center" vertical="center"/>
    </xf>
    <xf numFmtId="0" fontId="0" fillId="5" borderId="59" xfId="0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/>
    </xf>
    <xf numFmtId="9" fontId="0" fillId="3" borderId="6" xfId="0" applyNumberFormat="1" applyFill="1" applyBorder="1" applyAlignment="1">
      <alignment horizontal="center"/>
    </xf>
    <xf numFmtId="9" fontId="0" fillId="3" borderId="9" xfId="0" applyNumberFormat="1" applyFill="1" applyBorder="1" applyAlignment="1">
      <alignment horizontal="center"/>
    </xf>
    <xf numFmtId="0" fontId="3" fillId="0" borderId="0" xfId="0" applyFont="1"/>
    <xf numFmtId="0" fontId="2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9" fontId="23" fillId="0" borderId="0" xfId="1" applyFont="1" applyAlignment="1"/>
    <xf numFmtId="0" fontId="23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right" vertical="top"/>
    </xf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20" fillId="2" borderId="31" xfId="0" applyFont="1" applyFill="1" applyBorder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right" vertical="center" indent="1"/>
    </xf>
    <xf numFmtId="0" fontId="2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vertical="center"/>
    </xf>
    <xf numFmtId="0" fontId="21" fillId="2" borderId="32" xfId="0" applyFont="1" applyFill="1" applyBorder="1" applyAlignment="1">
      <alignment vertical="center"/>
    </xf>
    <xf numFmtId="0" fontId="20" fillId="2" borderId="33" xfId="0" applyFont="1" applyFill="1" applyBorder="1" applyAlignment="1">
      <alignment vertical="center"/>
    </xf>
    <xf numFmtId="0" fontId="20" fillId="2" borderId="34" xfId="0" applyFont="1" applyFill="1" applyBorder="1" applyAlignment="1">
      <alignment vertical="center"/>
    </xf>
    <xf numFmtId="0" fontId="21" fillId="2" borderId="34" xfId="0" applyFont="1" applyFill="1" applyBorder="1" applyAlignment="1">
      <alignment vertical="center"/>
    </xf>
    <xf numFmtId="0" fontId="0" fillId="2" borderId="34" xfId="0" applyFill="1" applyBorder="1"/>
    <xf numFmtId="0" fontId="17" fillId="2" borderId="35" xfId="0" applyFont="1" applyFill="1" applyBorder="1"/>
    <xf numFmtId="0" fontId="11" fillId="0" borderId="13" xfId="0" applyFont="1" applyBorder="1" applyAlignment="1">
      <alignment horizontal="center" vertical="center"/>
    </xf>
    <xf numFmtId="2" fontId="0" fillId="0" borderId="0" xfId="0" applyNumberFormat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" fontId="23" fillId="0" borderId="0" xfId="0" applyNumberFormat="1" applyFont="1" applyAlignment="1">
      <alignment horizontal="center" vertical="center"/>
    </xf>
    <xf numFmtId="9" fontId="23" fillId="0" borderId="0" xfId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" fontId="0" fillId="0" borderId="0" xfId="0" applyNumberFormat="1" applyAlignment="1">
      <alignment vertical="center"/>
    </xf>
    <xf numFmtId="9" fontId="10" fillId="3" borderId="62" xfId="1" applyFont="1" applyFill="1" applyBorder="1" applyAlignment="1" applyProtection="1">
      <alignment horizontal="center" vertical="center"/>
      <protection locked="0"/>
    </xf>
    <xf numFmtId="9" fontId="10" fillId="3" borderId="71" xfId="1" applyFont="1" applyFill="1" applyBorder="1" applyAlignment="1" applyProtection="1">
      <alignment horizontal="center" vertical="center"/>
      <protection locked="0"/>
    </xf>
    <xf numFmtId="0" fontId="0" fillId="5" borderId="79" xfId="0" applyFill="1" applyBorder="1" applyAlignment="1">
      <alignment horizontal="right" vertical="center"/>
    </xf>
    <xf numFmtId="0" fontId="0" fillId="5" borderId="80" xfId="0" applyFill="1" applyBorder="1" applyAlignment="1">
      <alignment horizontal="right" vertical="center"/>
    </xf>
    <xf numFmtId="49" fontId="2" fillId="4" borderId="82" xfId="0" applyNumberFormat="1" applyFont="1" applyFill="1" applyBorder="1" applyAlignment="1">
      <alignment vertical="center"/>
    </xf>
    <xf numFmtId="49" fontId="2" fillId="4" borderId="83" xfId="0" applyNumberFormat="1" applyFont="1" applyFill="1" applyBorder="1" applyAlignment="1">
      <alignment horizontal="left" vertical="center"/>
    </xf>
    <xf numFmtId="0" fontId="10" fillId="5" borderId="68" xfId="0" applyFont="1" applyFill="1" applyBorder="1" applyAlignment="1">
      <alignment horizontal="center" vertical="center"/>
    </xf>
    <xf numFmtId="0" fontId="10" fillId="5" borderId="69" xfId="0" applyFont="1" applyFill="1" applyBorder="1" applyAlignment="1">
      <alignment horizontal="center" vertical="center"/>
    </xf>
    <xf numFmtId="14" fontId="0" fillId="3" borderId="19" xfId="0" applyNumberFormat="1" applyFill="1" applyBorder="1" applyAlignment="1" applyProtection="1">
      <alignment horizontal="left" vertical="center"/>
      <protection locked="0"/>
    </xf>
    <xf numFmtId="0" fontId="0" fillId="5" borderId="84" xfId="0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2" fontId="9" fillId="4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vertical="top" wrapText="1"/>
    </xf>
    <xf numFmtId="0" fontId="24" fillId="2" borderId="0" xfId="0" applyFont="1" applyFill="1"/>
    <xf numFmtId="0" fontId="25" fillId="2" borderId="0" xfId="0" applyFont="1" applyFill="1"/>
    <xf numFmtId="49" fontId="2" fillId="4" borderId="81" xfId="0" applyNumberFormat="1" applyFont="1" applyFill="1" applyBorder="1" applyAlignment="1">
      <alignment horizontal="center"/>
    </xf>
    <xf numFmtId="9" fontId="10" fillId="5" borderId="87" xfId="1" applyFont="1" applyFill="1" applyBorder="1" applyAlignment="1" applyProtection="1">
      <alignment horizontal="center" vertical="center"/>
    </xf>
    <xf numFmtId="9" fontId="10" fillId="5" borderId="88" xfId="1" applyFont="1" applyFill="1" applyBorder="1" applyAlignment="1" applyProtection="1">
      <alignment horizontal="center" vertical="center"/>
    </xf>
    <xf numFmtId="0" fontId="11" fillId="2" borderId="76" xfId="0" applyFont="1" applyFill="1" applyBorder="1" applyAlignment="1">
      <alignment vertical="center"/>
    </xf>
    <xf numFmtId="0" fontId="10" fillId="2" borderId="76" xfId="0" applyFont="1" applyFill="1" applyBorder="1" applyAlignment="1">
      <alignment vertical="center"/>
    </xf>
    <xf numFmtId="0" fontId="11" fillId="2" borderId="77" xfId="0" applyFont="1" applyFill="1" applyBorder="1" applyAlignment="1">
      <alignment vertical="center"/>
    </xf>
    <xf numFmtId="0" fontId="11" fillId="2" borderId="75" xfId="0" applyFont="1" applyFill="1" applyBorder="1" applyAlignment="1">
      <alignment vertical="center"/>
    </xf>
    <xf numFmtId="0" fontId="0" fillId="5" borderId="92" xfId="0" applyFill="1" applyBorder="1" applyAlignment="1">
      <alignment horizontal="left" vertical="center"/>
    </xf>
    <xf numFmtId="0" fontId="0" fillId="5" borderId="55" xfId="0" applyFill="1" applyBorder="1" applyAlignment="1">
      <alignment horizontal="left" vertical="center"/>
    </xf>
    <xf numFmtId="0" fontId="0" fillId="5" borderId="56" xfId="0" applyFill="1" applyBorder="1" applyAlignment="1">
      <alignment horizontal="left" vertical="center"/>
    </xf>
    <xf numFmtId="0" fontId="24" fillId="0" borderId="0" xfId="0" applyFont="1"/>
    <xf numFmtId="0" fontId="27" fillId="2" borderId="0" xfId="0" applyFont="1" applyFill="1" applyAlignment="1">
      <alignment vertical="top" wrapText="1"/>
    </xf>
    <xf numFmtId="0" fontId="11" fillId="3" borderId="100" xfId="0" applyFont="1" applyFill="1" applyBorder="1" applyAlignment="1" applyProtection="1">
      <alignment horizontal="center"/>
      <protection locked="0"/>
    </xf>
    <xf numFmtId="165" fontId="14" fillId="3" borderId="100" xfId="0" applyNumberFormat="1" applyFont="1" applyFill="1" applyBorder="1" applyAlignment="1" applyProtection="1">
      <alignment horizontal="center"/>
      <protection locked="0"/>
    </xf>
    <xf numFmtId="0" fontId="26" fillId="2" borderId="96" xfId="0" applyFont="1" applyFill="1" applyBorder="1" applyAlignment="1">
      <alignment horizontal="center" vertical="center"/>
    </xf>
    <xf numFmtId="0" fontId="26" fillId="2" borderId="97" xfId="0" applyFont="1" applyFill="1" applyBorder="1" applyAlignment="1">
      <alignment horizontal="center" vertical="center"/>
    </xf>
    <xf numFmtId="0" fontId="11" fillId="3" borderId="104" xfId="0" applyFont="1" applyFill="1" applyBorder="1" applyAlignment="1" applyProtection="1">
      <alignment horizontal="center" vertical="center"/>
      <protection locked="0"/>
    </xf>
    <xf numFmtId="0" fontId="30" fillId="2" borderId="0" xfId="0" applyFont="1" applyFill="1"/>
    <xf numFmtId="9" fontId="10" fillId="5" borderId="62" xfId="0" applyNumberFormat="1" applyFont="1" applyFill="1" applyBorder="1" applyAlignment="1">
      <alignment horizontal="center" vertical="center"/>
    </xf>
    <xf numFmtId="9" fontId="10" fillId="5" borderId="71" xfId="0" applyNumberFormat="1" applyFont="1" applyFill="1" applyBorder="1" applyAlignment="1">
      <alignment horizontal="center" vertical="center"/>
    </xf>
    <xf numFmtId="0" fontId="0" fillId="5" borderId="62" xfId="0" applyFill="1" applyBorder="1" applyAlignment="1">
      <alignment horizontal="center" vertical="center"/>
    </xf>
    <xf numFmtId="0" fontId="0" fillId="5" borderId="71" xfId="0" applyFill="1" applyBorder="1" applyAlignment="1">
      <alignment horizontal="center" vertical="center"/>
    </xf>
    <xf numFmtId="0" fontId="0" fillId="5" borderId="73" xfId="0" applyFill="1" applyBorder="1" applyAlignment="1">
      <alignment horizontal="center" vertical="center"/>
    </xf>
    <xf numFmtId="0" fontId="0" fillId="5" borderId="74" xfId="0" applyFill="1" applyBorder="1" applyAlignment="1">
      <alignment horizontal="center" vertical="center"/>
    </xf>
    <xf numFmtId="0" fontId="28" fillId="0" borderId="0" xfId="0" applyFont="1"/>
    <xf numFmtId="0" fontId="0" fillId="5" borderId="89" xfId="0" applyFill="1" applyBorder="1" applyAlignment="1">
      <alignment horizontal="center" vertical="center"/>
    </xf>
    <xf numFmtId="0" fontId="0" fillId="5" borderId="90" xfId="0" applyFill="1" applyBorder="1" applyAlignment="1">
      <alignment horizontal="center" vertical="center"/>
    </xf>
    <xf numFmtId="0" fontId="0" fillId="2" borderId="7" xfId="0" applyFill="1" applyBorder="1"/>
    <xf numFmtId="9" fontId="10" fillId="3" borderId="62" xfId="0" applyNumberFormat="1" applyFont="1" applyFill="1" applyBorder="1" applyAlignment="1" applyProtection="1">
      <alignment horizontal="center" vertical="center"/>
      <protection locked="0"/>
    </xf>
    <xf numFmtId="9" fontId="10" fillId="3" borderId="71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Font="1" applyFill="1"/>
    <xf numFmtId="0" fontId="33" fillId="0" borderId="0" xfId="0" applyFont="1"/>
    <xf numFmtId="0" fontId="0" fillId="0" borderId="0" xfId="0" applyAlignment="1">
      <alignment horizontal="right"/>
    </xf>
    <xf numFmtId="0" fontId="5" fillId="3" borderId="40" xfId="0" applyFont="1" applyFill="1" applyBorder="1" applyProtection="1">
      <protection locked="0"/>
    </xf>
    <xf numFmtId="0" fontId="5" fillId="3" borderId="43" xfId="0" applyFont="1" applyFill="1" applyBorder="1" applyProtection="1">
      <protection locked="0"/>
    </xf>
    <xf numFmtId="0" fontId="5" fillId="3" borderId="46" xfId="0" applyFont="1" applyFill="1" applyBorder="1" applyProtection="1">
      <protection locked="0"/>
    </xf>
    <xf numFmtId="0" fontId="10" fillId="5" borderId="1" xfId="0" applyFont="1" applyFill="1" applyBorder="1" applyAlignment="1">
      <alignment horizontal="center" vertical="center"/>
    </xf>
    <xf numFmtId="0" fontId="5" fillId="2" borderId="0" xfId="0" applyFont="1" applyFill="1"/>
    <xf numFmtId="0" fontId="11" fillId="2" borderId="93" xfId="0" applyFont="1" applyFill="1" applyBorder="1" applyAlignment="1">
      <alignment horizontal="right" vertical="center"/>
    </xf>
    <xf numFmtId="0" fontId="11" fillId="2" borderId="117" xfId="0" applyFont="1" applyFill="1" applyBorder="1" applyAlignment="1">
      <alignment horizontal="right" vertical="center"/>
    </xf>
    <xf numFmtId="0" fontId="11" fillId="2" borderId="118" xfId="0" applyFont="1" applyFill="1" applyBorder="1" applyAlignment="1">
      <alignment horizontal="right" vertical="center"/>
    </xf>
    <xf numFmtId="0" fontId="27" fillId="0" borderId="0" xfId="0" applyFont="1"/>
    <xf numFmtId="9" fontId="27" fillId="0" borderId="0" xfId="1" applyFont="1" applyFill="1" applyBorder="1" applyProtection="1"/>
    <xf numFmtId="9" fontId="28" fillId="0" borderId="0" xfId="1" applyFont="1" applyFill="1" applyBorder="1" applyProtection="1"/>
    <xf numFmtId="0" fontId="2" fillId="0" borderId="0" xfId="0" applyFont="1"/>
    <xf numFmtId="2" fontId="1" fillId="0" borderId="0" xfId="0" applyNumberFormat="1" applyFont="1"/>
    <xf numFmtId="9" fontId="28" fillId="0" borderId="0" xfId="0" applyNumberFormat="1" applyFont="1" applyAlignment="1">
      <alignment vertical="center"/>
    </xf>
    <xf numFmtId="9" fontId="28" fillId="0" borderId="0" xfId="1" applyFont="1" applyFill="1" applyBorder="1" applyAlignment="1" applyProtection="1">
      <alignment horizontal="center" vertical="center"/>
    </xf>
    <xf numFmtId="9" fontId="28" fillId="0" borderId="0" xfId="1" applyFont="1" applyFill="1" applyBorder="1" applyAlignment="1" applyProtection="1">
      <alignment vertical="center"/>
    </xf>
    <xf numFmtId="0" fontId="28" fillId="0" borderId="0" xfId="0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28" fillId="0" borderId="0" xfId="1" applyNumberFormat="1" applyFont="1" applyFill="1" applyBorder="1" applyAlignment="1" applyProtection="1">
      <alignment horizontal="center" vertical="center"/>
    </xf>
    <xf numFmtId="166" fontId="28" fillId="0" borderId="0" xfId="1" applyNumberFormat="1" applyFont="1" applyFill="1" applyBorder="1" applyAlignment="1" applyProtection="1">
      <alignment horizontal="center" vertical="center"/>
    </xf>
    <xf numFmtId="166" fontId="28" fillId="0" borderId="0" xfId="0" applyNumberFormat="1" applyFont="1" applyAlignment="1">
      <alignment horizontal="center" vertical="center"/>
    </xf>
    <xf numFmtId="9" fontId="28" fillId="0" borderId="0" xfId="0" applyNumberFormat="1" applyFont="1" applyAlignment="1">
      <alignment horizontal="center" vertical="center"/>
    </xf>
    <xf numFmtId="166" fontId="0" fillId="0" borderId="0" xfId="0" applyNumberFormat="1"/>
    <xf numFmtId="9" fontId="0" fillId="0" borderId="0" xfId="0" applyNumberFormat="1"/>
    <xf numFmtId="9" fontId="0" fillId="0" borderId="0" xfId="1" applyFont="1" applyFill="1" applyProtection="1"/>
    <xf numFmtId="0" fontId="24" fillId="0" borderId="0" xfId="1" applyNumberFormat="1" applyFont="1" applyFill="1" applyBorder="1" applyAlignment="1" applyProtection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2" fontId="33" fillId="0" borderId="0" xfId="0" applyNumberFormat="1" applyFont="1"/>
    <xf numFmtId="0" fontId="0" fillId="3" borderId="19" xfId="0" applyFill="1" applyBorder="1" applyAlignment="1" applyProtection="1">
      <alignment horizontal="left" vertical="center"/>
      <protection locked="0"/>
    </xf>
    <xf numFmtId="0" fontId="28" fillId="2" borderId="0" xfId="0" applyFont="1" applyFill="1"/>
    <xf numFmtId="9" fontId="36" fillId="5" borderId="100" xfId="0" applyNumberFormat="1" applyFont="1" applyFill="1" applyBorder="1" applyAlignment="1" applyProtection="1">
      <alignment horizontal="center"/>
      <protection locked="0"/>
    </xf>
    <xf numFmtId="0" fontId="37" fillId="0" borderId="0" xfId="0" applyFont="1"/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0" borderId="0" xfId="0" applyFont="1"/>
    <xf numFmtId="0" fontId="0" fillId="0" borderId="0" xfId="0" applyAlignment="1">
      <alignment horizontal="left"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166" fontId="0" fillId="5" borderId="123" xfId="0" applyNumberFormat="1" applyFill="1" applyBorder="1" applyAlignment="1">
      <alignment horizontal="center" vertical="center"/>
    </xf>
    <xf numFmtId="166" fontId="0" fillId="5" borderId="63" xfId="0" applyNumberFormat="1" applyFill="1" applyBorder="1" applyAlignment="1">
      <alignment horizontal="center" vertical="center"/>
    </xf>
    <xf numFmtId="0" fontId="14" fillId="5" borderId="125" xfId="0" applyFont="1" applyFill="1" applyBorder="1" applyAlignment="1">
      <alignment horizontal="center" vertical="center"/>
    </xf>
    <xf numFmtId="0" fontId="14" fillId="5" borderId="66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99" xfId="0" applyFont="1" applyFill="1" applyBorder="1" applyAlignment="1">
      <alignment horizontal="center" vertical="center"/>
    </xf>
    <xf numFmtId="0" fontId="14" fillId="0" borderId="0" xfId="0" applyFont="1" applyAlignment="1">
      <alignment horizontal="right" vertical="top"/>
    </xf>
    <xf numFmtId="0" fontId="14" fillId="0" borderId="0" xfId="0" applyFont="1" applyAlignment="1">
      <alignment horizontal="right" vertical="center"/>
    </xf>
    <xf numFmtId="9" fontId="10" fillId="3" borderId="127" xfId="0" applyNumberFormat="1" applyFont="1" applyFill="1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>
      <alignment horizontal="center" vertical="center" wrapText="1"/>
    </xf>
    <xf numFmtId="9" fontId="0" fillId="0" borderId="0" xfId="1" applyFont="1" applyFill="1" applyBorder="1" applyProtection="1"/>
    <xf numFmtId="0" fontId="0" fillId="2" borderId="137" xfId="0" applyFill="1" applyBorder="1" applyAlignment="1">
      <alignment horizontal="center" vertical="center" wrapText="1"/>
    </xf>
    <xf numFmtId="0" fontId="0" fillId="8" borderId="137" xfId="0" applyFill="1" applyBorder="1" applyAlignment="1" applyProtection="1">
      <alignment horizontal="center" vertical="center"/>
      <protection locked="0"/>
    </xf>
    <xf numFmtId="9" fontId="0" fillId="0" borderId="0" xfId="1" applyFont="1" applyFill="1" applyBorder="1" applyAlignment="1" applyProtection="1">
      <alignment vertical="center"/>
    </xf>
    <xf numFmtId="0" fontId="0" fillId="8" borderId="142" xfId="0" applyFill="1" applyBorder="1" applyAlignment="1" applyProtection="1">
      <alignment horizontal="center" vertical="center"/>
      <protection locked="0"/>
    </xf>
    <xf numFmtId="9" fontId="11" fillId="0" borderId="0" xfId="1" applyFont="1" applyFill="1" applyBorder="1" applyAlignment="1" applyProtection="1">
      <alignment vertical="center" wrapText="1"/>
    </xf>
    <xf numFmtId="0" fontId="11" fillId="0" borderId="0" xfId="0" applyFont="1" applyAlignment="1">
      <alignment vertical="center" wrapText="1"/>
    </xf>
    <xf numFmtId="0" fontId="11" fillId="8" borderId="143" xfId="0" applyFont="1" applyFill="1" applyBorder="1" applyAlignment="1" applyProtection="1">
      <alignment horizontal="left" vertical="top" wrapText="1"/>
      <protection locked="0"/>
    </xf>
    <xf numFmtId="0" fontId="11" fillId="8" borderId="144" xfId="0" applyFont="1" applyFill="1" applyBorder="1" applyAlignment="1" applyProtection="1">
      <alignment horizontal="left" vertical="top" wrapText="1"/>
      <protection locked="0"/>
    </xf>
    <xf numFmtId="0" fontId="11" fillId="8" borderId="145" xfId="0" applyFont="1" applyFill="1" applyBorder="1" applyAlignment="1" applyProtection="1">
      <alignment horizontal="left" vertical="top" wrapText="1"/>
      <protection locked="0"/>
    </xf>
    <xf numFmtId="0" fontId="0" fillId="2" borderId="146" xfId="0" applyFill="1" applyBorder="1" applyAlignment="1">
      <alignment horizontal="center" vertical="center" wrapText="1"/>
    </xf>
    <xf numFmtId="0" fontId="0" fillId="8" borderId="146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9" fontId="5" fillId="0" borderId="0" xfId="1" applyFont="1" applyFill="1" applyAlignment="1" applyProtection="1"/>
    <xf numFmtId="0" fontId="14" fillId="0" borderId="0" xfId="0" applyFont="1" applyAlignment="1">
      <alignment vertical="center"/>
    </xf>
    <xf numFmtId="0" fontId="0" fillId="2" borderId="128" xfId="0" applyFill="1" applyBorder="1" applyAlignment="1">
      <alignment horizontal="center" vertical="center"/>
    </xf>
    <xf numFmtId="0" fontId="0" fillId="2" borderId="12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7" fillId="7" borderId="18" xfId="0" applyNumberFormat="1" applyFont="1" applyFill="1" applyBorder="1" applyAlignment="1">
      <alignment horizontal="center" vertical="center"/>
    </xf>
    <xf numFmtId="164" fontId="19" fillId="2" borderId="19" xfId="0" applyNumberFormat="1" applyFont="1" applyFill="1" applyBorder="1" applyAlignment="1">
      <alignment horizontal="left" vertical="center"/>
    </xf>
    <xf numFmtId="0" fontId="0" fillId="3" borderId="1" xfId="0" applyFill="1" applyBorder="1" applyProtection="1">
      <protection locked="0"/>
    </xf>
    <xf numFmtId="2" fontId="9" fillId="4" borderId="7" xfId="0" applyNumberFormat="1" applyFont="1" applyFill="1" applyBorder="1" applyAlignment="1">
      <alignment horizontal="right" vertical="center"/>
    </xf>
    <xf numFmtId="0" fontId="40" fillId="0" borderId="0" xfId="0" applyFont="1"/>
    <xf numFmtId="0" fontId="16" fillId="6" borderId="0" xfId="0" applyFont="1" applyFill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2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/>
    </xf>
    <xf numFmtId="0" fontId="29" fillId="2" borderId="3" xfId="0" applyFont="1" applyFill="1" applyBorder="1" applyAlignment="1">
      <alignment vertical="center" wrapText="1"/>
    </xf>
    <xf numFmtId="0" fontId="34" fillId="2" borderId="5" xfId="0" applyFont="1" applyFill="1" applyBorder="1" applyAlignment="1">
      <alignment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42" fillId="2" borderId="5" xfId="0" applyFont="1" applyFill="1" applyBorder="1" applyAlignment="1">
      <alignment vertical="center" wrapText="1"/>
    </xf>
    <xf numFmtId="0" fontId="42" fillId="2" borderId="8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26" fillId="2" borderId="114" xfId="0" applyFont="1" applyFill="1" applyBorder="1" applyAlignment="1">
      <alignment horizontal="center" vertical="center"/>
    </xf>
    <xf numFmtId="0" fontId="26" fillId="2" borderId="115" xfId="0" applyFont="1" applyFill="1" applyBorder="1" applyAlignment="1">
      <alignment horizontal="center" vertical="center"/>
    </xf>
    <xf numFmtId="0" fontId="26" fillId="2" borderId="116" xfId="0" applyFont="1" applyFill="1" applyBorder="1" applyAlignment="1">
      <alignment horizontal="center" vertical="center"/>
    </xf>
    <xf numFmtId="2" fontId="41" fillId="0" borderId="9" xfId="0" applyNumberFormat="1" applyFont="1" applyBorder="1"/>
    <xf numFmtId="2" fontId="31" fillId="0" borderId="8" xfId="0" applyNumberFormat="1" applyFont="1" applyBorder="1" applyAlignment="1">
      <alignment vertical="center"/>
    </xf>
    <xf numFmtId="2" fontId="32" fillId="0" borderId="8" xfId="0" applyNumberFormat="1" applyFont="1" applyBorder="1" applyAlignment="1">
      <alignment horizontal="center" vertical="center"/>
    </xf>
    <xf numFmtId="2" fontId="35" fillId="0" borderId="8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56" xfId="0" applyFill="1" applyBorder="1" applyAlignment="1" applyProtection="1">
      <alignment horizontal="center" vertical="center"/>
      <protection locked="0"/>
    </xf>
    <xf numFmtId="9" fontId="0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7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5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8" borderId="150" xfId="0" applyFill="1" applyBorder="1" applyAlignment="1" applyProtection="1">
      <alignment horizontal="center" vertical="center" wrapText="1"/>
      <protection locked="0"/>
    </xf>
    <xf numFmtId="0" fontId="0" fillId="8" borderId="143" xfId="0" applyFill="1" applyBorder="1" applyAlignment="1" applyProtection="1">
      <alignment horizontal="center" vertical="center" wrapText="1"/>
      <protection locked="0"/>
    </xf>
    <xf numFmtId="0" fontId="0" fillId="8" borderId="147" xfId="0" applyFill="1" applyBorder="1" applyAlignment="1" applyProtection="1">
      <alignment horizontal="center" vertical="center" wrapText="1"/>
      <protection locked="0"/>
    </xf>
    <xf numFmtId="49" fontId="31" fillId="4" borderId="78" xfId="0" applyNumberFormat="1" applyFont="1" applyFill="1" applyBorder="1" applyAlignment="1">
      <alignment horizontal="right" vertical="center"/>
    </xf>
    <xf numFmtId="49" fontId="31" fillId="4" borderId="7" xfId="0" applyNumberFormat="1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 wrapText="1"/>
    </xf>
    <xf numFmtId="2" fontId="16" fillId="0" borderId="0" xfId="0" applyNumberFormat="1" applyFont="1" applyAlignment="1">
      <alignment horizontal="left"/>
    </xf>
    <xf numFmtId="0" fontId="16" fillId="0" borderId="0" xfId="0" applyFont="1" applyAlignment="1">
      <alignment wrapText="1"/>
    </xf>
    <xf numFmtId="0" fontId="14" fillId="0" borderId="0" xfId="0" applyFont="1" applyAlignment="1">
      <alignment vertical="top"/>
    </xf>
    <xf numFmtId="0" fontId="0" fillId="0" borderId="8" xfId="0" applyBorder="1" applyAlignment="1">
      <alignment horizontal="right" vertic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2" xfId="0" applyFill="1" applyBorder="1" applyAlignment="1">
      <alignment horizontal="center"/>
    </xf>
    <xf numFmtId="0" fontId="1" fillId="2" borderId="13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1" fillId="8" borderId="139" xfId="0" applyFont="1" applyFill="1" applyBorder="1" applyAlignment="1">
      <alignment horizontal="left" vertical="top" wrapText="1"/>
    </xf>
    <xf numFmtId="0" fontId="10" fillId="8" borderId="141" xfId="0" applyFont="1" applyFill="1" applyBorder="1" applyAlignment="1">
      <alignment horizontal="center" vertical="center"/>
    </xf>
    <xf numFmtId="0" fontId="11" fillId="8" borderId="144" xfId="0" applyFont="1" applyFill="1" applyBorder="1" applyAlignment="1">
      <alignment horizontal="left" vertical="top" wrapText="1"/>
    </xf>
    <xf numFmtId="0" fontId="11" fillId="8" borderId="148" xfId="0" applyFont="1" applyFill="1" applyBorder="1" applyAlignment="1">
      <alignment horizontal="left" vertical="top" wrapText="1"/>
    </xf>
    <xf numFmtId="0" fontId="10" fillId="8" borderId="163" xfId="0" applyFont="1" applyFill="1" applyBorder="1" applyAlignment="1" applyProtection="1">
      <alignment horizontal="center" vertical="center"/>
      <protection locked="0"/>
    </xf>
    <xf numFmtId="0" fontId="10" fillId="8" borderId="164" xfId="0" applyFont="1" applyFill="1" applyBorder="1" applyAlignment="1" applyProtection="1">
      <alignment horizontal="center" vertical="center"/>
      <protection locked="0"/>
    </xf>
    <xf numFmtId="0" fontId="10" fillId="8" borderId="165" xfId="0" applyFont="1" applyFill="1" applyBorder="1" applyAlignment="1" applyProtection="1">
      <alignment horizontal="center" vertical="center"/>
      <protection locked="0"/>
    </xf>
    <xf numFmtId="0" fontId="10" fillId="8" borderId="166" xfId="0" applyFont="1" applyFill="1" applyBorder="1" applyAlignment="1" applyProtection="1">
      <alignment horizontal="center" vertical="center"/>
      <protection locked="0"/>
    </xf>
    <xf numFmtId="0" fontId="10" fillId="8" borderId="167" xfId="0" applyFont="1" applyFill="1" applyBorder="1" applyAlignment="1" applyProtection="1">
      <alignment horizontal="center" vertical="center"/>
      <protection locked="0"/>
    </xf>
    <xf numFmtId="0" fontId="10" fillId="8" borderId="168" xfId="0" applyFont="1" applyFill="1" applyBorder="1" applyAlignment="1" applyProtection="1">
      <alignment horizontal="center" vertical="center"/>
      <protection locked="0"/>
    </xf>
    <xf numFmtId="0" fontId="10" fillId="8" borderId="169" xfId="0" applyFont="1" applyFill="1" applyBorder="1" applyAlignment="1" applyProtection="1">
      <alignment horizontal="center" vertical="center"/>
      <protection locked="0"/>
    </xf>
    <xf numFmtId="0" fontId="10" fillId="8" borderId="170" xfId="0" applyFont="1" applyFill="1" applyBorder="1" applyAlignment="1" applyProtection="1">
      <alignment horizontal="center" vertical="center"/>
      <protection locked="0"/>
    </xf>
    <xf numFmtId="0" fontId="10" fillId="8" borderId="171" xfId="0" applyFon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11" fillId="0" borderId="0" xfId="0" applyFont="1" applyAlignment="1">
      <alignment horizontal="right" wrapText="1"/>
    </xf>
    <xf numFmtId="0" fontId="0" fillId="2" borderId="119" xfId="0" applyFill="1" applyBorder="1" applyAlignment="1">
      <alignment horizontal="center" vertical="center"/>
    </xf>
    <xf numFmtId="0" fontId="0" fillId="2" borderId="9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4" xfId="0" applyFill="1" applyBorder="1" applyAlignment="1">
      <alignment horizontal="center" vertical="center"/>
    </xf>
    <xf numFmtId="0" fontId="0" fillId="2" borderId="120" xfId="0" applyFill="1" applyBorder="1" applyAlignment="1">
      <alignment horizontal="center" vertical="center"/>
    </xf>
    <xf numFmtId="0" fontId="0" fillId="2" borderId="96" xfId="0" applyFill="1" applyBorder="1" applyAlignment="1">
      <alignment horizontal="center" vertical="center"/>
    </xf>
    <xf numFmtId="0" fontId="11" fillId="2" borderId="121" xfId="0" applyFont="1" applyFill="1" applyBorder="1" applyAlignment="1">
      <alignment horizontal="center" vertical="center" wrapText="1"/>
    </xf>
    <xf numFmtId="0" fontId="11" fillId="2" borderId="66" xfId="0" applyFont="1" applyFill="1" applyBorder="1" applyAlignment="1">
      <alignment horizontal="center" vertical="center"/>
    </xf>
    <xf numFmtId="0" fontId="11" fillId="2" borderId="122" xfId="0" applyFont="1" applyFill="1" applyBorder="1" applyAlignment="1">
      <alignment horizontal="center" vertical="center" wrapText="1"/>
    </xf>
    <xf numFmtId="0" fontId="11" fillId="2" borderId="104" xfId="0" applyFont="1" applyFill="1" applyBorder="1" applyAlignment="1">
      <alignment horizontal="center" vertical="center"/>
    </xf>
    <xf numFmtId="0" fontId="0" fillId="2" borderId="129" xfId="0" applyFill="1" applyBorder="1" applyAlignment="1">
      <alignment horizontal="center"/>
    </xf>
    <xf numFmtId="0" fontId="0" fillId="2" borderId="131" xfId="0" applyFill="1" applyBorder="1" applyAlignment="1">
      <alignment horizontal="center"/>
    </xf>
    <xf numFmtId="9" fontId="0" fillId="0" borderId="0" xfId="1" applyFont="1" applyFill="1" applyAlignment="1" applyProtection="1">
      <alignment horizontal="center"/>
    </xf>
    <xf numFmtId="9" fontId="0" fillId="3" borderId="63" xfId="0" applyNumberFormat="1" applyFill="1" applyBorder="1" applyAlignment="1" applyProtection="1">
      <alignment horizontal="center" vertical="center"/>
      <protection locked="0"/>
    </xf>
    <xf numFmtId="9" fontId="0" fillId="3" borderId="66" xfId="0" applyNumberFormat="1" applyFill="1" applyBorder="1" applyAlignment="1" applyProtection="1">
      <alignment horizontal="center" vertical="center"/>
      <protection locked="0"/>
    </xf>
    <xf numFmtId="9" fontId="0" fillId="3" borderId="124" xfId="0" applyNumberFormat="1" applyFill="1" applyBorder="1" applyAlignment="1" applyProtection="1">
      <alignment horizontal="center" vertical="center"/>
      <protection locked="0"/>
    </xf>
    <xf numFmtId="9" fontId="0" fillId="3" borderId="126" xfId="0" applyNumberFormat="1" applyFill="1" applyBorder="1" applyAlignment="1" applyProtection="1">
      <alignment horizontal="center" vertical="center"/>
      <protection locked="0"/>
    </xf>
    <xf numFmtId="0" fontId="11" fillId="8" borderId="138" xfId="0" applyFont="1" applyFill="1" applyBorder="1" applyAlignment="1" applyProtection="1">
      <alignment horizontal="left" vertical="top" wrapText="1"/>
      <protection locked="0"/>
    </xf>
    <xf numFmtId="0" fontId="11" fillId="8" borderId="139" xfId="0" applyFont="1" applyFill="1" applyBorder="1" applyAlignment="1" applyProtection="1">
      <alignment horizontal="left" vertical="top" wrapText="1"/>
      <protection locked="0"/>
    </xf>
    <xf numFmtId="0" fontId="11" fillId="8" borderId="140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9" fontId="0" fillId="3" borderId="99" xfId="0" applyNumberFormat="1" applyFill="1" applyBorder="1" applyAlignment="1" applyProtection="1">
      <alignment horizontal="center" vertical="center"/>
      <protection locked="0"/>
    </xf>
    <xf numFmtId="9" fontId="0" fillId="3" borderId="102" xfId="0" applyNumberFormat="1" applyFill="1" applyBorder="1" applyAlignment="1" applyProtection="1">
      <alignment horizontal="center" vertical="center"/>
      <protection locked="0"/>
    </xf>
    <xf numFmtId="9" fontId="0" fillId="3" borderId="100" xfId="0" applyNumberFormat="1" applyFill="1" applyBorder="1" applyAlignment="1" applyProtection="1">
      <alignment horizontal="center" vertical="center"/>
      <protection locked="0"/>
    </xf>
    <xf numFmtId="0" fontId="0" fillId="2" borderId="128" xfId="0" applyFill="1" applyBorder="1" applyAlignment="1">
      <alignment horizontal="center"/>
    </xf>
    <xf numFmtId="0" fontId="0" fillId="2" borderId="130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4" xfId="0" applyFont="1" applyFill="1" applyBorder="1" applyAlignment="1">
      <alignment horizontal="center" vertical="center" wrapText="1"/>
    </xf>
    <xf numFmtId="0" fontId="1" fillId="2" borderId="135" xfId="0" applyFont="1" applyFill="1" applyBorder="1" applyAlignment="1">
      <alignment horizontal="center" vertical="center" wrapText="1"/>
    </xf>
    <xf numFmtId="0" fontId="1" fillId="2" borderId="78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wrapText="1"/>
    </xf>
    <xf numFmtId="0" fontId="26" fillId="2" borderId="133" xfId="0" applyFont="1" applyFill="1" applyBorder="1" applyAlignment="1">
      <alignment horizontal="center" wrapText="1"/>
    </xf>
    <xf numFmtId="0" fontId="11" fillId="8" borderId="143" xfId="0" applyFont="1" applyFill="1" applyBorder="1" applyAlignment="1" applyProtection="1">
      <alignment horizontal="left" vertical="top" wrapText="1"/>
      <protection locked="0"/>
    </xf>
    <xf numFmtId="0" fontId="11" fillId="8" borderId="144" xfId="0" applyFont="1" applyFill="1" applyBorder="1" applyAlignment="1" applyProtection="1">
      <alignment horizontal="left" vertical="top" wrapText="1"/>
      <protection locked="0"/>
    </xf>
    <xf numFmtId="0" fontId="11" fillId="8" borderId="145" xfId="0" applyFont="1" applyFill="1" applyBorder="1" applyAlignment="1" applyProtection="1">
      <alignment horizontal="left" vertical="top" wrapText="1"/>
      <protection locked="0"/>
    </xf>
    <xf numFmtId="0" fontId="11" fillId="8" borderId="147" xfId="0" applyFont="1" applyFill="1" applyBorder="1" applyAlignment="1" applyProtection="1">
      <alignment horizontal="left" vertical="top" wrapText="1"/>
      <protection locked="0"/>
    </xf>
    <xf numFmtId="0" fontId="11" fillId="8" borderId="148" xfId="0" applyFont="1" applyFill="1" applyBorder="1" applyAlignment="1" applyProtection="1">
      <alignment horizontal="left" vertical="top" wrapText="1"/>
      <protection locked="0"/>
    </xf>
    <xf numFmtId="0" fontId="11" fillId="8" borderId="149" xfId="0" applyFont="1" applyFill="1" applyBorder="1" applyAlignment="1" applyProtection="1">
      <alignment horizontal="left" vertical="top" wrapText="1"/>
      <protection locked="0"/>
    </xf>
    <xf numFmtId="0" fontId="0" fillId="2" borderId="101" xfId="0" applyFill="1" applyBorder="1" applyAlignment="1">
      <alignment horizontal="center" vertical="center"/>
    </xf>
    <xf numFmtId="0" fontId="0" fillId="2" borderId="103" xfId="0" applyFill="1" applyBorder="1" applyAlignment="1">
      <alignment horizontal="center" vertical="center"/>
    </xf>
    <xf numFmtId="0" fontId="11" fillId="3" borderId="2" xfId="0" applyFont="1" applyFill="1" applyBorder="1" applyAlignment="1" applyProtection="1">
      <alignment horizontal="left" vertical="center"/>
      <protection locked="0"/>
    </xf>
    <xf numFmtId="0" fontId="11" fillId="3" borderId="12" xfId="0" applyFont="1" applyFill="1" applyBorder="1" applyAlignment="1" applyProtection="1">
      <alignment horizontal="left" vertical="center"/>
      <protection locked="0"/>
    </xf>
    <xf numFmtId="9" fontId="5" fillId="2" borderId="9" xfId="1" applyFont="1" applyFill="1" applyBorder="1" applyAlignment="1" applyProtection="1">
      <alignment horizontal="center" vertical="top"/>
    </xf>
    <xf numFmtId="9" fontId="5" fillId="2" borderId="8" xfId="1" applyFont="1" applyFill="1" applyBorder="1" applyAlignment="1" applyProtection="1">
      <alignment horizontal="center" vertical="top"/>
    </xf>
    <xf numFmtId="9" fontId="5" fillId="2" borderId="10" xfId="1" applyFont="1" applyFill="1" applyBorder="1" applyAlignment="1" applyProtection="1">
      <alignment horizontal="center" vertical="top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98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9" fontId="16" fillId="0" borderId="0" xfId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21" fillId="0" borderId="0" xfId="0" applyFont="1" applyAlignment="1">
      <alignment horizontal="center"/>
    </xf>
    <xf numFmtId="0" fontId="3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right"/>
    </xf>
    <xf numFmtId="0" fontId="11" fillId="2" borderId="91" xfId="0" applyFont="1" applyFill="1" applyBorder="1" applyAlignment="1">
      <alignment horizontal="right"/>
    </xf>
    <xf numFmtId="0" fontId="11" fillId="3" borderId="0" xfId="0" applyFont="1" applyFill="1" applyAlignment="1" applyProtection="1">
      <alignment horizontal="left" vertical="top"/>
      <protection locked="0"/>
    </xf>
    <xf numFmtId="0" fontId="11" fillId="2" borderId="98" xfId="0" applyFont="1" applyFill="1" applyBorder="1" applyAlignment="1">
      <alignment horizontal="right"/>
    </xf>
    <xf numFmtId="0" fontId="11" fillId="2" borderId="99" xfId="0" applyFont="1" applyFill="1" applyBorder="1" applyAlignment="1">
      <alignment horizontal="right"/>
    </xf>
    <xf numFmtId="0" fontId="43" fillId="2" borderId="0" xfId="0" applyFont="1" applyFill="1" applyAlignment="1">
      <alignment horizontal="center"/>
    </xf>
    <xf numFmtId="0" fontId="11" fillId="2" borderId="103" xfId="0" applyFont="1" applyFill="1" applyBorder="1" applyAlignment="1">
      <alignment horizontal="right" vertical="center"/>
    </xf>
    <xf numFmtId="0" fontId="11" fillId="2" borderId="66" xfId="0" applyFont="1" applyFill="1" applyBorder="1" applyAlignment="1">
      <alignment horizontal="right" vertical="center"/>
    </xf>
    <xf numFmtId="0" fontId="11" fillId="2" borderId="49" xfId="0" applyFont="1" applyFill="1" applyBorder="1" applyAlignment="1">
      <alignment horizontal="right" vertical="center" wrapText="1"/>
    </xf>
    <xf numFmtId="0" fontId="11" fillId="2" borderId="111" xfId="0" applyFont="1" applyFill="1" applyBorder="1" applyAlignment="1">
      <alignment horizontal="right" vertical="center" wrapText="1"/>
    </xf>
    <xf numFmtId="0" fontId="11" fillId="2" borderId="112" xfId="0" applyFont="1" applyFill="1" applyBorder="1" applyAlignment="1">
      <alignment horizontal="right" vertical="center" wrapText="1"/>
    </xf>
    <xf numFmtId="0" fontId="11" fillId="2" borderId="113" xfId="0" applyFont="1" applyFill="1" applyBorder="1" applyAlignment="1">
      <alignment horizontal="right" vertical="center" wrapText="1"/>
    </xf>
    <xf numFmtId="0" fontId="11" fillId="3" borderId="86" xfId="0" applyFont="1" applyFill="1" applyBorder="1" applyAlignment="1" applyProtection="1">
      <alignment horizontal="center" vertical="center" wrapText="1"/>
      <protection locked="0"/>
    </xf>
    <xf numFmtId="0" fontId="11" fillId="3" borderId="42" xfId="0" applyFont="1" applyFill="1" applyBorder="1" applyAlignment="1" applyProtection="1">
      <alignment horizontal="center" vertical="center" wrapText="1"/>
      <protection locked="0"/>
    </xf>
    <xf numFmtId="0" fontId="11" fillId="2" borderId="95" xfId="0" applyFont="1" applyFill="1" applyBorder="1" applyAlignment="1">
      <alignment horizontal="right" vertical="center" wrapText="1"/>
    </xf>
    <xf numFmtId="0" fontId="11" fillId="2" borderId="96" xfId="0" applyFont="1" applyFill="1" applyBorder="1" applyAlignment="1">
      <alignment horizontal="right" vertical="center" wrapText="1"/>
    </xf>
    <xf numFmtId="0" fontId="11" fillId="2" borderId="101" xfId="0" applyFont="1" applyFill="1" applyBorder="1" applyAlignment="1">
      <alignment horizontal="right" vertical="center" wrapText="1"/>
    </xf>
    <xf numFmtId="0" fontId="11" fillId="2" borderId="63" xfId="0" applyFont="1" applyFill="1" applyBorder="1" applyAlignment="1">
      <alignment horizontal="right" vertical="center" wrapText="1"/>
    </xf>
    <xf numFmtId="9" fontId="11" fillId="3" borderId="63" xfId="1" applyFont="1" applyFill="1" applyBorder="1" applyAlignment="1" applyProtection="1">
      <alignment horizontal="center" vertical="center"/>
      <protection locked="0"/>
    </xf>
    <xf numFmtId="9" fontId="11" fillId="3" borderId="66" xfId="1" applyFont="1" applyFill="1" applyBorder="1" applyAlignment="1" applyProtection="1">
      <alignment horizontal="center" vertical="center"/>
      <protection locked="0"/>
    </xf>
    <xf numFmtId="9" fontId="11" fillId="3" borderId="99" xfId="1" applyFont="1" applyFill="1" applyBorder="1" applyAlignment="1" applyProtection="1">
      <alignment horizontal="center" vertical="center"/>
      <protection locked="0"/>
    </xf>
    <xf numFmtId="9" fontId="11" fillId="3" borderId="102" xfId="1" applyFont="1" applyFill="1" applyBorder="1" applyAlignment="1" applyProtection="1">
      <alignment horizontal="center" vertical="center"/>
      <protection locked="0"/>
    </xf>
    <xf numFmtId="9" fontId="11" fillId="3" borderId="100" xfId="1" applyFont="1" applyFill="1" applyBorder="1" applyAlignment="1" applyProtection="1">
      <alignment horizontal="center" vertical="center"/>
      <protection locked="0"/>
    </xf>
    <xf numFmtId="9" fontId="11" fillId="3" borderId="104" xfId="1" applyFont="1" applyFill="1" applyBorder="1" applyAlignment="1" applyProtection="1">
      <alignment horizontal="center" vertical="center"/>
      <protection locked="0"/>
    </xf>
    <xf numFmtId="0" fontId="11" fillId="3" borderId="97" xfId="0" applyFont="1" applyFill="1" applyBorder="1" applyAlignment="1" applyProtection="1">
      <alignment horizontal="center" vertical="center"/>
      <protection locked="0"/>
    </xf>
    <xf numFmtId="0" fontId="11" fillId="3" borderId="102" xfId="0" applyFont="1" applyFill="1" applyBorder="1" applyAlignment="1" applyProtection="1">
      <alignment horizontal="center" vertical="center"/>
      <protection locked="0"/>
    </xf>
    <xf numFmtId="0" fontId="1" fillId="2" borderId="67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11" fillId="3" borderId="0" xfId="0" applyFont="1" applyFill="1" applyAlignment="1" applyProtection="1">
      <alignment horizontal="left" vertical="top" wrapText="1"/>
      <protection locked="0"/>
    </xf>
    <xf numFmtId="0" fontId="26" fillId="2" borderId="93" xfId="0" applyFont="1" applyFill="1" applyBorder="1" applyAlignment="1">
      <alignment horizontal="right"/>
    </xf>
    <xf numFmtId="0" fontId="26" fillId="2" borderId="94" xfId="0" applyFont="1" applyFill="1" applyBorder="1" applyAlignment="1">
      <alignment horizontal="right"/>
    </xf>
    <xf numFmtId="0" fontId="14" fillId="2" borderId="110" xfId="0" applyFont="1" applyFill="1" applyBorder="1" applyAlignment="1">
      <alignment horizontal="right" vertical="top"/>
    </xf>
    <xf numFmtId="0" fontId="14" fillId="2" borderId="64" xfId="0" applyFont="1" applyFill="1" applyBorder="1" applyAlignment="1">
      <alignment horizontal="right" vertical="top"/>
    </xf>
    <xf numFmtId="0" fontId="11" fillId="2" borderId="109" xfId="0" applyFont="1" applyFill="1" applyBorder="1" applyAlignment="1">
      <alignment horizontal="right"/>
    </xf>
    <xf numFmtId="0" fontId="11" fillId="2" borderId="65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107" xfId="0" applyFont="1" applyFill="1" applyBorder="1" applyAlignment="1">
      <alignment horizontal="right"/>
    </xf>
    <xf numFmtId="0" fontId="14" fillId="2" borderId="9" xfId="0" applyFont="1" applyFill="1" applyBorder="1" applyAlignment="1">
      <alignment horizontal="right" vertical="top"/>
    </xf>
    <xf numFmtId="0" fontId="14" fillId="2" borderId="108" xfId="0" applyFont="1" applyFill="1" applyBorder="1" applyAlignment="1">
      <alignment horizontal="right" vertical="top"/>
    </xf>
    <xf numFmtId="0" fontId="39" fillId="2" borderId="0" xfId="0" applyFont="1" applyFill="1" applyAlignment="1">
      <alignment horizontal="right"/>
    </xf>
    <xf numFmtId="0" fontId="39" fillId="2" borderId="91" xfId="0" applyFont="1" applyFill="1" applyBorder="1" applyAlignment="1">
      <alignment horizontal="right"/>
    </xf>
    <xf numFmtId="0" fontId="1" fillId="5" borderId="51" xfId="0" applyFont="1" applyFill="1" applyBorder="1" applyAlignment="1">
      <alignment horizontal="right" vertical="center" indent="1"/>
    </xf>
    <xf numFmtId="0" fontId="1" fillId="5" borderId="52" xfId="0" applyFont="1" applyFill="1" applyBorder="1" applyAlignment="1">
      <alignment horizontal="right" vertical="center" indent="1"/>
    </xf>
    <xf numFmtId="0" fontId="1" fillId="5" borderId="53" xfId="0" applyFont="1" applyFill="1" applyBorder="1" applyAlignment="1">
      <alignment horizontal="right" vertical="center" indent="1"/>
    </xf>
    <xf numFmtId="0" fontId="0" fillId="5" borderId="79" xfId="0" applyFill="1" applyBorder="1" applyAlignment="1">
      <alignment horizontal="left" vertical="center"/>
    </xf>
    <xf numFmtId="0" fontId="0" fillId="5" borderId="55" xfId="0" applyFill="1" applyBorder="1" applyAlignment="1">
      <alignment horizontal="left" vertical="center"/>
    </xf>
    <xf numFmtId="0" fontId="1" fillId="5" borderId="36" xfId="0" applyFont="1" applyFill="1" applyBorder="1" applyAlignment="1">
      <alignment horizontal="right" vertical="center" indent="1"/>
    </xf>
    <xf numFmtId="0" fontId="1" fillId="5" borderId="50" xfId="0" applyFont="1" applyFill="1" applyBorder="1" applyAlignment="1">
      <alignment horizontal="right" vertical="center" indent="1"/>
    </xf>
    <xf numFmtId="0" fontId="1" fillId="5" borderId="37" xfId="0" applyFont="1" applyFill="1" applyBorder="1" applyAlignment="1">
      <alignment horizontal="right" vertical="center" indent="1"/>
    </xf>
    <xf numFmtId="0" fontId="1" fillId="5" borderId="9" xfId="0" applyFont="1" applyFill="1" applyBorder="1" applyAlignment="1">
      <alignment horizontal="right" vertical="center" indent="1"/>
    </xf>
    <xf numFmtId="0" fontId="1" fillId="5" borderId="8" xfId="0" applyFont="1" applyFill="1" applyBorder="1" applyAlignment="1">
      <alignment horizontal="right" vertical="center" indent="1"/>
    </xf>
    <xf numFmtId="0" fontId="1" fillId="5" borderId="10" xfId="0" applyFont="1" applyFill="1" applyBorder="1" applyAlignment="1">
      <alignment horizontal="right" vertical="center" indent="1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 indent="1"/>
    </xf>
    <xf numFmtId="0" fontId="1" fillId="5" borderId="11" xfId="0" applyFont="1" applyFill="1" applyBorder="1" applyAlignment="1">
      <alignment horizontal="right" vertical="center" indent="1"/>
    </xf>
    <xf numFmtId="0" fontId="1" fillId="5" borderId="12" xfId="0" applyFont="1" applyFill="1" applyBorder="1" applyAlignment="1">
      <alignment horizontal="right" vertical="center" indent="1"/>
    </xf>
    <xf numFmtId="0" fontId="0" fillId="5" borderId="84" xfId="0" applyFill="1" applyBorder="1" applyAlignment="1">
      <alignment horizontal="left" vertical="center"/>
    </xf>
    <xf numFmtId="0" fontId="0" fillId="5" borderId="54" xfId="0" applyFill="1" applyBorder="1" applyAlignment="1">
      <alignment horizontal="left" vertical="center"/>
    </xf>
    <xf numFmtId="0" fontId="0" fillId="5" borderId="80" xfId="0" applyFill="1" applyBorder="1" applyAlignment="1">
      <alignment horizontal="left" vertical="center"/>
    </xf>
    <xf numFmtId="0" fontId="0" fillId="5" borderId="56" xfId="0" applyFill="1" applyBorder="1" applyAlignment="1">
      <alignment horizontal="left" vertical="center"/>
    </xf>
    <xf numFmtId="49" fontId="31" fillId="4" borderId="16" xfId="0" applyNumberFormat="1" applyFont="1" applyFill="1" applyBorder="1" applyAlignment="1">
      <alignment horizontal="center" wrapText="1"/>
    </xf>
    <xf numFmtId="49" fontId="31" fillId="4" borderId="85" xfId="0" applyNumberFormat="1" applyFont="1" applyFill="1" applyBorder="1" applyAlignment="1">
      <alignment horizontal="center" wrapText="1"/>
    </xf>
    <xf numFmtId="0" fontId="0" fillId="2" borderId="4" xfId="0" applyFill="1" applyBorder="1" applyAlignment="1">
      <alignment horizontal="right" wrapText="1"/>
    </xf>
    <xf numFmtId="0" fontId="0" fillId="2" borderId="5" xfId="0" applyFill="1" applyBorder="1" applyAlignment="1">
      <alignment horizontal="right" wrapText="1"/>
    </xf>
    <xf numFmtId="2" fontId="11" fillId="2" borderId="6" xfId="0" applyNumberFormat="1" applyFont="1" applyFill="1" applyBorder="1" applyAlignment="1">
      <alignment horizontal="right" vertical="top" wrapText="1"/>
    </xf>
    <xf numFmtId="2" fontId="11" fillId="2" borderId="0" xfId="0" applyNumberFormat="1" applyFont="1" applyFill="1" applyAlignment="1">
      <alignment horizontal="right" vertical="top" wrapText="1"/>
    </xf>
    <xf numFmtId="0" fontId="1" fillId="5" borderId="1" xfId="0" applyFont="1" applyFill="1" applyBorder="1" applyAlignment="1">
      <alignment horizontal="right" vertical="center" indent="1"/>
    </xf>
    <xf numFmtId="49" fontId="2" fillId="4" borderId="17" xfId="0" applyNumberFormat="1" applyFont="1" applyFill="1" applyBorder="1" applyAlignment="1">
      <alignment horizontal="center" wrapText="1"/>
    </xf>
    <xf numFmtId="49" fontId="2" fillId="4" borderId="81" xfId="0" applyNumberFormat="1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 vertical="center" indent="1"/>
    </xf>
    <xf numFmtId="0" fontId="1" fillId="5" borderId="13" xfId="0" applyFont="1" applyFill="1" applyBorder="1" applyAlignment="1">
      <alignment horizontal="right" vertical="center" indent="1"/>
    </xf>
    <xf numFmtId="49" fontId="2" fillId="4" borderId="83" xfId="0" applyNumberFormat="1" applyFont="1" applyFill="1" applyBorder="1" applyAlignment="1">
      <alignment horizontal="center"/>
    </xf>
    <xf numFmtId="49" fontId="2" fillId="4" borderId="106" xfId="0" applyNumberFormat="1" applyFont="1" applyFill="1" applyBorder="1" applyAlignment="1">
      <alignment horizontal="center"/>
    </xf>
    <xf numFmtId="49" fontId="2" fillId="4" borderId="82" xfId="0" applyNumberFormat="1" applyFont="1" applyFill="1" applyBorder="1" applyAlignment="1">
      <alignment horizontal="left" vertical="center"/>
    </xf>
    <xf numFmtId="49" fontId="2" fillId="4" borderId="105" xfId="0" applyNumberFormat="1" applyFont="1" applyFill="1" applyBorder="1" applyAlignment="1">
      <alignment horizontal="left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1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11" fillId="0" borderId="51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0" fillId="6" borderId="25" xfId="0" applyFill="1" applyBorder="1" applyAlignment="1" applyProtection="1">
      <alignment horizontal="left"/>
      <protection locked="0"/>
    </xf>
    <xf numFmtId="0" fontId="0" fillId="6" borderId="27" xfId="0" applyFill="1" applyBorder="1" applyAlignment="1" applyProtection="1">
      <alignment horizontal="left"/>
      <protection locked="0"/>
    </xf>
    <xf numFmtId="0" fontId="0" fillId="6" borderId="26" xfId="0" applyFill="1" applyBorder="1" applyAlignment="1" applyProtection="1">
      <alignment horizontal="left"/>
      <protection locked="0"/>
    </xf>
    <xf numFmtId="0" fontId="0" fillId="6" borderId="25" xfId="0" applyFill="1" applyBorder="1" applyAlignment="1">
      <alignment horizontal="left"/>
    </xf>
    <xf numFmtId="0" fontId="0" fillId="6" borderId="27" xfId="0" applyFill="1" applyBorder="1" applyAlignment="1">
      <alignment horizontal="left"/>
    </xf>
    <xf numFmtId="0" fontId="0" fillId="6" borderId="26" xfId="0" applyFill="1" applyBorder="1" applyAlignment="1">
      <alignment horizontal="left"/>
    </xf>
    <xf numFmtId="0" fontId="0" fillId="6" borderId="23" xfId="0" applyFill="1" applyBorder="1" applyAlignment="1">
      <alignment horizontal="left" vertical="top" wrapText="1"/>
    </xf>
    <xf numFmtId="0" fontId="0" fillId="6" borderId="24" xfId="0" applyFill="1" applyBorder="1" applyAlignment="1">
      <alignment horizontal="left" vertical="top" wrapText="1"/>
    </xf>
    <xf numFmtId="0" fontId="0" fillId="6" borderId="21" xfId="0" applyFill="1" applyBorder="1" applyAlignment="1">
      <alignment horizontal="left" vertical="top" wrapText="1"/>
    </xf>
    <xf numFmtId="0" fontId="21" fillId="6" borderId="0" xfId="0" applyFont="1" applyFill="1" applyAlignment="1">
      <alignment horizontal="center"/>
    </xf>
    <xf numFmtId="0" fontId="0" fillId="0" borderId="3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14" fontId="0" fillId="6" borderId="25" xfId="0" applyNumberFormat="1" applyFill="1" applyBorder="1" applyAlignment="1">
      <alignment horizontal="left"/>
    </xf>
    <xf numFmtId="14" fontId="0" fillId="6" borderId="27" xfId="0" applyNumberFormat="1" applyFill="1" applyBorder="1" applyAlignment="1">
      <alignment horizontal="left"/>
    </xf>
    <xf numFmtId="14" fontId="0" fillId="6" borderId="26" xfId="0" applyNumberFormat="1" applyFill="1" applyBorder="1" applyAlignment="1">
      <alignment horizontal="left"/>
    </xf>
    <xf numFmtId="0" fontId="0" fillId="6" borderId="25" xfId="0" applyFill="1" applyBorder="1" applyAlignment="1" applyProtection="1">
      <alignment horizontal="center"/>
      <protection locked="0"/>
    </xf>
    <xf numFmtId="0" fontId="0" fillId="6" borderId="27" xfId="0" applyFill="1" applyBorder="1" applyAlignment="1" applyProtection="1">
      <alignment horizontal="center"/>
      <protection locked="0"/>
    </xf>
    <xf numFmtId="0" fontId="0" fillId="6" borderId="26" xfId="0" applyFill="1" applyBorder="1" applyAlignment="1" applyProtection="1">
      <alignment horizontal="center"/>
      <protection locked="0"/>
    </xf>
    <xf numFmtId="14" fontId="0" fillId="6" borderId="25" xfId="0" applyNumberFormat="1" applyFill="1" applyBorder="1" applyAlignment="1" applyProtection="1">
      <alignment horizontal="left"/>
      <protection locked="0"/>
    </xf>
    <xf numFmtId="14" fontId="0" fillId="6" borderId="27" xfId="0" applyNumberFormat="1" applyFill="1" applyBorder="1" applyAlignment="1" applyProtection="1">
      <alignment horizontal="left"/>
      <protection locked="0"/>
    </xf>
    <xf numFmtId="14" fontId="0" fillId="6" borderId="26" xfId="0" applyNumberFormat="1" applyFill="1" applyBorder="1" applyAlignment="1" applyProtection="1">
      <alignment horizontal="left"/>
      <protection locked="0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10" fillId="6" borderId="23" xfId="0" applyFont="1" applyFill="1" applyBorder="1" applyAlignment="1">
      <alignment horizontal="left" vertical="top" wrapText="1"/>
    </xf>
    <xf numFmtId="0" fontId="10" fillId="6" borderId="24" xfId="0" applyFont="1" applyFill="1" applyBorder="1" applyAlignment="1">
      <alignment horizontal="left" vertical="top" wrapText="1"/>
    </xf>
    <xf numFmtId="0" fontId="10" fillId="6" borderId="21" xfId="0" applyFont="1" applyFill="1" applyBorder="1" applyAlignment="1">
      <alignment horizontal="left" vertical="top" wrapText="1"/>
    </xf>
    <xf numFmtId="0" fontId="10" fillId="6" borderId="157" xfId="0" applyFont="1" applyFill="1" applyBorder="1" applyAlignment="1">
      <alignment horizontal="left" vertical="top" wrapText="1"/>
    </xf>
    <xf numFmtId="0" fontId="10" fillId="6" borderId="158" xfId="0" applyFont="1" applyFill="1" applyBorder="1" applyAlignment="1">
      <alignment horizontal="left" vertical="top" wrapText="1"/>
    </xf>
    <xf numFmtId="0" fontId="10" fillId="6" borderId="159" xfId="0" applyFont="1" applyFill="1" applyBorder="1" applyAlignment="1">
      <alignment horizontal="left" vertical="top" wrapText="1"/>
    </xf>
    <xf numFmtId="0" fontId="10" fillId="6" borderId="22" xfId="0" applyFont="1" applyFill="1" applyBorder="1" applyAlignment="1">
      <alignment horizontal="left" vertical="top" wrapText="1"/>
    </xf>
    <xf numFmtId="0" fontId="10" fillId="6" borderId="0" xfId="0" applyFont="1" applyFill="1" applyAlignment="1">
      <alignment horizontal="left" vertical="top" wrapText="1"/>
    </xf>
    <xf numFmtId="0" fontId="10" fillId="6" borderId="160" xfId="0" applyFont="1" applyFill="1" applyBorder="1" applyAlignment="1">
      <alignment horizontal="left" vertical="top" wrapText="1"/>
    </xf>
    <xf numFmtId="0" fontId="10" fillId="6" borderId="161" xfId="0" applyFont="1" applyFill="1" applyBorder="1" applyAlignment="1">
      <alignment horizontal="left" vertical="top" wrapText="1"/>
    </xf>
    <xf numFmtId="0" fontId="10" fillId="6" borderId="39" xfId="0" applyFont="1" applyFill="1" applyBorder="1" applyAlignment="1">
      <alignment horizontal="left" vertical="top" wrapText="1"/>
    </xf>
    <xf numFmtId="0" fontId="10" fillId="6" borderId="162" xfId="0" applyFont="1" applyFill="1" applyBorder="1" applyAlignment="1">
      <alignment horizontal="left" vertical="top" wrapText="1"/>
    </xf>
    <xf numFmtId="0" fontId="0" fillId="6" borderId="157" xfId="0" applyFill="1" applyBorder="1" applyAlignment="1">
      <alignment horizontal="left" vertical="top" wrapText="1"/>
    </xf>
    <xf numFmtId="0" fontId="0" fillId="6" borderId="158" xfId="0" applyFill="1" applyBorder="1" applyAlignment="1">
      <alignment horizontal="left" vertical="top" wrapText="1"/>
    </xf>
    <xf numFmtId="0" fontId="0" fillId="6" borderId="159" xfId="0" applyFill="1" applyBorder="1" applyAlignment="1">
      <alignment horizontal="left" vertical="top" wrapText="1"/>
    </xf>
    <xf numFmtId="0" fontId="0" fillId="6" borderId="22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160" xfId="0" applyFill="1" applyBorder="1" applyAlignment="1">
      <alignment horizontal="left" vertical="top" wrapText="1"/>
    </xf>
    <xf numFmtId="0" fontId="0" fillId="6" borderId="161" xfId="0" applyFill="1" applyBorder="1" applyAlignment="1">
      <alignment horizontal="left" vertical="top" wrapText="1"/>
    </xf>
    <xf numFmtId="0" fontId="0" fillId="6" borderId="39" xfId="0" applyFill="1" applyBorder="1" applyAlignment="1">
      <alignment horizontal="left" vertical="top" wrapText="1"/>
    </xf>
    <xf numFmtId="0" fontId="0" fillId="6" borderId="162" xfId="0" applyFill="1" applyBorder="1" applyAlignment="1">
      <alignment horizontal="left" vertical="top" wrapText="1"/>
    </xf>
    <xf numFmtId="0" fontId="0" fillId="6" borderId="25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241">
    <dxf>
      <fill>
        <patternFill>
          <bgColor theme="0" tint="-0.24994659260841701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00000"/>
      </font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right style="thin">
          <color auto="1"/>
        </right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rgb="FFFFB25D"/>
        </patternFill>
      </fill>
    </dxf>
    <dxf>
      <fill>
        <patternFill>
          <bgColor rgb="FFFFE5E5"/>
        </patternFill>
      </fill>
      <border>
        <left style="dotted">
          <color rgb="FFC00000"/>
        </left>
        <right style="dotted">
          <color rgb="FFC00000"/>
        </right>
        <top style="dotted">
          <color rgb="FFC00000"/>
        </top>
        <bottom style="dotted">
          <color rgb="FFC00000"/>
        </bottom>
        <vertical/>
        <horizontal/>
      </border>
    </dxf>
    <dxf>
      <fill>
        <patternFill>
          <bgColor rgb="FFD8FF5D"/>
        </patternFill>
      </fill>
    </dxf>
    <dxf>
      <fill>
        <patternFill>
          <bgColor rgb="FFFF8B5D"/>
        </patternFill>
      </fill>
    </dxf>
    <dxf>
      <fill>
        <patternFill>
          <bgColor rgb="FFFF5D5D"/>
        </patternFill>
      </fill>
    </dxf>
    <dxf>
      <fill>
        <patternFill>
          <bgColor rgb="FF6EEE7D"/>
        </patternFill>
      </fill>
    </dxf>
    <dxf>
      <fill>
        <patternFill>
          <bgColor theme="7" tint="0.79998168889431442"/>
        </patternFill>
      </fill>
    </dxf>
    <dxf>
      <font>
        <color theme="0" tint="-0.14996795556505021"/>
      </font>
    </dxf>
    <dxf>
      <font>
        <b/>
        <i val="0"/>
        <strike val="0"/>
        <color rgb="FF9C0006"/>
      </font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4.9989318521683403E-2"/>
      </font>
    </dxf>
    <dxf>
      <font>
        <color rgb="FF700000"/>
      </font>
      <fill>
        <patternFill>
          <bgColor rgb="FFDAC0C0"/>
        </patternFill>
      </fill>
    </dxf>
    <dxf>
      <fill>
        <patternFill>
          <bgColor rgb="FFFFD9D9"/>
        </patternFill>
      </fill>
      <border>
        <left style="dotted">
          <color rgb="FFC00000"/>
        </left>
        <right style="dotted">
          <color rgb="FFC00000"/>
        </right>
        <top style="dotted">
          <color rgb="FFC00000"/>
        </top>
        <vertical/>
        <horizontal/>
      </border>
    </dxf>
    <dxf>
      <fill>
        <patternFill>
          <bgColor rgb="FFFFD9D9"/>
        </patternFill>
      </fill>
      <border>
        <left style="dotted">
          <color rgb="FFC00000"/>
        </left>
        <right style="dotted">
          <color rgb="FFC00000"/>
        </right>
        <bottom style="dotted">
          <color rgb="FFC00000"/>
        </bottom>
        <vertical/>
        <horizontal/>
      </border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b/>
        <i val="0"/>
        <strike val="0"/>
        <color auto="1"/>
      </font>
    </dxf>
    <dxf>
      <font>
        <color rgb="FF700000"/>
      </font>
      <fill>
        <patternFill>
          <bgColor rgb="FFDAC0C0"/>
        </patternFill>
      </fill>
      <border>
        <top style="thin">
          <color rgb="FFC9A3A3"/>
        </top>
      </border>
    </dxf>
    <dxf>
      <font>
        <color rgb="FF700000"/>
      </font>
      <fill>
        <patternFill>
          <bgColor rgb="FFDAC0C0"/>
        </patternFill>
      </fill>
    </dxf>
    <dxf>
      <font>
        <color rgb="FF700000"/>
      </font>
      <fill>
        <patternFill>
          <bgColor rgb="FFDAC0C0"/>
        </patternFill>
      </fill>
      <border>
        <top style="thin">
          <color rgb="FFC9A3A3"/>
        </top>
      </border>
    </dxf>
    <dxf>
      <font>
        <color rgb="FF700000"/>
      </font>
      <fill>
        <patternFill>
          <bgColor rgb="FFDAC0C0"/>
        </patternFill>
      </fill>
    </dxf>
    <dxf>
      <font>
        <color rgb="FFD9D9D9"/>
      </font>
      <fill>
        <patternFill>
          <bgColor theme="0" tint="-0.14996795556505021"/>
        </patternFill>
      </fill>
      <border>
        <left/>
        <right/>
        <top/>
      </border>
    </dxf>
    <dxf>
      <font>
        <b/>
        <i val="0"/>
        <color rgb="FF36A028"/>
      </font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numFmt numFmtId="30" formatCode="@"/>
      <alignment horizontal="center" vertical="bottom" textRotation="0" wrapText="0" indent="0" justifyLastLine="0" shrinkToFit="0" readingOrder="0"/>
      <protection locked="1" hidden="0"/>
    </dxf>
    <dxf>
      <numFmt numFmtId="1" formatCode="0"/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1" hidden="0"/>
    </dxf>
    <dxf>
      <numFmt numFmtId="30" formatCode="@"/>
      <alignment horizontal="center" vertical="bottom" textRotation="0" wrapText="0" indent="0" justifyLastLine="0" shrinkToFit="0" readingOrder="0"/>
      <protection locked="1" hidden="0"/>
    </dxf>
    <dxf>
      <numFmt numFmtId="1" formatCode="0"/>
      <alignment horizontal="center" vertical="bottom" textRotation="0" wrapText="0" indent="0" justifyLastLine="0" shrinkToFit="0" readingOrder="0"/>
      <protection locked="1" hidden="0"/>
    </dxf>
    <dxf>
      <numFmt numFmtId="13" formatCode="0%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6EEE7D"/>
      <color rgb="FF60FC7E"/>
      <color rgb="FFD8FF5D"/>
      <color rgb="FF89DD75"/>
      <color rgb="FFFFAFAF"/>
      <color rgb="FFABDB77"/>
      <color rgb="FFFF5D5D"/>
      <color rgb="FFFF8B5D"/>
      <color rgb="FFFFB25D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Notenskala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Hilfstabelle!$A$6</c:f>
              <c:strCache>
                <c:ptCount val="1"/>
                <c:pt idx="0">
                  <c:v>E linear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Hilfstabelle!$B$1:$CY$1</c:f>
              <c:numCache>
                <c:formatCode>0%</c:formatCode>
                <c:ptCount val="10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Hilfstabelle!$B$6:$CY$6</c:f>
              <c:numCache>
                <c:formatCode>General</c:formatCode>
                <c:ptCount val="102"/>
                <c:pt idx="0">
                  <c:v>0</c:v>
                </c:pt>
                <c:pt idx="1">
                  <c:v>12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C-49CA-80D5-44293ED70916}"/>
            </c:ext>
          </c:extLst>
        </c:ser>
        <c:ser>
          <c:idx val="1"/>
          <c:order val="1"/>
          <c:tx>
            <c:strRef>
              <c:f>Hilfstabelle!$A$7</c:f>
              <c:strCache>
                <c:ptCount val="1"/>
                <c:pt idx="0">
                  <c:v>G linear</c:v>
                </c:pt>
              </c:strCache>
            </c:strRef>
          </c:tx>
          <c:spPr>
            <a:ln w="1905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9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B9C-49CA-80D5-44293ED70916}"/>
              </c:ext>
            </c:extLst>
          </c:dPt>
          <c:xVal>
            <c:numRef>
              <c:f>Hilfstabelle!$B$1:$CX$1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Hilfstabelle!$B$7:$CX$7</c:f>
              <c:numCache>
                <c:formatCode>General</c:formatCode>
                <c:ptCount val="10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3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9C-49CA-80D5-44293ED70916}"/>
            </c:ext>
          </c:extLst>
        </c:ser>
        <c:ser>
          <c:idx val="2"/>
          <c:order val="2"/>
          <c:tx>
            <c:strRef>
              <c:f>Hilfstabelle!$A$2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Hilfstabelle!$B$1:$CY$1</c:f>
              <c:numCache>
                <c:formatCode>0%</c:formatCode>
                <c:ptCount val="10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Hilfstabelle!$B$2:$CY$2</c:f>
              <c:numCache>
                <c:formatCode>General</c:formatCode>
                <c:ptCount val="102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9C-49CA-80D5-44293ED70916}"/>
            </c:ext>
          </c:extLst>
        </c:ser>
        <c:ser>
          <c:idx val="3"/>
          <c:order val="3"/>
          <c:tx>
            <c:strRef>
              <c:f>Hilfstabelle!$A$3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Hilfstabelle!$B$1:$CY$1</c:f>
              <c:numCache>
                <c:formatCode>0%</c:formatCode>
                <c:ptCount val="10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Hilfstabelle!$B$3:$CY$3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9C-49CA-80D5-44293ED70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887184"/>
        <c:axId val="1094887600"/>
      </c:scatterChart>
      <c:valAx>
        <c:axId val="1094887184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Erreichte BE in Prozent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4887600"/>
        <c:crosses val="autoZero"/>
        <c:crossBetween val="midCat"/>
        <c:majorUnit val="5.000000000000001E-2"/>
        <c:minorUnit val="5.000000000000001E-2"/>
      </c:valAx>
      <c:valAx>
        <c:axId val="1094887600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Notenpunkte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488718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5</xdr:row>
      <xdr:rowOff>190500</xdr:rowOff>
    </xdr:from>
    <xdr:to>
      <xdr:col>6</xdr:col>
      <xdr:colOff>9525</xdr:colOff>
      <xdr:row>5</xdr:row>
      <xdr:rowOff>190500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DD01D587-C143-4748-935E-C4CC9D2BE362}"/>
            </a:ext>
          </a:extLst>
        </xdr:cNvPr>
        <xdr:cNvCxnSpPr/>
      </xdr:nvCxnSpPr>
      <xdr:spPr>
        <a:xfrm>
          <a:off x="1323975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6</xdr:row>
      <xdr:rowOff>190500</xdr:rowOff>
    </xdr:from>
    <xdr:to>
      <xdr:col>2</xdr:col>
      <xdr:colOff>266700</xdr:colOff>
      <xdr:row>6</xdr:row>
      <xdr:rowOff>190500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BA50A618-0FFD-4887-8C1E-9B3961EE3DEF}"/>
            </a:ext>
          </a:extLst>
        </xdr:cNvPr>
        <xdr:cNvCxnSpPr/>
      </xdr:nvCxnSpPr>
      <xdr:spPr>
        <a:xfrm>
          <a:off x="552450" y="1390650"/>
          <a:ext cx="323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6</xdr:row>
      <xdr:rowOff>190500</xdr:rowOff>
    </xdr:from>
    <xdr:to>
      <xdr:col>10</xdr:col>
      <xdr:colOff>85725</xdr:colOff>
      <xdr:row>6</xdr:row>
      <xdr:rowOff>190500</xdr:rowOff>
    </xdr:to>
    <xdr:cxnSp macro="">
      <xdr:nvCxnSpPr>
        <xdr:cNvPr id="6" name="Gerader Verbinder 5">
          <a:extLst>
            <a:ext uri="{FF2B5EF4-FFF2-40B4-BE49-F238E27FC236}">
              <a16:creationId xmlns:a16="http://schemas.microsoft.com/office/drawing/2014/main" id="{10483F36-727E-4D49-B046-EDBDDAD510BB}"/>
            </a:ext>
          </a:extLst>
        </xdr:cNvPr>
        <xdr:cNvCxnSpPr/>
      </xdr:nvCxnSpPr>
      <xdr:spPr>
        <a:xfrm>
          <a:off x="2514600" y="143827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5</xdr:row>
      <xdr:rowOff>190500</xdr:rowOff>
    </xdr:from>
    <xdr:to>
      <xdr:col>29</xdr:col>
      <xdr:colOff>9525</xdr:colOff>
      <xdr:row>5</xdr:row>
      <xdr:rowOff>190500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A03D7643-5CB5-424B-B532-927C18CBBFD5}"/>
            </a:ext>
          </a:extLst>
        </xdr:cNvPr>
        <xdr:cNvCxnSpPr/>
      </xdr:nvCxnSpPr>
      <xdr:spPr>
        <a:xfrm>
          <a:off x="1323975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228600</xdr:colOff>
      <xdr:row>6</xdr:row>
      <xdr:rowOff>190500</xdr:rowOff>
    </xdr:from>
    <xdr:to>
      <xdr:col>33</xdr:col>
      <xdr:colOff>85725</xdr:colOff>
      <xdr:row>6</xdr:row>
      <xdr:rowOff>190500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A6B08B89-D86C-48CA-AC64-41F6E8A17B80}"/>
            </a:ext>
          </a:extLst>
        </xdr:cNvPr>
        <xdr:cNvCxnSpPr/>
      </xdr:nvCxnSpPr>
      <xdr:spPr>
        <a:xfrm>
          <a:off x="2514600" y="1390650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257175</xdr:colOff>
      <xdr:row>6</xdr:row>
      <xdr:rowOff>190500</xdr:rowOff>
    </xdr:from>
    <xdr:to>
      <xdr:col>25</xdr:col>
      <xdr:colOff>257175</xdr:colOff>
      <xdr:row>6</xdr:row>
      <xdr:rowOff>190500</xdr:rowOff>
    </xdr:to>
    <xdr:cxnSp macro="">
      <xdr:nvCxnSpPr>
        <xdr:cNvPr id="166" name="Gerader Verbinder 165">
          <a:extLst>
            <a:ext uri="{FF2B5EF4-FFF2-40B4-BE49-F238E27FC236}">
              <a16:creationId xmlns:a16="http://schemas.microsoft.com/office/drawing/2014/main" id="{A41BBD9F-650C-4CD2-B343-6CC05298AAA6}"/>
            </a:ext>
          </a:extLst>
        </xdr:cNvPr>
        <xdr:cNvCxnSpPr/>
      </xdr:nvCxnSpPr>
      <xdr:spPr>
        <a:xfrm>
          <a:off x="7229475" y="1390650"/>
          <a:ext cx="323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180975</xdr:colOff>
      <xdr:row>5</xdr:row>
      <xdr:rowOff>190500</xdr:rowOff>
    </xdr:from>
    <xdr:to>
      <xdr:col>52</xdr:col>
      <xdr:colOff>9525</xdr:colOff>
      <xdr:row>5</xdr:row>
      <xdr:rowOff>190500</xdr:rowOff>
    </xdr:to>
    <xdr:cxnSp macro="">
      <xdr:nvCxnSpPr>
        <xdr:cNvPr id="1101" name="Gerader Verbinder 1100">
          <a:extLst>
            <a:ext uri="{FF2B5EF4-FFF2-40B4-BE49-F238E27FC236}">
              <a16:creationId xmlns:a16="http://schemas.microsoft.com/office/drawing/2014/main" id="{74785A47-1163-4B85-9C60-0A386F59214B}"/>
            </a:ext>
          </a:extLst>
        </xdr:cNvPr>
        <xdr:cNvCxnSpPr/>
      </xdr:nvCxnSpPr>
      <xdr:spPr>
        <a:xfrm>
          <a:off x="8181975" y="1187824"/>
          <a:ext cx="4112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228600</xdr:colOff>
      <xdr:row>6</xdr:row>
      <xdr:rowOff>190500</xdr:rowOff>
    </xdr:from>
    <xdr:to>
      <xdr:col>56</xdr:col>
      <xdr:colOff>85725</xdr:colOff>
      <xdr:row>6</xdr:row>
      <xdr:rowOff>190500</xdr:rowOff>
    </xdr:to>
    <xdr:cxnSp macro="">
      <xdr:nvCxnSpPr>
        <xdr:cNvPr id="1102" name="Gerader Verbinder 1101">
          <a:extLst>
            <a:ext uri="{FF2B5EF4-FFF2-40B4-BE49-F238E27FC236}">
              <a16:creationId xmlns:a16="http://schemas.microsoft.com/office/drawing/2014/main" id="{4D7C4024-94D1-48C4-888D-99A8D2D4C8A1}"/>
            </a:ext>
          </a:extLst>
        </xdr:cNvPr>
        <xdr:cNvCxnSpPr/>
      </xdr:nvCxnSpPr>
      <xdr:spPr>
        <a:xfrm>
          <a:off x="9395012" y="1389529"/>
          <a:ext cx="4398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257175</xdr:colOff>
      <xdr:row>6</xdr:row>
      <xdr:rowOff>190500</xdr:rowOff>
    </xdr:from>
    <xdr:to>
      <xdr:col>48</xdr:col>
      <xdr:colOff>257175</xdr:colOff>
      <xdr:row>6</xdr:row>
      <xdr:rowOff>190500</xdr:rowOff>
    </xdr:to>
    <xdr:cxnSp macro="">
      <xdr:nvCxnSpPr>
        <xdr:cNvPr id="1103" name="Gerader Verbinder 1102">
          <a:extLst>
            <a:ext uri="{FF2B5EF4-FFF2-40B4-BE49-F238E27FC236}">
              <a16:creationId xmlns:a16="http://schemas.microsoft.com/office/drawing/2014/main" id="{F426EB93-4071-4BDE-A8BC-4C33D381134B}"/>
            </a:ext>
          </a:extLst>
        </xdr:cNvPr>
        <xdr:cNvCxnSpPr/>
      </xdr:nvCxnSpPr>
      <xdr:spPr>
        <a:xfrm>
          <a:off x="7350499" y="1389529"/>
          <a:ext cx="32497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180975</xdr:colOff>
      <xdr:row>5</xdr:row>
      <xdr:rowOff>190500</xdr:rowOff>
    </xdr:from>
    <xdr:to>
      <xdr:col>75</xdr:col>
      <xdr:colOff>9525</xdr:colOff>
      <xdr:row>5</xdr:row>
      <xdr:rowOff>190500</xdr:rowOff>
    </xdr:to>
    <xdr:cxnSp macro="">
      <xdr:nvCxnSpPr>
        <xdr:cNvPr id="1104" name="Gerader Verbinder 1103">
          <a:extLst>
            <a:ext uri="{FF2B5EF4-FFF2-40B4-BE49-F238E27FC236}">
              <a16:creationId xmlns:a16="http://schemas.microsoft.com/office/drawing/2014/main" id="{108F4245-5702-4E60-900D-3BB0F95ECEA3}"/>
            </a:ext>
          </a:extLst>
        </xdr:cNvPr>
        <xdr:cNvCxnSpPr/>
      </xdr:nvCxnSpPr>
      <xdr:spPr>
        <a:xfrm>
          <a:off x="8268566" y="1194955"/>
          <a:ext cx="4173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228600</xdr:colOff>
      <xdr:row>6</xdr:row>
      <xdr:rowOff>190500</xdr:rowOff>
    </xdr:from>
    <xdr:to>
      <xdr:col>79</xdr:col>
      <xdr:colOff>85725</xdr:colOff>
      <xdr:row>6</xdr:row>
      <xdr:rowOff>190500</xdr:rowOff>
    </xdr:to>
    <xdr:cxnSp macro="">
      <xdr:nvCxnSpPr>
        <xdr:cNvPr id="1105" name="Gerader Verbinder 1104">
          <a:extLst>
            <a:ext uri="{FF2B5EF4-FFF2-40B4-BE49-F238E27FC236}">
              <a16:creationId xmlns:a16="http://schemas.microsoft.com/office/drawing/2014/main" id="{6EBD03A2-3E4B-441D-BFEE-91C0F496C164}"/>
            </a:ext>
          </a:extLst>
        </xdr:cNvPr>
        <xdr:cNvCxnSpPr/>
      </xdr:nvCxnSpPr>
      <xdr:spPr>
        <a:xfrm>
          <a:off x="9493827" y="1402773"/>
          <a:ext cx="4459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257175</xdr:colOff>
      <xdr:row>6</xdr:row>
      <xdr:rowOff>190500</xdr:rowOff>
    </xdr:from>
    <xdr:to>
      <xdr:col>71</xdr:col>
      <xdr:colOff>257175</xdr:colOff>
      <xdr:row>6</xdr:row>
      <xdr:rowOff>190500</xdr:rowOff>
    </xdr:to>
    <xdr:cxnSp macro="">
      <xdr:nvCxnSpPr>
        <xdr:cNvPr id="1106" name="Gerader Verbinder 1105">
          <a:extLst>
            <a:ext uri="{FF2B5EF4-FFF2-40B4-BE49-F238E27FC236}">
              <a16:creationId xmlns:a16="http://schemas.microsoft.com/office/drawing/2014/main" id="{BBD356A9-C531-4FA8-B9B5-4CD3D5C8B7CD}"/>
            </a:ext>
          </a:extLst>
        </xdr:cNvPr>
        <xdr:cNvCxnSpPr/>
      </xdr:nvCxnSpPr>
      <xdr:spPr>
        <a:xfrm>
          <a:off x="7426902" y="1402773"/>
          <a:ext cx="32904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180975</xdr:colOff>
      <xdr:row>5</xdr:row>
      <xdr:rowOff>190500</xdr:rowOff>
    </xdr:from>
    <xdr:to>
      <xdr:col>98</xdr:col>
      <xdr:colOff>9525</xdr:colOff>
      <xdr:row>5</xdr:row>
      <xdr:rowOff>190500</xdr:rowOff>
    </xdr:to>
    <xdr:cxnSp macro="">
      <xdr:nvCxnSpPr>
        <xdr:cNvPr id="1107" name="Gerader Verbinder 1106">
          <a:extLst>
            <a:ext uri="{FF2B5EF4-FFF2-40B4-BE49-F238E27FC236}">
              <a16:creationId xmlns:a16="http://schemas.microsoft.com/office/drawing/2014/main" id="{2472EB95-ADE1-49A6-99F7-95AD98FA6F75}"/>
            </a:ext>
          </a:extLst>
        </xdr:cNvPr>
        <xdr:cNvCxnSpPr/>
      </xdr:nvCxnSpPr>
      <xdr:spPr>
        <a:xfrm>
          <a:off x="15143884" y="1194955"/>
          <a:ext cx="4173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228600</xdr:colOff>
      <xdr:row>6</xdr:row>
      <xdr:rowOff>190500</xdr:rowOff>
    </xdr:from>
    <xdr:to>
      <xdr:col>102</xdr:col>
      <xdr:colOff>85725</xdr:colOff>
      <xdr:row>6</xdr:row>
      <xdr:rowOff>190500</xdr:rowOff>
    </xdr:to>
    <xdr:cxnSp macro="">
      <xdr:nvCxnSpPr>
        <xdr:cNvPr id="1108" name="Gerader Verbinder 1107">
          <a:extLst>
            <a:ext uri="{FF2B5EF4-FFF2-40B4-BE49-F238E27FC236}">
              <a16:creationId xmlns:a16="http://schemas.microsoft.com/office/drawing/2014/main" id="{D9494A64-3955-4535-8AAE-2886443A1582}"/>
            </a:ext>
          </a:extLst>
        </xdr:cNvPr>
        <xdr:cNvCxnSpPr/>
      </xdr:nvCxnSpPr>
      <xdr:spPr>
        <a:xfrm>
          <a:off x="16369145" y="1402773"/>
          <a:ext cx="44594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257175</xdr:colOff>
      <xdr:row>6</xdr:row>
      <xdr:rowOff>190500</xdr:rowOff>
    </xdr:from>
    <xdr:to>
      <xdr:col>94</xdr:col>
      <xdr:colOff>257175</xdr:colOff>
      <xdr:row>6</xdr:row>
      <xdr:rowOff>190500</xdr:rowOff>
    </xdr:to>
    <xdr:cxnSp macro="">
      <xdr:nvCxnSpPr>
        <xdr:cNvPr id="1109" name="Gerader Verbinder 1108">
          <a:extLst>
            <a:ext uri="{FF2B5EF4-FFF2-40B4-BE49-F238E27FC236}">
              <a16:creationId xmlns:a16="http://schemas.microsoft.com/office/drawing/2014/main" id="{CC1EA6A1-378E-4D45-B86F-472517BE50B7}"/>
            </a:ext>
          </a:extLst>
        </xdr:cNvPr>
        <xdr:cNvCxnSpPr/>
      </xdr:nvCxnSpPr>
      <xdr:spPr>
        <a:xfrm>
          <a:off x="14302220" y="1402773"/>
          <a:ext cx="32904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180975</xdr:colOff>
      <xdr:row>5</xdr:row>
      <xdr:rowOff>190500</xdr:rowOff>
    </xdr:from>
    <xdr:to>
      <xdr:col>121</xdr:col>
      <xdr:colOff>9525</xdr:colOff>
      <xdr:row>5</xdr:row>
      <xdr:rowOff>190500</xdr:rowOff>
    </xdr:to>
    <xdr:cxnSp macro="">
      <xdr:nvCxnSpPr>
        <xdr:cNvPr id="1110" name="Gerader Verbinder 1109">
          <a:extLst>
            <a:ext uri="{FF2B5EF4-FFF2-40B4-BE49-F238E27FC236}">
              <a16:creationId xmlns:a16="http://schemas.microsoft.com/office/drawing/2014/main" id="{391A4939-CBBB-49DE-8CC0-359E70EE5B4C}"/>
            </a:ext>
          </a:extLst>
        </xdr:cNvPr>
        <xdr:cNvCxnSpPr/>
      </xdr:nvCxnSpPr>
      <xdr:spPr>
        <a:xfrm>
          <a:off x="8062913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228600</xdr:colOff>
      <xdr:row>6</xdr:row>
      <xdr:rowOff>190500</xdr:rowOff>
    </xdr:from>
    <xdr:to>
      <xdr:col>125</xdr:col>
      <xdr:colOff>85725</xdr:colOff>
      <xdr:row>6</xdr:row>
      <xdr:rowOff>190500</xdr:rowOff>
    </xdr:to>
    <xdr:cxnSp macro="">
      <xdr:nvCxnSpPr>
        <xdr:cNvPr id="1111" name="Gerader Verbinder 1110">
          <a:extLst>
            <a:ext uri="{FF2B5EF4-FFF2-40B4-BE49-F238E27FC236}">
              <a16:creationId xmlns:a16="http://schemas.microsoft.com/office/drawing/2014/main" id="{1815986F-7D38-422F-9D82-DA959A9EB307}"/>
            </a:ext>
          </a:extLst>
        </xdr:cNvPr>
        <xdr:cNvCxnSpPr/>
      </xdr:nvCxnSpPr>
      <xdr:spPr>
        <a:xfrm>
          <a:off x="9253538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257175</xdr:colOff>
      <xdr:row>6</xdr:row>
      <xdr:rowOff>190500</xdr:rowOff>
    </xdr:from>
    <xdr:to>
      <xdr:col>117</xdr:col>
      <xdr:colOff>257175</xdr:colOff>
      <xdr:row>6</xdr:row>
      <xdr:rowOff>190500</xdr:rowOff>
    </xdr:to>
    <xdr:cxnSp macro="">
      <xdr:nvCxnSpPr>
        <xdr:cNvPr id="1112" name="Gerader Verbinder 1111">
          <a:extLst>
            <a:ext uri="{FF2B5EF4-FFF2-40B4-BE49-F238E27FC236}">
              <a16:creationId xmlns:a16="http://schemas.microsoft.com/office/drawing/2014/main" id="{EEAB8492-BB3E-4D7B-8FCD-9E18D3366F33}"/>
            </a:ext>
          </a:extLst>
        </xdr:cNvPr>
        <xdr:cNvCxnSpPr/>
      </xdr:nvCxnSpPr>
      <xdr:spPr>
        <a:xfrm>
          <a:off x="7234238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180975</xdr:colOff>
      <xdr:row>5</xdr:row>
      <xdr:rowOff>190500</xdr:rowOff>
    </xdr:from>
    <xdr:to>
      <xdr:col>144</xdr:col>
      <xdr:colOff>9525</xdr:colOff>
      <xdr:row>5</xdr:row>
      <xdr:rowOff>190500</xdr:rowOff>
    </xdr:to>
    <xdr:cxnSp macro="">
      <xdr:nvCxnSpPr>
        <xdr:cNvPr id="1113" name="Gerader Verbinder 1112">
          <a:extLst>
            <a:ext uri="{FF2B5EF4-FFF2-40B4-BE49-F238E27FC236}">
              <a16:creationId xmlns:a16="http://schemas.microsoft.com/office/drawing/2014/main" id="{10A62AE5-0BEF-4E7C-AD99-6F771A52F950}"/>
            </a:ext>
          </a:extLst>
        </xdr:cNvPr>
        <xdr:cNvCxnSpPr/>
      </xdr:nvCxnSpPr>
      <xdr:spPr>
        <a:xfrm>
          <a:off x="14754225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228600</xdr:colOff>
      <xdr:row>6</xdr:row>
      <xdr:rowOff>190500</xdr:rowOff>
    </xdr:from>
    <xdr:to>
      <xdr:col>148</xdr:col>
      <xdr:colOff>85725</xdr:colOff>
      <xdr:row>6</xdr:row>
      <xdr:rowOff>190500</xdr:rowOff>
    </xdr:to>
    <xdr:cxnSp macro="">
      <xdr:nvCxnSpPr>
        <xdr:cNvPr id="1114" name="Gerader Verbinder 1113">
          <a:extLst>
            <a:ext uri="{FF2B5EF4-FFF2-40B4-BE49-F238E27FC236}">
              <a16:creationId xmlns:a16="http://schemas.microsoft.com/office/drawing/2014/main" id="{C5BCE3AB-CACE-42F9-86BB-43F16A0D4545}"/>
            </a:ext>
          </a:extLst>
        </xdr:cNvPr>
        <xdr:cNvCxnSpPr/>
      </xdr:nvCxnSpPr>
      <xdr:spPr>
        <a:xfrm>
          <a:off x="15944850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257175</xdr:colOff>
      <xdr:row>6</xdr:row>
      <xdr:rowOff>190500</xdr:rowOff>
    </xdr:from>
    <xdr:to>
      <xdr:col>140</xdr:col>
      <xdr:colOff>257175</xdr:colOff>
      <xdr:row>6</xdr:row>
      <xdr:rowOff>190500</xdr:rowOff>
    </xdr:to>
    <xdr:cxnSp macro="">
      <xdr:nvCxnSpPr>
        <xdr:cNvPr id="1115" name="Gerader Verbinder 1114">
          <a:extLst>
            <a:ext uri="{FF2B5EF4-FFF2-40B4-BE49-F238E27FC236}">
              <a16:creationId xmlns:a16="http://schemas.microsoft.com/office/drawing/2014/main" id="{4B6BA4C9-53D0-4D7D-8096-B0E4C90D2889}"/>
            </a:ext>
          </a:extLst>
        </xdr:cNvPr>
        <xdr:cNvCxnSpPr/>
      </xdr:nvCxnSpPr>
      <xdr:spPr>
        <a:xfrm>
          <a:off x="13925550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180975</xdr:colOff>
      <xdr:row>5</xdr:row>
      <xdr:rowOff>190500</xdr:rowOff>
    </xdr:from>
    <xdr:to>
      <xdr:col>167</xdr:col>
      <xdr:colOff>9525</xdr:colOff>
      <xdr:row>5</xdr:row>
      <xdr:rowOff>190500</xdr:rowOff>
    </xdr:to>
    <xdr:cxnSp macro="">
      <xdr:nvCxnSpPr>
        <xdr:cNvPr id="1116" name="Gerader Verbinder 1115">
          <a:extLst>
            <a:ext uri="{FF2B5EF4-FFF2-40B4-BE49-F238E27FC236}">
              <a16:creationId xmlns:a16="http://schemas.microsoft.com/office/drawing/2014/main" id="{79127D71-5924-40AB-90E7-55D816CC7459}"/>
            </a:ext>
          </a:extLst>
        </xdr:cNvPr>
        <xdr:cNvCxnSpPr/>
      </xdr:nvCxnSpPr>
      <xdr:spPr>
        <a:xfrm>
          <a:off x="21445538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228600</xdr:colOff>
      <xdr:row>6</xdr:row>
      <xdr:rowOff>190500</xdr:rowOff>
    </xdr:from>
    <xdr:to>
      <xdr:col>171</xdr:col>
      <xdr:colOff>85725</xdr:colOff>
      <xdr:row>6</xdr:row>
      <xdr:rowOff>190500</xdr:rowOff>
    </xdr:to>
    <xdr:cxnSp macro="">
      <xdr:nvCxnSpPr>
        <xdr:cNvPr id="1117" name="Gerader Verbinder 1116">
          <a:extLst>
            <a:ext uri="{FF2B5EF4-FFF2-40B4-BE49-F238E27FC236}">
              <a16:creationId xmlns:a16="http://schemas.microsoft.com/office/drawing/2014/main" id="{64E4AB95-7D86-429C-AB1C-6C2E91BC0F91}"/>
            </a:ext>
          </a:extLst>
        </xdr:cNvPr>
        <xdr:cNvCxnSpPr/>
      </xdr:nvCxnSpPr>
      <xdr:spPr>
        <a:xfrm>
          <a:off x="22636163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257175</xdr:colOff>
      <xdr:row>6</xdr:row>
      <xdr:rowOff>190500</xdr:rowOff>
    </xdr:from>
    <xdr:to>
      <xdr:col>163</xdr:col>
      <xdr:colOff>257175</xdr:colOff>
      <xdr:row>6</xdr:row>
      <xdr:rowOff>190500</xdr:rowOff>
    </xdr:to>
    <xdr:cxnSp macro="">
      <xdr:nvCxnSpPr>
        <xdr:cNvPr id="1118" name="Gerader Verbinder 1117">
          <a:extLst>
            <a:ext uri="{FF2B5EF4-FFF2-40B4-BE49-F238E27FC236}">
              <a16:creationId xmlns:a16="http://schemas.microsoft.com/office/drawing/2014/main" id="{E38888AA-3B9D-4FDD-99C0-D5462FBB06A0}"/>
            </a:ext>
          </a:extLst>
        </xdr:cNvPr>
        <xdr:cNvCxnSpPr/>
      </xdr:nvCxnSpPr>
      <xdr:spPr>
        <a:xfrm>
          <a:off x="20616863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180975</xdr:colOff>
      <xdr:row>5</xdr:row>
      <xdr:rowOff>190500</xdr:rowOff>
    </xdr:from>
    <xdr:to>
      <xdr:col>190</xdr:col>
      <xdr:colOff>9525</xdr:colOff>
      <xdr:row>5</xdr:row>
      <xdr:rowOff>190500</xdr:rowOff>
    </xdr:to>
    <xdr:cxnSp macro="">
      <xdr:nvCxnSpPr>
        <xdr:cNvPr id="1119" name="Gerader Verbinder 1118">
          <a:extLst>
            <a:ext uri="{FF2B5EF4-FFF2-40B4-BE49-F238E27FC236}">
              <a16:creationId xmlns:a16="http://schemas.microsoft.com/office/drawing/2014/main" id="{E9876C00-F779-4E8B-AA8F-4C137DC729E6}"/>
            </a:ext>
          </a:extLst>
        </xdr:cNvPr>
        <xdr:cNvCxnSpPr/>
      </xdr:nvCxnSpPr>
      <xdr:spPr>
        <a:xfrm>
          <a:off x="28136850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228600</xdr:colOff>
      <xdr:row>6</xdr:row>
      <xdr:rowOff>190500</xdr:rowOff>
    </xdr:from>
    <xdr:to>
      <xdr:col>194</xdr:col>
      <xdr:colOff>85725</xdr:colOff>
      <xdr:row>6</xdr:row>
      <xdr:rowOff>190500</xdr:rowOff>
    </xdr:to>
    <xdr:cxnSp macro="">
      <xdr:nvCxnSpPr>
        <xdr:cNvPr id="1120" name="Gerader Verbinder 1119">
          <a:extLst>
            <a:ext uri="{FF2B5EF4-FFF2-40B4-BE49-F238E27FC236}">
              <a16:creationId xmlns:a16="http://schemas.microsoft.com/office/drawing/2014/main" id="{F022D9DC-F580-4783-B51D-DFAE5327BE19}"/>
            </a:ext>
          </a:extLst>
        </xdr:cNvPr>
        <xdr:cNvCxnSpPr/>
      </xdr:nvCxnSpPr>
      <xdr:spPr>
        <a:xfrm>
          <a:off x="29327475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257175</xdr:colOff>
      <xdr:row>6</xdr:row>
      <xdr:rowOff>190500</xdr:rowOff>
    </xdr:from>
    <xdr:to>
      <xdr:col>186</xdr:col>
      <xdr:colOff>257175</xdr:colOff>
      <xdr:row>6</xdr:row>
      <xdr:rowOff>190500</xdr:rowOff>
    </xdr:to>
    <xdr:cxnSp macro="">
      <xdr:nvCxnSpPr>
        <xdr:cNvPr id="1121" name="Gerader Verbinder 1120">
          <a:extLst>
            <a:ext uri="{FF2B5EF4-FFF2-40B4-BE49-F238E27FC236}">
              <a16:creationId xmlns:a16="http://schemas.microsoft.com/office/drawing/2014/main" id="{2A25F736-C48D-44A5-AE66-99E67272E771}"/>
            </a:ext>
          </a:extLst>
        </xdr:cNvPr>
        <xdr:cNvCxnSpPr/>
      </xdr:nvCxnSpPr>
      <xdr:spPr>
        <a:xfrm>
          <a:off x="27308175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211</xdr:col>
      <xdr:colOff>180975</xdr:colOff>
      <xdr:row>5</xdr:row>
      <xdr:rowOff>190500</xdr:rowOff>
    </xdr:from>
    <xdr:to>
      <xdr:col>213</xdr:col>
      <xdr:colOff>9525</xdr:colOff>
      <xdr:row>5</xdr:row>
      <xdr:rowOff>190500</xdr:rowOff>
    </xdr:to>
    <xdr:cxnSp macro="">
      <xdr:nvCxnSpPr>
        <xdr:cNvPr id="1122" name="Gerader Verbinder 1121">
          <a:extLst>
            <a:ext uri="{FF2B5EF4-FFF2-40B4-BE49-F238E27FC236}">
              <a16:creationId xmlns:a16="http://schemas.microsoft.com/office/drawing/2014/main" id="{62E1AA88-CCFB-48B1-8135-1C7D3E498804}"/>
            </a:ext>
          </a:extLst>
        </xdr:cNvPr>
        <xdr:cNvCxnSpPr/>
      </xdr:nvCxnSpPr>
      <xdr:spPr>
        <a:xfrm>
          <a:off x="8062913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228600</xdr:colOff>
      <xdr:row>6</xdr:row>
      <xdr:rowOff>190500</xdr:rowOff>
    </xdr:from>
    <xdr:to>
      <xdr:col>217</xdr:col>
      <xdr:colOff>85725</xdr:colOff>
      <xdr:row>6</xdr:row>
      <xdr:rowOff>190500</xdr:rowOff>
    </xdr:to>
    <xdr:cxnSp macro="">
      <xdr:nvCxnSpPr>
        <xdr:cNvPr id="1123" name="Gerader Verbinder 1122">
          <a:extLst>
            <a:ext uri="{FF2B5EF4-FFF2-40B4-BE49-F238E27FC236}">
              <a16:creationId xmlns:a16="http://schemas.microsoft.com/office/drawing/2014/main" id="{536E9693-0F21-4F7E-8C55-C88D09B1DA1E}"/>
            </a:ext>
          </a:extLst>
        </xdr:cNvPr>
        <xdr:cNvCxnSpPr/>
      </xdr:nvCxnSpPr>
      <xdr:spPr>
        <a:xfrm>
          <a:off x="9253538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257175</xdr:colOff>
      <xdr:row>6</xdr:row>
      <xdr:rowOff>190500</xdr:rowOff>
    </xdr:from>
    <xdr:to>
      <xdr:col>209</xdr:col>
      <xdr:colOff>257175</xdr:colOff>
      <xdr:row>6</xdr:row>
      <xdr:rowOff>190500</xdr:rowOff>
    </xdr:to>
    <xdr:cxnSp macro="">
      <xdr:nvCxnSpPr>
        <xdr:cNvPr id="1124" name="Gerader Verbinder 1123">
          <a:extLst>
            <a:ext uri="{FF2B5EF4-FFF2-40B4-BE49-F238E27FC236}">
              <a16:creationId xmlns:a16="http://schemas.microsoft.com/office/drawing/2014/main" id="{8DDF624A-E39B-4EDD-8DDE-A6DA05EC24A8}"/>
            </a:ext>
          </a:extLst>
        </xdr:cNvPr>
        <xdr:cNvCxnSpPr/>
      </xdr:nvCxnSpPr>
      <xdr:spPr>
        <a:xfrm>
          <a:off x="7234238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234</xdr:col>
      <xdr:colOff>180975</xdr:colOff>
      <xdr:row>5</xdr:row>
      <xdr:rowOff>190500</xdr:rowOff>
    </xdr:from>
    <xdr:to>
      <xdr:col>236</xdr:col>
      <xdr:colOff>9525</xdr:colOff>
      <xdr:row>5</xdr:row>
      <xdr:rowOff>190500</xdr:rowOff>
    </xdr:to>
    <xdr:cxnSp macro="">
      <xdr:nvCxnSpPr>
        <xdr:cNvPr id="1125" name="Gerader Verbinder 1124">
          <a:extLst>
            <a:ext uri="{FF2B5EF4-FFF2-40B4-BE49-F238E27FC236}">
              <a16:creationId xmlns:a16="http://schemas.microsoft.com/office/drawing/2014/main" id="{5D1B524C-90DD-4477-90CF-E1CE57E731C5}"/>
            </a:ext>
          </a:extLst>
        </xdr:cNvPr>
        <xdr:cNvCxnSpPr/>
      </xdr:nvCxnSpPr>
      <xdr:spPr>
        <a:xfrm>
          <a:off x="14754225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238</xdr:col>
      <xdr:colOff>228600</xdr:colOff>
      <xdr:row>6</xdr:row>
      <xdr:rowOff>190500</xdr:rowOff>
    </xdr:from>
    <xdr:to>
      <xdr:col>240</xdr:col>
      <xdr:colOff>85725</xdr:colOff>
      <xdr:row>6</xdr:row>
      <xdr:rowOff>190500</xdr:rowOff>
    </xdr:to>
    <xdr:cxnSp macro="">
      <xdr:nvCxnSpPr>
        <xdr:cNvPr id="1126" name="Gerader Verbinder 1125">
          <a:extLst>
            <a:ext uri="{FF2B5EF4-FFF2-40B4-BE49-F238E27FC236}">
              <a16:creationId xmlns:a16="http://schemas.microsoft.com/office/drawing/2014/main" id="{A4670A13-474D-4111-9868-9A07059691A2}"/>
            </a:ext>
          </a:extLst>
        </xdr:cNvPr>
        <xdr:cNvCxnSpPr/>
      </xdr:nvCxnSpPr>
      <xdr:spPr>
        <a:xfrm>
          <a:off x="15944850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231</xdr:col>
      <xdr:colOff>257175</xdr:colOff>
      <xdr:row>6</xdr:row>
      <xdr:rowOff>190500</xdr:rowOff>
    </xdr:from>
    <xdr:to>
      <xdr:col>232</xdr:col>
      <xdr:colOff>257175</xdr:colOff>
      <xdr:row>6</xdr:row>
      <xdr:rowOff>190500</xdr:rowOff>
    </xdr:to>
    <xdr:cxnSp macro="">
      <xdr:nvCxnSpPr>
        <xdr:cNvPr id="1127" name="Gerader Verbinder 1126">
          <a:extLst>
            <a:ext uri="{FF2B5EF4-FFF2-40B4-BE49-F238E27FC236}">
              <a16:creationId xmlns:a16="http://schemas.microsoft.com/office/drawing/2014/main" id="{48F00EC2-74C1-4E01-A9C2-1E52334DEEAA}"/>
            </a:ext>
          </a:extLst>
        </xdr:cNvPr>
        <xdr:cNvCxnSpPr/>
      </xdr:nvCxnSpPr>
      <xdr:spPr>
        <a:xfrm>
          <a:off x="13925550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257</xdr:col>
      <xdr:colOff>180975</xdr:colOff>
      <xdr:row>5</xdr:row>
      <xdr:rowOff>190500</xdr:rowOff>
    </xdr:from>
    <xdr:to>
      <xdr:col>259</xdr:col>
      <xdr:colOff>9525</xdr:colOff>
      <xdr:row>5</xdr:row>
      <xdr:rowOff>190500</xdr:rowOff>
    </xdr:to>
    <xdr:cxnSp macro="">
      <xdr:nvCxnSpPr>
        <xdr:cNvPr id="1128" name="Gerader Verbinder 1127">
          <a:extLst>
            <a:ext uri="{FF2B5EF4-FFF2-40B4-BE49-F238E27FC236}">
              <a16:creationId xmlns:a16="http://schemas.microsoft.com/office/drawing/2014/main" id="{8BE6D46A-C601-433E-8AA7-94DBD8976307}"/>
            </a:ext>
          </a:extLst>
        </xdr:cNvPr>
        <xdr:cNvCxnSpPr/>
      </xdr:nvCxnSpPr>
      <xdr:spPr>
        <a:xfrm>
          <a:off x="21445538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261</xdr:col>
      <xdr:colOff>228600</xdr:colOff>
      <xdr:row>6</xdr:row>
      <xdr:rowOff>190500</xdr:rowOff>
    </xdr:from>
    <xdr:to>
      <xdr:col>263</xdr:col>
      <xdr:colOff>85725</xdr:colOff>
      <xdr:row>6</xdr:row>
      <xdr:rowOff>190500</xdr:rowOff>
    </xdr:to>
    <xdr:cxnSp macro="">
      <xdr:nvCxnSpPr>
        <xdr:cNvPr id="1129" name="Gerader Verbinder 1128">
          <a:extLst>
            <a:ext uri="{FF2B5EF4-FFF2-40B4-BE49-F238E27FC236}">
              <a16:creationId xmlns:a16="http://schemas.microsoft.com/office/drawing/2014/main" id="{BF4D4A9C-2EF5-48C0-9303-D2ED4A194162}"/>
            </a:ext>
          </a:extLst>
        </xdr:cNvPr>
        <xdr:cNvCxnSpPr/>
      </xdr:nvCxnSpPr>
      <xdr:spPr>
        <a:xfrm>
          <a:off x="22636163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254</xdr:col>
      <xdr:colOff>257175</xdr:colOff>
      <xdr:row>6</xdr:row>
      <xdr:rowOff>190500</xdr:rowOff>
    </xdr:from>
    <xdr:to>
      <xdr:col>255</xdr:col>
      <xdr:colOff>257175</xdr:colOff>
      <xdr:row>6</xdr:row>
      <xdr:rowOff>190500</xdr:rowOff>
    </xdr:to>
    <xdr:cxnSp macro="">
      <xdr:nvCxnSpPr>
        <xdr:cNvPr id="1130" name="Gerader Verbinder 1129">
          <a:extLst>
            <a:ext uri="{FF2B5EF4-FFF2-40B4-BE49-F238E27FC236}">
              <a16:creationId xmlns:a16="http://schemas.microsoft.com/office/drawing/2014/main" id="{A6F8F200-D096-417B-BDAD-4DC1C971BFFB}"/>
            </a:ext>
          </a:extLst>
        </xdr:cNvPr>
        <xdr:cNvCxnSpPr/>
      </xdr:nvCxnSpPr>
      <xdr:spPr>
        <a:xfrm>
          <a:off x="20616863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280</xdr:col>
      <xdr:colOff>180975</xdr:colOff>
      <xdr:row>5</xdr:row>
      <xdr:rowOff>190500</xdr:rowOff>
    </xdr:from>
    <xdr:to>
      <xdr:col>282</xdr:col>
      <xdr:colOff>9525</xdr:colOff>
      <xdr:row>5</xdr:row>
      <xdr:rowOff>190500</xdr:rowOff>
    </xdr:to>
    <xdr:cxnSp macro="">
      <xdr:nvCxnSpPr>
        <xdr:cNvPr id="1131" name="Gerader Verbinder 1130">
          <a:extLst>
            <a:ext uri="{FF2B5EF4-FFF2-40B4-BE49-F238E27FC236}">
              <a16:creationId xmlns:a16="http://schemas.microsoft.com/office/drawing/2014/main" id="{9C0DB072-8A28-4060-96D6-F1B86293037D}"/>
            </a:ext>
          </a:extLst>
        </xdr:cNvPr>
        <xdr:cNvCxnSpPr/>
      </xdr:nvCxnSpPr>
      <xdr:spPr>
        <a:xfrm>
          <a:off x="28136850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284</xdr:col>
      <xdr:colOff>228600</xdr:colOff>
      <xdr:row>6</xdr:row>
      <xdr:rowOff>190500</xdr:rowOff>
    </xdr:from>
    <xdr:to>
      <xdr:col>286</xdr:col>
      <xdr:colOff>85725</xdr:colOff>
      <xdr:row>6</xdr:row>
      <xdr:rowOff>190500</xdr:rowOff>
    </xdr:to>
    <xdr:cxnSp macro="">
      <xdr:nvCxnSpPr>
        <xdr:cNvPr id="1132" name="Gerader Verbinder 1131">
          <a:extLst>
            <a:ext uri="{FF2B5EF4-FFF2-40B4-BE49-F238E27FC236}">
              <a16:creationId xmlns:a16="http://schemas.microsoft.com/office/drawing/2014/main" id="{BB8F6FFD-014A-41A9-9005-5D0223803615}"/>
            </a:ext>
          </a:extLst>
        </xdr:cNvPr>
        <xdr:cNvCxnSpPr/>
      </xdr:nvCxnSpPr>
      <xdr:spPr>
        <a:xfrm>
          <a:off x="29327475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277</xdr:col>
      <xdr:colOff>257175</xdr:colOff>
      <xdr:row>6</xdr:row>
      <xdr:rowOff>190500</xdr:rowOff>
    </xdr:from>
    <xdr:to>
      <xdr:col>278</xdr:col>
      <xdr:colOff>257175</xdr:colOff>
      <xdr:row>6</xdr:row>
      <xdr:rowOff>190500</xdr:rowOff>
    </xdr:to>
    <xdr:cxnSp macro="">
      <xdr:nvCxnSpPr>
        <xdr:cNvPr id="1133" name="Gerader Verbinder 1132">
          <a:extLst>
            <a:ext uri="{FF2B5EF4-FFF2-40B4-BE49-F238E27FC236}">
              <a16:creationId xmlns:a16="http://schemas.microsoft.com/office/drawing/2014/main" id="{03DB6218-413F-4578-A359-0582219DA685}"/>
            </a:ext>
          </a:extLst>
        </xdr:cNvPr>
        <xdr:cNvCxnSpPr/>
      </xdr:nvCxnSpPr>
      <xdr:spPr>
        <a:xfrm>
          <a:off x="27308175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303</xdr:col>
      <xdr:colOff>180975</xdr:colOff>
      <xdr:row>5</xdr:row>
      <xdr:rowOff>190500</xdr:rowOff>
    </xdr:from>
    <xdr:to>
      <xdr:col>305</xdr:col>
      <xdr:colOff>9525</xdr:colOff>
      <xdr:row>5</xdr:row>
      <xdr:rowOff>190500</xdr:rowOff>
    </xdr:to>
    <xdr:cxnSp macro="">
      <xdr:nvCxnSpPr>
        <xdr:cNvPr id="1134" name="Gerader Verbinder 1133">
          <a:extLst>
            <a:ext uri="{FF2B5EF4-FFF2-40B4-BE49-F238E27FC236}">
              <a16:creationId xmlns:a16="http://schemas.microsoft.com/office/drawing/2014/main" id="{12FF2071-33D6-46AD-B878-CCB31DEECF2E}"/>
            </a:ext>
          </a:extLst>
        </xdr:cNvPr>
        <xdr:cNvCxnSpPr/>
      </xdr:nvCxnSpPr>
      <xdr:spPr>
        <a:xfrm>
          <a:off x="34828163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307</xdr:col>
      <xdr:colOff>228600</xdr:colOff>
      <xdr:row>6</xdr:row>
      <xdr:rowOff>190500</xdr:rowOff>
    </xdr:from>
    <xdr:to>
      <xdr:col>309</xdr:col>
      <xdr:colOff>85725</xdr:colOff>
      <xdr:row>6</xdr:row>
      <xdr:rowOff>190500</xdr:rowOff>
    </xdr:to>
    <xdr:cxnSp macro="">
      <xdr:nvCxnSpPr>
        <xdr:cNvPr id="1135" name="Gerader Verbinder 1134">
          <a:extLst>
            <a:ext uri="{FF2B5EF4-FFF2-40B4-BE49-F238E27FC236}">
              <a16:creationId xmlns:a16="http://schemas.microsoft.com/office/drawing/2014/main" id="{370796E0-5689-4079-8FC2-600D08A74459}"/>
            </a:ext>
          </a:extLst>
        </xdr:cNvPr>
        <xdr:cNvCxnSpPr/>
      </xdr:nvCxnSpPr>
      <xdr:spPr>
        <a:xfrm>
          <a:off x="36018788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300</xdr:col>
      <xdr:colOff>257175</xdr:colOff>
      <xdr:row>6</xdr:row>
      <xdr:rowOff>190500</xdr:rowOff>
    </xdr:from>
    <xdr:to>
      <xdr:col>301</xdr:col>
      <xdr:colOff>257175</xdr:colOff>
      <xdr:row>6</xdr:row>
      <xdr:rowOff>190500</xdr:rowOff>
    </xdr:to>
    <xdr:cxnSp macro="">
      <xdr:nvCxnSpPr>
        <xdr:cNvPr id="1136" name="Gerader Verbinder 1135">
          <a:extLst>
            <a:ext uri="{FF2B5EF4-FFF2-40B4-BE49-F238E27FC236}">
              <a16:creationId xmlns:a16="http://schemas.microsoft.com/office/drawing/2014/main" id="{15E63B59-AFF6-4FC4-8479-1134D67B4034}"/>
            </a:ext>
          </a:extLst>
        </xdr:cNvPr>
        <xdr:cNvCxnSpPr/>
      </xdr:nvCxnSpPr>
      <xdr:spPr>
        <a:xfrm>
          <a:off x="33999488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326</xdr:col>
      <xdr:colOff>180975</xdr:colOff>
      <xdr:row>5</xdr:row>
      <xdr:rowOff>190500</xdr:rowOff>
    </xdr:from>
    <xdr:to>
      <xdr:col>328</xdr:col>
      <xdr:colOff>9525</xdr:colOff>
      <xdr:row>5</xdr:row>
      <xdr:rowOff>190500</xdr:rowOff>
    </xdr:to>
    <xdr:cxnSp macro="">
      <xdr:nvCxnSpPr>
        <xdr:cNvPr id="1137" name="Gerader Verbinder 1136">
          <a:extLst>
            <a:ext uri="{FF2B5EF4-FFF2-40B4-BE49-F238E27FC236}">
              <a16:creationId xmlns:a16="http://schemas.microsoft.com/office/drawing/2014/main" id="{ED728A93-42CB-4281-A32A-35ECE18E4B8B}"/>
            </a:ext>
          </a:extLst>
        </xdr:cNvPr>
        <xdr:cNvCxnSpPr/>
      </xdr:nvCxnSpPr>
      <xdr:spPr>
        <a:xfrm>
          <a:off x="41519475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330</xdr:col>
      <xdr:colOff>228600</xdr:colOff>
      <xdr:row>6</xdr:row>
      <xdr:rowOff>190500</xdr:rowOff>
    </xdr:from>
    <xdr:to>
      <xdr:col>332</xdr:col>
      <xdr:colOff>85725</xdr:colOff>
      <xdr:row>6</xdr:row>
      <xdr:rowOff>190500</xdr:rowOff>
    </xdr:to>
    <xdr:cxnSp macro="">
      <xdr:nvCxnSpPr>
        <xdr:cNvPr id="1138" name="Gerader Verbinder 1137">
          <a:extLst>
            <a:ext uri="{FF2B5EF4-FFF2-40B4-BE49-F238E27FC236}">
              <a16:creationId xmlns:a16="http://schemas.microsoft.com/office/drawing/2014/main" id="{AFE2DAB1-1699-4135-B17E-D90D20FA3C54}"/>
            </a:ext>
          </a:extLst>
        </xdr:cNvPr>
        <xdr:cNvCxnSpPr/>
      </xdr:nvCxnSpPr>
      <xdr:spPr>
        <a:xfrm>
          <a:off x="42710100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323</xdr:col>
      <xdr:colOff>257175</xdr:colOff>
      <xdr:row>6</xdr:row>
      <xdr:rowOff>190500</xdr:rowOff>
    </xdr:from>
    <xdr:to>
      <xdr:col>324</xdr:col>
      <xdr:colOff>257175</xdr:colOff>
      <xdr:row>6</xdr:row>
      <xdr:rowOff>190500</xdr:rowOff>
    </xdr:to>
    <xdr:cxnSp macro="">
      <xdr:nvCxnSpPr>
        <xdr:cNvPr id="1139" name="Gerader Verbinder 1138">
          <a:extLst>
            <a:ext uri="{FF2B5EF4-FFF2-40B4-BE49-F238E27FC236}">
              <a16:creationId xmlns:a16="http://schemas.microsoft.com/office/drawing/2014/main" id="{C3857562-6848-4586-AFA9-84696D503A16}"/>
            </a:ext>
          </a:extLst>
        </xdr:cNvPr>
        <xdr:cNvCxnSpPr/>
      </xdr:nvCxnSpPr>
      <xdr:spPr>
        <a:xfrm>
          <a:off x="40690800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349</xdr:col>
      <xdr:colOff>180975</xdr:colOff>
      <xdr:row>5</xdr:row>
      <xdr:rowOff>190500</xdr:rowOff>
    </xdr:from>
    <xdr:to>
      <xdr:col>351</xdr:col>
      <xdr:colOff>9525</xdr:colOff>
      <xdr:row>5</xdr:row>
      <xdr:rowOff>190500</xdr:rowOff>
    </xdr:to>
    <xdr:cxnSp macro="">
      <xdr:nvCxnSpPr>
        <xdr:cNvPr id="1140" name="Gerader Verbinder 1139">
          <a:extLst>
            <a:ext uri="{FF2B5EF4-FFF2-40B4-BE49-F238E27FC236}">
              <a16:creationId xmlns:a16="http://schemas.microsoft.com/office/drawing/2014/main" id="{CEA498BE-031A-40E0-A684-DA25EF0A9088}"/>
            </a:ext>
          </a:extLst>
        </xdr:cNvPr>
        <xdr:cNvCxnSpPr/>
      </xdr:nvCxnSpPr>
      <xdr:spPr>
        <a:xfrm>
          <a:off x="48210788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353</xdr:col>
      <xdr:colOff>228600</xdr:colOff>
      <xdr:row>6</xdr:row>
      <xdr:rowOff>190500</xdr:rowOff>
    </xdr:from>
    <xdr:to>
      <xdr:col>355</xdr:col>
      <xdr:colOff>85725</xdr:colOff>
      <xdr:row>6</xdr:row>
      <xdr:rowOff>190500</xdr:rowOff>
    </xdr:to>
    <xdr:cxnSp macro="">
      <xdr:nvCxnSpPr>
        <xdr:cNvPr id="1141" name="Gerader Verbinder 1140">
          <a:extLst>
            <a:ext uri="{FF2B5EF4-FFF2-40B4-BE49-F238E27FC236}">
              <a16:creationId xmlns:a16="http://schemas.microsoft.com/office/drawing/2014/main" id="{229253A5-2B83-4FA4-9863-14020485BD70}"/>
            </a:ext>
          </a:extLst>
        </xdr:cNvPr>
        <xdr:cNvCxnSpPr/>
      </xdr:nvCxnSpPr>
      <xdr:spPr>
        <a:xfrm>
          <a:off x="49401413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346</xdr:col>
      <xdr:colOff>257175</xdr:colOff>
      <xdr:row>6</xdr:row>
      <xdr:rowOff>190500</xdr:rowOff>
    </xdr:from>
    <xdr:to>
      <xdr:col>347</xdr:col>
      <xdr:colOff>257175</xdr:colOff>
      <xdr:row>6</xdr:row>
      <xdr:rowOff>190500</xdr:rowOff>
    </xdr:to>
    <xdr:cxnSp macro="">
      <xdr:nvCxnSpPr>
        <xdr:cNvPr id="1142" name="Gerader Verbinder 1141">
          <a:extLst>
            <a:ext uri="{FF2B5EF4-FFF2-40B4-BE49-F238E27FC236}">
              <a16:creationId xmlns:a16="http://schemas.microsoft.com/office/drawing/2014/main" id="{A8EA084B-6650-46F7-86F8-1BA8A7A800B3}"/>
            </a:ext>
          </a:extLst>
        </xdr:cNvPr>
        <xdr:cNvCxnSpPr/>
      </xdr:nvCxnSpPr>
      <xdr:spPr>
        <a:xfrm>
          <a:off x="47382113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372</xdr:col>
      <xdr:colOff>180975</xdr:colOff>
      <xdr:row>5</xdr:row>
      <xdr:rowOff>190500</xdr:rowOff>
    </xdr:from>
    <xdr:to>
      <xdr:col>374</xdr:col>
      <xdr:colOff>9525</xdr:colOff>
      <xdr:row>5</xdr:row>
      <xdr:rowOff>190500</xdr:rowOff>
    </xdr:to>
    <xdr:cxnSp macro="">
      <xdr:nvCxnSpPr>
        <xdr:cNvPr id="1143" name="Gerader Verbinder 1142">
          <a:extLst>
            <a:ext uri="{FF2B5EF4-FFF2-40B4-BE49-F238E27FC236}">
              <a16:creationId xmlns:a16="http://schemas.microsoft.com/office/drawing/2014/main" id="{28F0373C-F44C-4335-9C13-A0625BB1BD7B}"/>
            </a:ext>
          </a:extLst>
        </xdr:cNvPr>
        <xdr:cNvCxnSpPr/>
      </xdr:nvCxnSpPr>
      <xdr:spPr>
        <a:xfrm>
          <a:off x="54902100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376</xdr:col>
      <xdr:colOff>228600</xdr:colOff>
      <xdr:row>6</xdr:row>
      <xdr:rowOff>190500</xdr:rowOff>
    </xdr:from>
    <xdr:to>
      <xdr:col>378</xdr:col>
      <xdr:colOff>85725</xdr:colOff>
      <xdr:row>6</xdr:row>
      <xdr:rowOff>190500</xdr:rowOff>
    </xdr:to>
    <xdr:cxnSp macro="">
      <xdr:nvCxnSpPr>
        <xdr:cNvPr id="1144" name="Gerader Verbinder 1143">
          <a:extLst>
            <a:ext uri="{FF2B5EF4-FFF2-40B4-BE49-F238E27FC236}">
              <a16:creationId xmlns:a16="http://schemas.microsoft.com/office/drawing/2014/main" id="{D69524F8-597A-4A47-B674-AC65DE35B1BA}"/>
            </a:ext>
          </a:extLst>
        </xdr:cNvPr>
        <xdr:cNvCxnSpPr/>
      </xdr:nvCxnSpPr>
      <xdr:spPr>
        <a:xfrm>
          <a:off x="56092725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369</xdr:col>
      <xdr:colOff>257175</xdr:colOff>
      <xdr:row>6</xdr:row>
      <xdr:rowOff>190500</xdr:rowOff>
    </xdr:from>
    <xdr:to>
      <xdr:col>370</xdr:col>
      <xdr:colOff>257175</xdr:colOff>
      <xdr:row>6</xdr:row>
      <xdr:rowOff>190500</xdr:rowOff>
    </xdr:to>
    <xdr:cxnSp macro="">
      <xdr:nvCxnSpPr>
        <xdr:cNvPr id="1145" name="Gerader Verbinder 1144">
          <a:extLst>
            <a:ext uri="{FF2B5EF4-FFF2-40B4-BE49-F238E27FC236}">
              <a16:creationId xmlns:a16="http://schemas.microsoft.com/office/drawing/2014/main" id="{B47CA71E-CB4A-4FB5-BAC1-4E32AEAF48EC}"/>
            </a:ext>
          </a:extLst>
        </xdr:cNvPr>
        <xdr:cNvCxnSpPr/>
      </xdr:nvCxnSpPr>
      <xdr:spPr>
        <a:xfrm>
          <a:off x="54073425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395</xdr:col>
      <xdr:colOff>180975</xdr:colOff>
      <xdr:row>5</xdr:row>
      <xdr:rowOff>190500</xdr:rowOff>
    </xdr:from>
    <xdr:to>
      <xdr:col>397</xdr:col>
      <xdr:colOff>9525</xdr:colOff>
      <xdr:row>5</xdr:row>
      <xdr:rowOff>190500</xdr:rowOff>
    </xdr:to>
    <xdr:cxnSp macro="">
      <xdr:nvCxnSpPr>
        <xdr:cNvPr id="1146" name="Gerader Verbinder 1145">
          <a:extLst>
            <a:ext uri="{FF2B5EF4-FFF2-40B4-BE49-F238E27FC236}">
              <a16:creationId xmlns:a16="http://schemas.microsoft.com/office/drawing/2014/main" id="{78BBF035-77DE-4C7E-B160-F07376CED9D3}"/>
            </a:ext>
          </a:extLst>
        </xdr:cNvPr>
        <xdr:cNvCxnSpPr/>
      </xdr:nvCxnSpPr>
      <xdr:spPr>
        <a:xfrm>
          <a:off x="8062913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399</xdr:col>
      <xdr:colOff>228600</xdr:colOff>
      <xdr:row>6</xdr:row>
      <xdr:rowOff>190500</xdr:rowOff>
    </xdr:from>
    <xdr:to>
      <xdr:col>401</xdr:col>
      <xdr:colOff>85725</xdr:colOff>
      <xdr:row>6</xdr:row>
      <xdr:rowOff>190500</xdr:rowOff>
    </xdr:to>
    <xdr:cxnSp macro="">
      <xdr:nvCxnSpPr>
        <xdr:cNvPr id="1147" name="Gerader Verbinder 1146">
          <a:extLst>
            <a:ext uri="{FF2B5EF4-FFF2-40B4-BE49-F238E27FC236}">
              <a16:creationId xmlns:a16="http://schemas.microsoft.com/office/drawing/2014/main" id="{AA26A64F-6FB0-4044-B6FC-937B44162A7B}"/>
            </a:ext>
          </a:extLst>
        </xdr:cNvPr>
        <xdr:cNvCxnSpPr/>
      </xdr:nvCxnSpPr>
      <xdr:spPr>
        <a:xfrm>
          <a:off x="9253538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392</xdr:col>
      <xdr:colOff>257175</xdr:colOff>
      <xdr:row>6</xdr:row>
      <xdr:rowOff>190500</xdr:rowOff>
    </xdr:from>
    <xdr:to>
      <xdr:col>393</xdr:col>
      <xdr:colOff>257175</xdr:colOff>
      <xdr:row>6</xdr:row>
      <xdr:rowOff>190500</xdr:rowOff>
    </xdr:to>
    <xdr:cxnSp macro="">
      <xdr:nvCxnSpPr>
        <xdr:cNvPr id="1148" name="Gerader Verbinder 1147">
          <a:extLst>
            <a:ext uri="{FF2B5EF4-FFF2-40B4-BE49-F238E27FC236}">
              <a16:creationId xmlns:a16="http://schemas.microsoft.com/office/drawing/2014/main" id="{D6ACAC48-EB72-4150-ACB9-5929B6E30CCF}"/>
            </a:ext>
          </a:extLst>
        </xdr:cNvPr>
        <xdr:cNvCxnSpPr/>
      </xdr:nvCxnSpPr>
      <xdr:spPr>
        <a:xfrm>
          <a:off x="7234238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418</xdr:col>
      <xdr:colOff>180975</xdr:colOff>
      <xdr:row>5</xdr:row>
      <xdr:rowOff>190500</xdr:rowOff>
    </xdr:from>
    <xdr:to>
      <xdr:col>420</xdr:col>
      <xdr:colOff>9525</xdr:colOff>
      <xdr:row>5</xdr:row>
      <xdr:rowOff>190500</xdr:rowOff>
    </xdr:to>
    <xdr:cxnSp macro="">
      <xdr:nvCxnSpPr>
        <xdr:cNvPr id="1149" name="Gerader Verbinder 1148">
          <a:extLst>
            <a:ext uri="{FF2B5EF4-FFF2-40B4-BE49-F238E27FC236}">
              <a16:creationId xmlns:a16="http://schemas.microsoft.com/office/drawing/2014/main" id="{2D840FE5-3672-4C0A-8773-4396CB8C8078}"/>
            </a:ext>
          </a:extLst>
        </xdr:cNvPr>
        <xdr:cNvCxnSpPr/>
      </xdr:nvCxnSpPr>
      <xdr:spPr>
        <a:xfrm>
          <a:off x="14754225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422</xdr:col>
      <xdr:colOff>228600</xdr:colOff>
      <xdr:row>6</xdr:row>
      <xdr:rowOff>190500</xdr:rowOff>
    </xdr:from>
    <xdr:to>
      <xdr:col>424</xdr:col>
      <xdr:colOff>85725</xdr:colOff>
      <xdr:row>6</xdr:row>
      <xdr:rowOff>190500</xdr:rowOff>
    </xdr:to>
    <xdr:cxnSp macro="">
      <xdr:nvCxnSpPr>
        <xdr:cNvPr id="1150" name="Gerader Verbinder 1149">
          <a:extLst>
            <a:ext uri="{FF2B5EF4-FFF2-40B4-BE49-F238E27FC236}">
              <a16:creationId xmlns:a16="http://schemas.microsoft.com/office/drawing/2014/main" id="{24330E33-32C5-4DF3-AB6C-844010D1CEBD}"/>
            </a:ext>
          </a:extLst>
        </xdr:cNvPr>
        <xdr:cNvCxnSpPr/>
      </xdr:nvCxnSpPr>
      <xdr:spPr>
        <a:xfrm>
          <a:off x="15944850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415</xdr:col>
      <xdr:colOff>257175</xdr:colOff>
      <xdr:row>6</xdr:row>
      <xdr:rowOff>190500</xdr:rowOff>
    </xdr:from>
    <xdr:to>
      <xdr:col>416</xdr:col>
      <xdr:colOff>257175</xdr:colOff>
      <xdr:row>6</xdr:row>
      <xdr:rowOff>190500</xdr:rowOff>
    </xdr:to>
    <xdr:cxnSp macro="">
      <xdr:nvCxnSpPr>
        <xdr:cNvPr id="1151" name="Gerader Verbinder 1150">
          <a:extLst>
            <a:ext uri="{FF2B5EF4-FFF2-40B4-BE49-F238E27FC236}">
              <a16:creationId xmlns:a16="http://schemas.microsoft.com/office/drawing/2014/main" id="{765754D1-12FA-456C-96E0-44DBBADBA304}"/>
            </a:ext>
          </a:extLst>
        </xdr:cNvPr>
        <xdr:cNvCxnSpPr/>
      </xdr:nvCxnSpPr>
      <xdr:spPr>
        <a:xfrm>
          <a:off x="13925550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441</xdr:col>
      <xdr:colOff>180975</xdr:colOff>
      <xdr:row>5</xdr:row>
      <xdr:rowOff>190500</xdr:rowOff>
    </xdr:from>
    <xdr:to>
      <xdr:col>443</xdr:col>
      <xdr:colOff>9525</xdr:colOff>
      <xdr:row>5</xdr:row>
      <xdr:rowOff>190500</xdr:rowOff>
    </xdr:to>
    <xdr:cxnSp macro="">
      <xdr:nvCxnSpPr>
        <xdr:cNvPr id="1152" name="Gerader Verbinder 1151">
          <a:extLst>
            <a:ext uri="{FF2B5EF4-FFF2-40B4-BE49-F238E27FC236}">
              <a16:creationId xmlns:a16="http://schemas.microsoft.com/office/drawing/2014/main" id="{8F8E9B07-3565-43C8-9B62-FC3E5F39CEF5}"/>
            </a:ext>
          </a:extLst>
        </xdr:cNvPr>
        <xdr:cNvCxnSpPr/>
      </xdr:nvCxnSpPr>
      <xdr:spPr>
        <a:xfrm>
          <a:off x="21445538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445</xdr:col>
      <xdr:colOff>228600</xdr:colOff>
      <xdr:row>6</xdr:row>
      <xdr:rowOff>190500</xdr:rowOff>
    </xdr:from>
    <xdr:to>
      <xdr:col>447</xdr:col>
      <xdr:colOff>85725</xdr:colOff>
      <xdr:row>6</xdr:row>
      <xdr:rowOff>190500</xdr:rowOff>
    </xdr:to>
    <xdr:cxnSp macro="">
      <xdr:nvCxnSpPr>
        <xdr:cNvPr id="1153" name="Gerader Verbinder 1152">
          <a:extLst>
            <a:ext uri="{FF2B5EF4-FFF2-40B4-BE49-F238E27FC236}">
              <a16:creationId xmlns:a16="http://schemas.microsoft.com/office/drawing/2014/main" id="{03D1DDBB-1D90-4031-B5EB-73DB4B86D1B4}"/>
            </a:ext>
          </a:extLst>
        </xdr:cNvPr>
        <xdr:cNvCxnSpPr/>
      </xdr:nvCxnSpPr>
      <xdr:spPr>
        <a:xfrm>
          <a:off x="22636163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438</xdr:col>
      <xdr:colOff>257175</xdr:colOff>
      <xdr:row>6</xdr:row>
      <xdr:rowOff>190500</xdr:rowOff>
    </xdr:from>
    <xdr:to>
      <xdr:col>439</xdr:col>
      <xdr:colOff>257175</xdr:colOff>
      <xdr:row>6</xdr:row>
      <xdr:rowOff>190500</xdr:rowOff>
    </xdr:to>
    <xdr:cxnSp macro="">
      <xdr:nvCxnSpPr>
        <xdr:cNvPr id="1154" name="Gerader Verbinder 1153">
          <a:extLst>
            <a:ext uri="{FF2B5EF4-FFF2-40B4-BE49-F238E27FC236}">
              <a16:creationId xmlns:a16="http://schemas.microsoft.com/office/drawing/2014/main" id="{EA82CB7F-EB15-4C4D-B344-D12FCEEC93B3}"/>
            </a:ext>
          </a:extLst>
        </xdr:cNvPr>
        <xdr:cNvCxnSpPr/>
      </xdr:nvCxnSpPr>
      <xdr:spPr>
        <a:xfrm>
          <a:off x="20616863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464</xdr:col>
      <xdr:colOff>180975</xdr:colOff>
      <xdr:row>5</xdr:row>
      <xdr:rowOff>190500</xdr:rowOff>
    </xdr:from>
    <xdr:to>
      <xdr:col>466</xdr:col>
      <xdr:colOff>9525</xdr:colOff>
      <xdr:row>5</xdr:row>
      <xdr:rowOff>190500</xdr:rowOff>
    </xdr:to>
    <xdr:cxnSp macro="">
      <xdr:nvCxnSpPr>
        <xdr:cNvPr id="1155" name="Gerader Verbinder 1154">
          <a:extLst>
            <a:ext uri="{FF2B5EF4-FFF2-40B4-BE49-F238E27FC236}">
              <a16:creationId xmlns:a16="http://schemas.microsoft.com/office/drawing/2014/main" id="{E3AED5EE-4D6C-4575-960F-46E769C00471}"/>
            </a:ext>
          </a:extLst>
        </xdr:cNvPr>
        <xdr:cNvCxnSpPr/>
      </xdr:nvCxnSpPr>
      <xdr:spPr>
        <a:xfrm>
          <a:off x="28136850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468</xdr:col>
      <xdr:colOff>228600</xdr:colOff>
      <xdr:row>6</xdr:row>
      <xdr:rowOff>190500</xdr:rowOff>
    </xdr:from>
    <xdr:to>
      <xdr:col>470</xdr:col>
      <xdr:colOff>85725</xdr:colOff>
      <xdr:row>6</xdr:row>
      <xdr:rowOff>190500</xdr:rowOff>
    </xdr:to>
    <xdr:cxnSp macro="">
      <xdr:nvCxnSpPr>
        <xdr:cNvPr id="1156" name="Gerader Verbinder 1155">
          <a:extLst>
            <a:ext uri="{FF2B5EF4-FFF2-40B4-BE49-F238E27FC236}">
              <a16:creationId xmlns:a16="http://schemas.microsoft.com/office/drawing/2014/main" id="{5DB0E6AD-E769-4572-982E-943B66DDD9A8}"/>
            </a:ext>
          </a:extLst>
        </xdr:cNvPr>
        <xdr:cNvCxnSpPr/>
      </xdr:nvCxnSpPr>
      <xdr:spPr>
        <a:xfrm>
          <a:off x="29327475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461</xdr:col>
      <xdr:colOff>257175</xdr:colOff>
      <xdr:row>6</xdr:row>
      <xdr:rowOff>190500</xdr:rowOff>
    </xdr:from>
    <xdr:to>
      <xdr:col>462</xdr:col>
      <xdr:colOff>257175</xdr:colOff>
      <xdr:row>6</xdr:row>
      <xdr:rowOff>190500</xdr:rowOff>
    </xdr:to>
    <xdr:cxnSp macro="">
      <xdr:nvCxnSpPr>
        <xdr:cNvPr id="1157" name="Gerader Verbinder 1156">
          <a:extLst>
            <a:ext uri="{FF2B5EF4-FFF2-40B4-BE49-F238E27FC236}">
              <a16:creationId xmlns:a16="http://schemas.microsoft.com/office/drawing/2014/main" id="{AA109648-2987-4943-A1CA-6231DF106C61}"/>
            </a:ext>
          </a:extLst>
        </xdr:cNvPr>
        <xdr:cNvCxnSpPr/>
      </xdr:nvCxnSpPr>
      <xdr:spPr>
        <a:xfrm>
          <a:off x="27308175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487</xdr:col>
      <xdr:colOff>180975</xdr:colOff>
      <xdr:row>5</xdr:row>
      <xdr:rowOff>190500</xdr:rowOff>
    </xdr:from>
    <xdr:to>
      <xdr:col>489</xdr:col>
      <xdr:colOff>9525</xdr:colOff>
      <xdr:row>5</xdr:row>
      <xdr:rowOff>190500</xdr:rowOff>
    </xdr:to>
    <xdr:cxnSp macro="">
      <xdr:nvCxnSpPr>
        <xdr:cNvPr id="1158" name="Gerader Verbinder 1157">
          <a:extLst>
            <a:ext uri="{FF2B5EF4-FFF2-40B4-BE49-F238E27FC236}">
              <a16:creationId xmlns:a16="http://schemas.microsoft.com/office/drawing/2014/main" id="{EB516944-E8DB-40C6-A8E4-EA8CA46A84A5}"/>
            </a:ext>
          </a:extLst>
        </xdr:cNvPr>
        <xdr:cNvCxnSpPr/>
      </xdr:nvCxnSpPr>
      <xdr:spPr>
        <a:xfrm>
          <a:off x="34828163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491</xdr:col>
      <xdr:colOff>228600</xdr:colOff>
      <xdr:row>6</xdr:row>
      <xdr:rowOff>190500</xdr:rowOff>
    </xdr:from>
    <xdr:to>
      <xdr:col>493</xdr:col>
      <xdr:colOff>85725</xdr:colOff>
      <xdr:row>6</xdr:row>
      <xdr:rowOff>190500</xdr:rowOff>
    </xdr:to>
    <xdr:cxnSp macro="">
      <xdr:nvCxnSpPr>
        <xdr:cNvPr id="1159" name="Gerader Verbinder 1158">
          <a:extLst>
            <a:ext uri="{FF2B5EF4-FFF2-40B4-BE49-F238E27FC236}">
              <a16:creationId xmlns:a16="http://schemas.microsoft.com/office/drawing/2014/main" id="{4115A105-E4CB-4CBA-81B0-04FED97574CD}"/>
            </a:ext>
          </a:extLst>
        </xdr:cNvPr>
        <xdr:cNvCxnSpPr/>
      </xdr:nvCxnSpPr>
      <xdr:spPr>
        <a:xfrm>
          <a:off x="36018788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484</xdr:col>
      <xdr:colOff>257175</xdr:colOff>
      <xdr:row>6</xdr:row>
      <xdr:rowOff>190500</xdr:rowOff>
    </xdr:from>
    <xdr:to>
      <xdr:col>485</xdr:col>
      <xdr:colOff>257175</xdr:colOff>
      <xdr:row>6</xdr:row>
      <xdr:rowOff>190500</xdr:rowOff>
    </xdr:to>
    <xdr:cxnSp macro="">
      <xdr:nvCxnSpPr>
        <xdr:cNvPr id="1160" name="Gerader Verbinder 1159">
          <a:extLst>
            <a:ext uri="{FF2B5EF4-FFF2-40B4-BE49-F238E27FC236}">
              <a16:creationId xmlns:a16="http://schemas.microsoft.com/office/drawing/2014/main" id="{39500105-CD0F-447D-BA74-E1402178F47B}"/>
            </a:ext>
          </a:extLst>
        </xdr:cNvPr>
        <xdr:cNvCxnSpPr/>
      </xdr:nvCxnSpPr>
      <xdr:spPr>
        <a:xfrm>
          <a:off x="33999488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510</xdr:col>
      <xdr:colOff>180975</xdr:colOff>
      <xdr:row>5</xdr:row>
      <xdr:rowOff>190500</xdr:rowOff>
    </xdr:from>
    <xdr:to>
      <xdr:col>512</xdr:col>
      <xdr:colOff>9525</xdr:colOff>
      <xdr:row>5</xdr:row>
      <xdr:rowOff>190500</xdr:rowOff>
    </xdr:to>
    <xdr:cxnSp macro="">
      <xdr:nvCxnSpPr>
        <xdr:cNvPr id="1161" name="Gerader Verbinder 1160">
          <a:extLst>
            <a:ext uri="{FF2B5EF4-FFF2-40B4-BE49-F238E27FC236}">
              <a16:creationId xmlns:a16="http://schemas.microsoft.com/office/drawing/2014/main" id="{70D1FDB5-0B79-407C-94AF-27EBD4EB007D}"/>
            </a:ext>
          </a:extLst>
        </xdr:cNvPr>
        <xdr:cNvCxnSpPr/>
      </xdr:nvCxnSpPr>
      <xdr:spPr>
        <a:xfrm>
          <a:off x="41519475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514</xdr:col>
      <xdr:colOff>228600</xdr:colOff>
      <xdr:row>6</xdr:row>
      <xdr:rowOff>190500</xdr:rowOff>
    </xdr:from>
    <xdr:to>
      <xdr:col>516</xdr:col>
      <xdr:colOff>85725</xdr:colOff>
      <xdr:row>6</xdr:row>
      <xdr:rowOff>190500</xdr:rowOff>
    </xdr:to>
    <xdr:cxnSp macro="">
      <xdr:nvCxnSpPr>
        <xdr:cNvPr id="1162" name="Gerader Verbinder 1161">
          <a:extLst>
            <a:ext uri="{FF2B5EF4-FFF2-40B4-BE49-F238E27FC236}">
              <a16:creationId xmlns:a16="http://schemas.microsoft.com/office/drawing/2014/main" id="{D18385A8-2FDA-434F-90EB-5E4C6FCCB8A1}"/>
            </a:ext>
          </a:extLst>
        </xdr:cNvPr>
        <xdr:cNvCxnSpPr/>
      </xdr:nvCxnSpPr>
      <xdr:spPr>
        <a:xfrm>
          <a:off x="42710100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507</xdr:col>
      <xdr:colOff>257175</xdr:colOff>
      <xdr:row>6</xdr:row>
      <xdr:rowOff>190500</xdr:rowOff>
    </xdr:from>
    <xdr:to>
      <xdr:col>508</xdr:col>
      <xdr:colOff>257175</xdr:colOff>
      <xdr:row>6</xdr:row>
      <xdr:rowOff>190500</xdr:rowOff>
    </xdr:to>
    <xdr:cxnSp macro="">
      <xdr:nvCxnSpPr>
        <xdr:cNvPr id="1163" name="Gerader Verbinder 1162">
          <a:extLst>
            <a:ext uri="{FF2B5EF4-FFF2-40B4-BE49-F238E27FC236}">
              <a16:creationId xmlns:a16="http://schemas.microsoft.com/office/drawing/2014/main" id="{3B691FB3-6F3A-4CA3-833C-2F811A22A2F8}"/>
            </a:ext>
          </a:extLst>
        </xdr:cNvPr>
        <xdr:cNvCxnSpPr/>
      </xdr:nvCxnSpPr>
      <xdr:spPr>
        <a:xfrm>
          <a:off x="40690800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533</xdr:col>
      <xdr:colOff>180975</xdr:colOff>
      <xdr:row>5</xdr:row>
      <xdr:rowOff>190500</xdr:rowOff>
    </xdr:from>
    <xdr:to>
      <xdr:col>535</xdr:col>
      <xdr:colOff>9525</xdr:colOff>
      <xdr:row>5</xdr:row>
      <xdr:rowOff>190500</xdr:rowOff>
    </xdr:to>
    <xdr:cxnSp macro="">
      <xdr:nvCxnSpPr>
        <xdr:cNvPr id="1164" name="Gerader Verbinder 1163">
          <a:extLst>
            <a:ext uri="{FF2B5EF4-FFF2-40B4-BE49-F238E27FC236}">
              <a16:creationId xmlns:a16="http://schemas.microsoft.com/office/drawing/2014/main" id="{ECEF1271-59FF-4D7C-A8F0-373C1D49AF11}"/>
            </a:ext>
          </a:extLst>
        </xdr:cNvPr>
        <xdr:cNvCxnSpPr/>
      </xdr:nvCxnSpPr>
      <xdr:spPr>
        <a:xfrm>
          <a:off x="48210788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537</xdr:col>
      <xdr:colOff>228600</xdr:colOff>
      <xdr:row>6</xdr:row>
      <xdr:rowOff>190500</xdr:rowOff>
    </xdr:from>
    <xdr:to>
      <xdr:col>539</xdr:col>
      <xdr:colOff>85725</xdr:colOff>
      <xdr:row>6</xdr:row>
      <xdr:rowOff>190500</xdr:rowOff>
    </xdr:to>
    <xdr:cxnSp macro="">
      <xdr:nvCxnSpPr>
        <xdr:cNvPr id="1165" name="Gerader Verbinder 1164">
          <a:extLst>
            <a:ext uri="{FF2B5EF4-FFF2-40B4-BE49-F238E27FC236}">
              <a16:creationId xmlns:a16="http://schemas.microsoft.com/office/drawing/2014/main" id="{9AC3371B-C6A0-48EE-BFBD-5822BC67C00D}"/>
            </a:ext>
          </a:extLst>
        </xdr:cNvPr>
        <xdr:cNvCxnSpPr/>
      </xdr:nvCxnSpPr>
      <xdr:spPr>
        <a:xfrm>
          <a:off x="49401413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530</xdr:col>
      <xdr:colOff>257175</xdr:colOff>
      <xdr:row>6</xdr:row>
      <xdr:rowOff>190500</xdr:rowOff>
    </xdr:from>
    <xdr:to>
      <xdr:col>531</xdr:col>
      <xdr:colOff>257175</xdr:colOff>
      <xdr:row>6</xdr:row>
      <xdr:rowOff>190500</xdr:rowOff>
    </xdr:to>
    <xdr:cxnSp macro="">
      <xdr:nvCxnSpPr>
        <xdr:cNvPr id="1166" name="Gerader Verbinder 1165">
          <a:extLst>
            <a:ext uri="{FF2B5EF4-FFF2-40B4-BE49-F238E27FC236}">
              <a16:creationId xmlns:a16="http://schemas.microsoft.com/office/drawing/2014/main" id="{B610B77C-6398-445D-979A-DD0A719129CC}"/>
            </a:ext>
          </a:extLst>
        </xdr:cNvPr>
        <xdr:cNvCxnSpPr/>
      </xdr:nvCxnSpPr>
      <xdr:spPr>
        <a:xfrm>
          <a:off x="47382113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556</xdr:col>
      <xdr:colOff>180975</xdr:colOff>
      <xdr:row>5</xdr:row>
      <xdr:rowOff>190500</xdr:rowOff>
    </xdr:from>
    <xdr:to>
      <xdr:col>558</xdr:col>
      <xdr:colOff>9525</xdr:colOff>
      <xdr:row>5</xdr:row>
      <xdr:rowOff>190500</xdr:rowOff>
    </xdr:to>
    <xdr:cxnSp macro="">
      <xdr:nvCxnSpPr>
        <xdr:cNvPr id="1167" name="Gerader Verbinder 1166">
          <a:extLst>
            <a:ext uri="{FF2B5EF4-FFF2-40B4-BE49-F238E27FC236}">
              <a16:creationId xmlns:a16="http://schemas.microsoft.com/office/drawing/2014/main" id="{0D8A131D-9C2D-447E-A664-2FA48404E188}"/>
            </a:ext>
          </a:extLst>
        </xdr:cNvPr>
        <xdr:cNvCxnSpPr/>
      </xdr:nvCxnSpPr>
      <xdr:spPr>
        <a:xfrm>
          <a:off x="54902100" y="1190625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560</xdr:col>
      <xdr:colOff>228600</xdr:colOff>
      <xdr:row>6</xdr:row>
      <xdr:rowOff>190500</xdr:rowOff>
    </xdr:from>
    <xdr:to>
      <xdr:col>562</xdr:col>
      <xdr:colOff>85725</xdr:colOff>
      <xdr:row>6</xdr:row>
      <xdr:rowOff>190500</xdr:rowOff>
    </xdr:to>
    <xdr:cxnSp macro="">
      <xdr:nvCxnSpPr>
        <xdr:cNvPr id="1168" name="Gerader Verbinder 1167">
          <a:extLst>
            <a:ext uri="{FF2B5EF4-FFF2-40B4-BE49-F238E27FC236}">
              <a16:creationId xmlns:a16="http://schemas.microsoft.com/office/drawing/2014/main" id="{545D8F4D-3FAB-4643-84B5-FD5EFB090DA4}"/>
            </a:ext>
          </a:extLst>
        </xdr:cNvPr>
        <xdr:cNvCxnSpPr/>
      </xdr:nvCxnSpPr>
      <xdr:spPr>
        <a:xfrm>
          <a:off x="56092725" y="1381125"/>
          <a:ext cx="42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553</xdr:col>
      <xdr:colOff>257175</xdr:colOff>
      <xdr:row>6</xdr:row>
      <xdr:rowOff>190500</xdr:rowOff>
    </xdr:from>
    <xdr:to>
      <xdr:col>554</xdr:col>
      <xdr:colOff>257175</xdr:colOff>
      <xdr:row>6</xdr:row>
      <xdr:rowOff>190500</xdr:rowOff>
    </xdr:to>
    <xdr:cxnSp macro="">
      <xdr:nvCxnSpPr>
        <xdr:cNvPr id="1169" name="Gerader Verbinder 1168">
          <a:extLst>
            <a:ext uri="{FF2B5EF4-FFF2-40B4-BE49-F238E27FC236}">
              <a16:creationId xmlns:a16="http://schemas.microsoft.com/office/drawing/2014/main" id="{B632ED48-601F-4185-8369-FC1928C67932}"/>
            </a:ext>
          </a:extLst>
        </xdr:cNvPr>
        <xdr:cNvCxnSpPr/>
      </xdr:nvCxnSpPr>
      <xdr:spPr>
        <a:xfrm>
          <a:off x="54073425" y="1381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579</xdr:col>
      <xdr:colOff>180975</xdr:colOff>
      <xdr:row>5</xdr:row>
      <xdr:rowOff>190500</xdr:rowOff>
    </xdr:from>
    <xdr:to>
      <xdr:col>581</xdr:col>
      <xdr:colOff>9525</xdr:colOff>
      <xdr:row>5</xdr:row>
      <xdr:rowOff>190500</xdr:rowOff>
    </xdr:to>
    <xdr:cxnSp macro="">
      <xdr:nvCxnSpPr>
        <xdr:cNvPr id="1170" name="Gerader Verbinder 1169">
          <a:extLst>
            <a:ext uri="{FF2B5EF4-FFF2-40B4-BE49-F238E27FC236}">
              <a16:creationId xmlns:a16="http://schemas.microsoft.com/office/drawing/2014/main" id="{6844FFCD-16D2-4716-984B-E2936E05D303}"/>
            </a:ext>
          </a:extLst>
        </xdr:cNvPr>
        <xdr:cNvCxnSpPr/>
      </xdr:nvCxnSpPr>
      <xdr:spPr>
        <a:xfrm>
          <a:off x="152650248" y="1194955"/>
          <a:ext cx="4173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583</xdr:col>
      <xdr:colOff>228600</xdr:colOff>
      <xdr:row>6</xdr:row>
      <xdr:rowOff>190500</xdr:rowOff>
    </xdr:from>
    <xdr:to>
      <xdr:col>585</xdr:col>
      <xdr:colOff>85725</xdr:colOff>
      <xdr:row>6</xdr:row>
      <xdr:rowOff>190500</xdr:rowOff>
    </xdr:to>
    <xdr:cxnSp macro="">
      <xdr:nvCxnSpPr>
        <xdr:cNvPr id="1171" name="Gerader Verbinder 1170">
          <a:extLst>
            <a:ext uri="{FF2B5EF4-FFF2-40B4-BE49-F238E27FC236}">
              <a16:creationId xmlns:a16="http://schemas.microsoft.com/office/drawing/2014/main" id="{7A6E0EC2-0BE9-4AE9-9252-E1F2CE135955}"/>
            </a:ext>
          </a:extLst>
        </xdr:cNvPr>
        <xdr:cNvCxnSpPr/>
      </xdr:nvCxnSpPr>
      <xdr:spPr>
        <a:xfrm>
          <a:off x="153875509" y="1402773"/>
          <a:ext cx="4459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576</xdr:col>
      <xdr:colOff>257175</xdr:colOff>
      <xdr:row>6</xdr:row>
      <xdr:rowOff>190500</xdr:rowOff>
    </xdr:from>
    <xdr:to>
      <xdr:col>577</xdr:col>
      <xdr:colOff>257175</xdr:colOff>
      <xdr:row>6</xdr:row>
      <xdr:rowOff>190500</xdr:rowOff>
    </xdr:to>
    <xdr:cxnSp macro="">
      <xdr:nvCxnSpPr>
        <xdr:cNvPr id="1172" name="Gerader Verbinder 1171">
          <a:extLst>
            <a:ext uri="{FF2B5EF4-FFF2-40B4-BE49-F238E27FC236}">
              <a16:creationId xmlns:a16="http://schemas.microsoft.com/office/drawing/2014/main" id="{E487F5C4-959F-4DDD-B113-39D9D4E8632D}"/>
            </a:ext>
          </a:extLst>
        </xdr:cNvPr>
        <xdr:cNvCxnSpPr/>
      </xdr:nvCxnSpPr>
      <xdr:spPr>
        <a:xfrm>
          <a:off x="151808584" y="1402773"/>
          <a:ext cx="32904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602</xdr:col>
      <xdr:colOff>180975</xdr:colOff>
      <xdr:row>5</xdr:row>
      <xdr:rowOff>190500</xdr:rowOff>
    </xdr:from>
    <xdr:to>
      <xdr:col>604</xdr:col>
      <xdr:colOff>9525</xdr:colOff>
      <xdr:row>5</xdr:row>
      <xdr:rowOff>190500</xdr:rowOff>
    </xdr:to>
    <xdr:cxnSp macro="">
      <xdr:nvCxnSpPr>
        <xdr:cNvPr id="1173" name="Gerader Verbinder 1172">
          <a:extLst>
            <a:ext uri="{FF2B5EF4-FFF2-40B4-BE49-F238E27FC236}">
              <a16:creationId xmlns:a16="http://schemas.microsoft.com/office/drawing/2014/main" id="{6C4AF4C8-B164-4722-BFA2-57506C121FBE}"/>
            </a:ext>
          </a:extLst>
        </xdr:cNvPr>
        <xdr:cNvCxnSpPr/>
      </xdr:nvCxnSpPr>
      <xdr:spPr>
        <a:xfrm>
          <a:off x="159525566" y="1194955"/>
          <a:ext cx="4173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606</xdr:col>
      <xdr:colOff>228600</xdr:colOff>
      <xdr:row>6</xdr:row>
      <xdr:rowOff>190500</xdr:rowOff>
    </xdr:from>
    <xdr:to>
      <xdr:col>608</xdr:col>
      <xdr:colOff>85725</xdr:colOff>
      <xdr:row>6</xdr:row>
      <xdr:rowOff>190500</xdr:rowOff>
    </xdr:to>
    <xdr:cxnSp macro="">
      <xdr:nvCxnSpPr>
        <xdr:cNvPr id="1174" name="Gerader Verbinder 1173">
          <a:extLst>
            <a:ext uri="{FF2B5EF4-FFF2-40B4-BE49-F238E27FC236}">
              <a16:creationId xmlns:a16="http://schemas.microsoft.com/office/drawing/2014/main" id="{EB169DDC-155A-40D5-90A1-3DE57B824D62}"/>
            </a:ext>
          </a:extLst>
        </xdr:cNvPr>
        <xdr:cNvCxnSpPr/>
      </xdr:nvCxnSpPr>
      <xdr:spPr>
        <a:xfrm>
          <a:off x="160750827" y="1402773"/>
          <a:ext cx="4459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599</xdr:col>
      <xdr:colOff>257175</xdr:colOff>
      <xdr:row>6</xdr:row>
      <xdr:rowOff>190500</xdr:rowOff>
    </xdr:from>
    <xdr:to>
      <xdr:col>600</xdr:col>
      <xdr:colOff>257175</xdr:colOff>
      <xdr:row>6</xdr:row>
      <xdr:rowOff>190500</xdr:rowOff>
    </xdr:to>
    <xdr:cxnSp macro="">
      <xdr:nvCxnSpPr>
        <xdr:cNvPr id="1175" name="Gerader Verbinder 1174">
          <a:extLst>
            <a:ext uri="{FF2B5EF4-FFF2-40B4-BE49-F238E27FC236}">
              <a16:creationId xmlns:a16="http://schemas.microsoft.com/office/drawing/2014/main" id="{65E4F144-080E-48C7-A9F7-3408BD1279F0}"/>
            </a:ext>
          </a:extLst>
        </xdr:cNvPr>
        <xdr:cNvCxnSpPr/>
      </xdr:nvCxnSpPr>
      <xdr:spPr>
        <a:xfrm>
          <a:off x="158683902" y="1402773"/>
          <a:ext cx="32904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625</xdr:col>
      <xdr:colOff>180975</xdr:colOff>
      <xdr:row>5</xdr:row>
      <xdr:rowOff>190500</xdr:rowOff>
    </xdr:from>
    <xdr:to>
      <xdr:col>627</xdr:col>
      <xdr:colOff>9525</xdr:colOff>
      <xdr:row>5</xdr:row>
      <xdr:rowOff>190500</xdr:rowOff>
    </xdr:to>
    <xdr:cxnSp macro="">
      <xdr:nvCxnSpPr>
        <xdr:cNvPr id="1176" name="Gerader Verbinder 1175">
          <a:extLst>
            <a:ext uri="{FF2B5EF4-FFF2-40B4-BE49-F238E27FC236}">
              <a16:creationId xmlns:a16="http://schemas.microsoft.com/office/drawing/2014/main" id="{76F8914C-4C82-4507-83F0-73C334CFA6EC}"/>
            </a:ext>
          </a:extLst>
        </xdr:cNvPr>
        <xdr:cNvCxnSpPr/>
      </xdr:nvCxnSpPr>
      <xdr:spPr>
        <a:xfrm>
          <a:off x="166400884" y="1194955"/>
          <a:ext cx="4173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629</xdr:col>
      <xdr:colOff>228600</xdr:colOff>
      <xdr:row>6</xdr:row>
      <xdr:rowOff>190500</xdr:rowOff>
    </xdr:from>
    <xdr:to>
      <xdr:col>631</xdr:col>
      <xdr:colOff>85725</xdr:colOff>
      <xdr:row>6</xdr:row>
      <xdr:rowOff>190500</xdr:rowOff>
    </xdr:to>
    <xdr:cxnSp macro="">
      <xdr:nvCxnSpPr>
        <xdr:cNvPr id="1177" name="Gerader Verbinder 1176">
          <a:extLst>
            <a:ext uri="{FF2B5EF4-FFF2-40B4-BE49-F238E27FC236}">
              <a16:creationId xmlns:a16="http://schemas.microsoft.com/office/drawing/2014/main" id="{41ACC767-EABA-401C-9E64-123D68E1DE6E}"/>
            </a:ext>
          </a:extLst>
        </xdr:cNvPr>
        <xdr:cNvCxnSpPr/>
      </xdr:nvCxnSpPr>
      <xdr:spPr>
        <a:xfrm>
          <a:off x="167626145" y="1402773"/>
          <a:ext cx="44594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622</xdr:col>
      <xdr:colOff>257175</xdr:colOff>
      <xdr:row>6</xdr:row>
      <xdr:rowOff>190500</xdr:rowOff>
    </xdr:from>
    <xdr:to>
      <xdr:col>623</xdr:col>
      <xdr:colOff>257175</xdr:colOff>
      <xdr:row>6</xdr:row>
      <xdr:rowOff>190500</xdr:rowOff>
    </xdr:to>
    <xdr:cxnSp macro="">
      <xdr:nvCxnSpPr>
        <xdr:cNvPr id="1178" name="Gerader Verbinder 1177">
          <a:extLst>
            <a:ext uri="{FF2B5EF4-FFF2-40B4-BE49-F238E27FC236}">
              <a16:creationId xmlns:a16="http://schemas.microsoft.com/office/drawing/2014/main" id="{4088D542-22B0-4161-97BF-575C4325FAD4}"/>
            </a:ext>
          </a:extLst>
        </xdr:cNvPr>
        <xdr:cNvCxnSpPr/>
      </xdr:nvCxnSpPr>
      <xdr:spPr>
        <a:xfrm>
          <a:off x="165559220" y="1402773"/>
          <a:ext cx="32904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2</xdr:row>
      <xdr:rowOff>15586</xdr:rowOff>
    </xdr:from>
    <xdr:to>
      <xdr:col>19</xdr:col>
      <xdr:colOff>581025</xdr:colOff>
      <xdr:row>19</xdr:row>
      <xdr:rowOff>15586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0F65167-B3B3-45E2-B93C-7EB0CBA29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7327</xdr:colOff>
      <xdr:row>2</xdr:row>
      <xdr:rowOff>7327</xdr:rowOff>
    </xdr:from>
    <xdr:to>
      <xdr:col>10</xdr:col>
      <xdr:colOff>104775</xdr:colOff>
      <xdr:row>3</xdr:row>
      <xdr:rowOff>238125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51E1D680-A83C-466F-A4B4-D178C3CEE21C}"/>
            </a:ext>
          </a:extLst>
        </xdr:cNvPr>
        <xdr:cNvCxnSpPr/>
      </xdr:nvCxnSpPr>
      <xdr:spPr>
        <a:xfrm>
          <a:off x="6189052" y="3074377"/>
          <a:ext cx="411773" cy="478448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F19" totalsRowShown="0" headerRowDxfId="240" dataDxfId="239">
  <autoFilter ref="A3:F19" xr:uid="{00000000-0009-0000-0100-000002000000}"/>
  <sortState xmlns:xlrd2="http://schemas.microsoft.com/office/spreadsheetml/2017/richdata2" ref="A4:F19">
    <sortCondition ref="A3:A19"/>
  </sortState>
  <tableColumns count="6">
    <tableColumn id="2" xr3:uid="{00000000-0010-0000-0000-000002000000}" name="Prozent (E)" dataDxfId="238"/>
    <tableColumn id="8" xr3:uid="{00000000-0010-0000-0000-000008000000}" name="Punkte (E)" dataDxfId="237"/>
    <tableColumn id="3" xr3:uid="{00000000-0010-0000-0000-000003000000}" name="Note (E)" dataDxfId="236"/>
    <tableColumn id="4" xr3:uid="{00000000-0010-0000-0000-000004000000}" name="Prozent (G)" dataDxfId="235"/>
    <tableColumn id="9" xr3:uid="{00000000-0010-0000-0000-000009000000}" name="Punkte (G)" dataDxfId="234"/>
    <tableColumn id="5" xr3:uid="{00000000-0010-0000-0000-000005000000}" name="Note (G)" dataDxfId="23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W34"/>
  <sheetViews>
    <sheetView showGridLines="0" workbookViewId="0">
      <selection activeCell="B6" sqref="B6"/>
    </sheetView>
  </sheetViews>
  <sheetFormatPr baseColWidth="10" defaultColWidth="17" defaultRowHeight="15" x14ac:dyDescent="0.25"/>
  <cols>
    <col min="1" max="6" width="12.7109375" style="1" customWidth="1"/>
    <col min="7" max="31" width="4.7109375" style="1" customWidth="1"/>
    <col min="32" max="16384" width="17" style="1"/>
  </cols>
  <sheetData>
    <row r="2" spans="1:7" ht="18.75" x14ac:dyDescent="0.3">
      <c r="A2" s="4" t="s">
        <v>53</v>
      </c>
    </row>
    <row r="3" spans="1:7" x14ac:dyDescent="0.25">
      <c r="A3" s="5" t="s">
        <v>5</v>
      </c>
      <c r="B3" s="6" t="s">
        <v>8</v>
      </c>
      <c r="C3" s="5" t="s">
        <v>6</v>
      </c>
      <c r="D3" s="5" t="s">
        <v>3</v>
      </c>
      <c r="E3" s="5" t="s">
        <v>7</v>
      </c>
      <c r="F3" s="5" t="s">
        <v>4</v>
      </c>
      <c r="G3" s="5"/>
    </row>
    <row r="4" spans="1:7" x14ac:dyDescent="0.25">
      <c r="A4" s="111">
        <v>0</v>
      </c>
      <c r="B4" s="7">
        <v>0</v>
      </c>
      <c r="C4" s="8" t="s">
        <v>26</v>
      </c>
      <c r="D4" s="111">
        <v>0</v>
      </c>
      <c r="E4" s="7">
        <v>0</v>
      </c>
      <c r="F4" s="9" t="s">
        <v>38</v>
      </c>
      <c r="G4" s="35"/>
    </row>
    <row r="5" spans="1:7" x14ac:dyDescent="0.25">
      <c r="A5" s="112">
        <v>0.1</v>
      </c>
      <c r="B5" s="10">
        <v>1</v>
      </c>
      <c r="C5" s="11" t="s">
        <v>25</v>
      </c>
      <c r="D5" s="112">
        <v>0.15</v>
      </c>
      <c r="E5" s="10">
        <v>1</v>
      </c>
      <c r="F5" s="12" t="s">
        <v>37</v>
      </c>
      <c r="G5" s="11"/>
    </row>
    <row r="6" spans="1:7" x14ac:dyDescent="0.25">
      <c r="A6" s="112">
        <v>0.2</v>
      </c>
      <c r="B6" s="10">
        <v>2</v>
      </c>
      <c r="C6" s="11" t="s">
        <v>24</v>
      </c>
      <c r="D6" s="112">
        <v>0.35</v>
      </c>
      <c r="E6" s="10">
        <v>2</v>
      </c>
      <c r="F6" s="12" t="s">
        <v>36</v>
      </c>
      <c r="G6" s="11"/>
    </row>
    <row r="7" spans="1:7" x14ac:dyDescent="0.25">
      <c r="A7" s="112">
        <v>0.3</v>
      </c>
      <c r="B7" s="10">
        <v>3</v>
      </c>
      <c r="C7" s="11" t="s">
        <v>23</v>
      </c>
      <c r="D7" s="112">
        <v>0.5</v>
      </c>
      <c r="E7" s="10">
        <v>3</v>
      </c>
      <c r="F7" s="12" t="s">
        <v>35</v>
      </c>
      <c r="G7" s="11"/>
    </row>
    <row r="8" spans="1:7" x14ac:dyDescent="0.25">
      <c r="A8" s="112">
        <v>0.45</v>
      </c>
      <c r="B8" s="10">
        <v>4</v>
      </c>
      <c r="C8" s="11" t="s">
        <v>22</v>
      </c>
      <c r="D8" s="112">
        <v>0.55000000000000004</v>
      </c>
      <c r="E8" s="10">
        <v>4</v>
      </c>
      <c r="F8" s="12" t="s">
        <v>42</v>
      </c>
      <c r="G8" s="11"/>
    </row>
    <row r="9" spans="1:7" x14ac:dyDescent="0.25">
      <c r="A9" s="112">
        <v>0.5</v>
      </c>
      <c r="B9" s="10">
        <v>5</v>
      </c>
      <c r="C9" s="11" t="s">
        <v>21</v>
      </c>
      <c r="D9" s="112">
        <v>0.6</v>
      </c>
      <c r="E9" s="10">
        <v>5</v>
      </c>
      <c r="F9" s="12" t="s">
        <v>34</v>
      </c>
      <c r="G9" s="11"/>
    </row>
    <row r="10" spans="1:7" x14ac:dyDescent="0.25">
      <c r="A10" s="112">
        <v>0.55000000000000004</v>
      </c>
      <c r="B10" s="10">
        <v>6</v>
      </c>
      <c r="C10" s="11" t="s">
        <v>20</v>
      </c>
      <c r="D10" s="112">
        <v>0.67</v>
      </c>
      <c r="E10" s="10">
        <v>6</v>
      </c>
      <c r="F10" s="12" t="s">
        <v>33</v>
      </c>
      <c r="G10" s="11"/>
    </row>
    <row r="11" spans="1:7" x14ac:dyDescent="0.25">
      <c r="A11" s="112">
        <v>0.6</v>
      </c>
      <c r="B11" s="10">
        <v>7</v>
      </c>
      <c r="C11" s="11" t="s">
        <v>19</v>
      </c>
      <c r="D11" s="112">
        <v>0.75</v>
      </c>
      <c r="E11" s="10">
        <v>7</v>
      </c>
      <c r="F11" s="12" t="s">
        <v>32</v>
      </c>
      <c r="G11" s="11"/>
    </row>
    <row r="12" spans="1:7" x14ac:dyDescent="0.25">
      <c r="A12" s="112">
        <v>0.65</v>
      </c>
      <c r="B12" s="10">
        <v>8</v>
      </c>
      <c r="C12" s="11" t="s">
        <v>18</v>
      </c>
      <c r="D12" s="112">
        <v>0.8</v>
      </c>
      <c r="E12" s="10">
        <v>8</v>
      </c>
      <c r="F12" s="12" t="s">
        <v>31</v>
      </c>
      <c r="G12" s="11"/>
    </row>
    <row r="13" spans="1:7" x14ac:dyDescent="0.25">
      <c r="A13" s="112">
        <v>0.7</v>
      </c>
      <c r="B13" s="10">
        <v>9</v>
      </c>
      <c r="C13" s="11" t="s">
        <v>17</v>
      </c>
      <c r="D13" s="112">
        <v>0.85</v>
      </c>
      <c r="E13" s="10">
        <v>9</v>
      </c>
      <c r="F13" s="12" t="s">
        <v>30</v>
      </c>
      <c r="G13" s="11"/>
    </row>
    <row r="14" spans="1:7" x14ac:dyDescent="0.25">
      <c r="A14" s="112">
        <v>0.75</v>
      </c>
      <c r="B14" s="10">
        <v>10</v>
      </c>
      <c r="C14" s="11" t="s">
        <v>16</v>
      </c>
      <c r="D14" s="112">
        <v>0.9</v>
      </c>
      <c r="E14" s="10">
        <v>10</v>
      </c>
      <c r="F14" s="12" t="s">
        <v>29</v>
      </c>
      <c r="G14" s="11"/>
    </row>
    <row r="15" spans="1:7" x14ac:dyDescent="0.25">
      <c r="A15" s="112">
        <v>0.8</v>
      </c>
      <c r="B15" s="10">
        <v>11</v>
      </c>
      <c r="C15" s="11" t="s">
        <v>15</v>
      </c>
      <c r="D15" s="112">
        <v>0.94</v>
      </c>
      <c r="E15" s="10">
        <v>11</v>
      </c>
      <c r="F15" s="12" t="s">
        <v>28</v>
      </c>
      <c r="G15" s="11"/>
    </row>
    <row r="16" spans="1:7" x14ac:dyDescent="0.25">
      <c r="A16" s="112">
        <v>0.85</v>
      </c>
      <c r="B16" s="10">
        <v>12</v>
      </c>
      <c r="C16" s="11" t="s">
        <v>14</v>
      </c>
      <c r="D16" s="112">
        <v>0.98</v>
      </c>
      <c r="E16" s="10">
        <v>12</v>
      </c>
      <c r="F16" s="12" t="s">
        <v>27</v>
      </c>
      <c r="G16" s="11"/>
    </row>
    <row r="17" spans="1:23" x14ac:dyDescent="0.25">
      <c r="A17" s="112">
        <v>0.9</v>
      </c>
      <c r="B17" s="10">
        <v>13</v>
      </c>
      <c r="C17" s="11" t="s">
        <v>13</v>
      </c>
      <c r="D17" s="2"/>
      <c r="E17" s="10"/>
      <c r="F17" s="12"/>
      <c r="G17" s="11"/>
    </row>
    <row r="18" spans="1:23" x14ac:dyDescent="0.25">
      <c r="A18" s="112">
        <v>0.95</v>
      </c>
      <c r="B18" s="10">
        <v>14</v>
      </c>
      <c r="C18" s="11" t="s">
        <v>12</v>
      </c>
      <c r="D18" s="2"/>
      <c r="E18" s="10"/>
      <c r="F18" s="12"/>
      <c r="G18" s="11"/>
    </row>
    <row r="19" spans="1:23" x14ac:dyDescent="0.25">
      <c r="A19" s="113">
        <v>0.99</v>
      </c>
      <c r="B19" s="13">
        <v>15</v>
      </c>
      <c r="C19" s="14" t="s">
        <v>11</v>
      </c>
      <c r="D19" s="3"/>
      <c r="E19" s="13"/>
      <c r="F19" s="15"/>
      <c r="G19" s="11"/>
    </row>
    <row r="21" spans="1:23" hidden="1" x14ac:dyDescent="0.25"/>
    <row r="22" spans="1:23" hidden="1" x14ac:dyDescent="0.25">
      <c r="H22" s="88" cm="1">
        <f t="array" aca="1" ref="H22" ca="1">INDIRECT("A"&amp;20-COLUMN(A4))</f>
        <v>0.99</v>
      </c>
      <c r="I22" s="88" cm="1">
        <f t="array" aca="1" ref="I22" ca="1">INDIRECT("A"&amp;20-COLUMN(B4))</f>
        <v>0.95</v>
      </c>
      <c r="J22" s="88" cm="1">
        <f t="array" aca="1" ref="J22" ca="1">INDIRECT("A"&amp;20-COLUMN(C4))</f>
        <v>0.9</v>
      </c>
      <c r="K22" s="88" cm="1">
        <f t="array" aca="1" ref="K22" ca="1">INDIRECT("A"&amp;20-COLUMN(D4))</f>
        <v>0.85</v>
      </c>
      <c r="L22" s="88" cm="1">
        <f t="array" aca="1" ref="L22" ca="1">INDIRECT("A"&amp;20-COLUMN(E4))</f>
        <v>0.8</v>
      </c>
      <c r="M22" s="88" cm="1">
        <f t="array" aca="1" ref="M22" ca="1">INDIRECT("A"&amp;20-COLUMN(F4))</f>
        <v>0.75</v>
      </c>
      <c r="N22" s="88" cm="1">
        <f t="array" aca="1" ref="N22" ca="1">INDIRECT("A"&amp;20-COLUMN(G4))</f>
        <v>0.7</v>
      </c>
      <c r="O22" s="88" cm="1">
        <f t="array" aca="1" ref="O22" ca="1">INDIRECT("A"&amp;20-COLUMN(H23))</f>
        <v>0.65</v>
      </c>
      <c r="P22" s="88" cm="1">
        <f t="array" aca="1" ref="P22" ca="1">INDIRECT("A"&amp;20-COLUMN(I23))</f>
        <v>0.6</v>
      </c>
      <c r="Q22" s="88" cm="1">
        <f t="array" aca="1" ref="Q22" ca="1">INDIRECT("A"&amp;20-COLUMN(J23))</f>
        <v>0.55000000000000004</v>
      </c>
      <c r="R22" s="88" cm="1">
        <f t="array" aca="1" ref="R22" ca="1">INDIRECT("A"&amp;20-COLUMN(K23))</f>
        <v>0.5</v>
      </c>
      <c r="S22" s="88" cm="1">
        <f t="array" aca="1" ref="S22" ca="1">INDIRECT("A"&amp;20-COLUMN(L23))</f>
        <v>0.45</v>
      </c>
      <c r="T22" s="88" cm="1">
        <f t="array" aca="1" ref="T22" ca="1">INDIRECT("A"&amp;20-COLUMN(M23))</f>
        <v>0.3</v>
      </c>
      <c r="U22" s="88" cm="1">
        <f t="array" aca="1" ref="U22" ca="1">INDIRECT("A"&amp;20-COLUMN(N23))</f>
        <v>0.2</v>
      </c>
      <c r="V22" s="88" cm="1">
        <f t="array" aca="1" ref="V22" ca="1">INDIRECT("A"&amp;20-COLUMN(O23))</f>
        <v>0.1</v>
      </c>
      <c r="W22" s="88" cm="1">
        <f t="array" aca="1" ref="W22" ca="1">INDIRECT("A"&amp;20-COLUMN(P23))</f>
        <v>0</v>
      </c>
    </row>
    <row r="23" spans="1:23" hidden="1" x14ac:dyDescent="0.25">
      <c r="H23" s="87" cm="1">
        <f t="array" aca="1" ref="H23" ca="1">INDIRECT("D"&amp;23-COLUMN(G4))</f>
        <v>0.98</v>
      </c>
      <c r="I23" s="87" cm="1">
        <f t="array" aca="1" ref="I23" ca="1">INDIRECT("D"&amp;23-COLUMN(H23))</f>
        <v>0.94</v>
      </c>
      <c r="J23" s="87" cm="1">
        <f t="array" aca="1" ref="J23" ca="1">INDIRECT("D"&amp;23-COLUMN(I23))</f>
        <v>0.9</v>
      </c>
      <c r="K23" s="87" cm="1">
        <f t="array" aca="1" ref="K23" ca="1">INDIRECT("D"&amp;23-COLUMN(J23))</f>
        <v>0.85</v>
      </c>
      <c r="L23" s="87" cm="1">
        <f t="array" aca="1" ref="L23" ca="1">INDIRECT("D"&amp;23-COLUMN(K23))</f>
        <v>0.8</v>
      </c>
      <c r="M23" s="87" cm="1">
        <f t="array" aca="1" ref="M23" ca="1">INDIRECT("D"&amp;23-COLUMN(L23))</f>
        <v>0.75</v>
      </c>
      <c r="N23" s="87" cm="1">
        <f t="array" aca="1" ref="N23" ca="1">INDIRECT("D"&amp;23-COLUMN(M23))</f>
        <v>0.67</v>
      </c>
      <c r="O23" s="87" cm="1">
        <f t="array" aca="1" ref="O23" ca="1">INDIRECT("D"&amp;23-COLUMN(N23))</f>
        <v>0.6</v>
      </c>
      <c r="P23" s="87" cm="1">
        <f t="array" aca="1" ref="P23" ca="1">INDIRECT("D"&amp;23-COLUMN(O23))</f>
        <v>0.55000000000000004</v>
      </c>
      <c r="Q23" s="87" cm="1">
        <f t="array" aca="1" ref="Q23" ca="1">INDIRECT("D"&amp;23-COLUMN(P23))</f>
        <v>0.5</v>
      </c>
      <c r="R23" s="87" cm="1">
        <f t="array" aca="1" ref="R23" ca="1">INDIRECT("D"&amp;23-COLUMN(Q23))</f>
        <v>0.35</v>
      </c>
      <c r="S23" s="87" cm="1">
        <f t="array" aca="1" ref="S23" ca="1">INDIRECT("D"&amp;23-COLUMN(R23))</f>
        <v>0.15</v>
      </c>
      <c r="T23" s="87" cm="1">
        <f t="array" aca="1" ref="T23" ca="1">INDIRECT("D"&amp;23-COLUMN(S23))</f>
        <v>0</v>
      </c>
      <c r="U23" s="87"/>
      <c r="V23" s="87"/>
      <c r="W23" s="87"/>
    </row>
    <row r="24" spans="1:23" hidden="1" x14ac:dyDescent="0.25"/>
    <row r="25" spans="1:23" hidden="1" x14ac:dyDescent="0.25"/>
    <row r="26" spans="1:23" hidden="1" x14ac:dyDescent="0.25">
      <c r="K26" s="1" t="s">
        <v>100</v>
      </c>
    </row>
    <row r="27" spans="1:23" hidden="1" x14ac:dyDescent="0.25">
      <c r="K27" s="1" t="s">
        <v>102</v>
      </c>
    </row>
    <row r="28" spans="1:23" hidden="1" x14ac:dyDescent="0.25"/>
    <row r="33" s="1" customFormat="1" x14ac:dyDescent="0.25"/>
    <row r="34" s="1" customFormat="1" x14ac:dyDescent="0.25"/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B1:F127"/>
  <sheetViews>
    <sheetView showGridLines="0" zoomScaleNormal="100" workbookViewId="0">
      <selection activeCell="C7" sqref="C7"/>
    </sheetView>
  </sheetViews>
  <sheetFormatPr baseColWidth="10" defaultColWidth="11.42578125" defaultRowHeight="15" x14ac:dyDescent="0.25"/>
  <cols>
    <col min="1" max="1" width="2.42578125" customWidth="1"/>
    <col min="2" max="2" width="4.140625" style="1" customWidth="1"/>
    <col min="3" max="3" width="18.140625" customWidth="1"/>
    <col min="4" max="4" width="18" customWidth="1"/>
    <col min="5" max="5" width="12.5703125" customWidth="1"/>
  </cols>
  <sheetData>
    <row r="1" spans="2:6" ht="8.25" customHeight="1" x14ac:dyDescent="0.25"/>
    <row r="2" spans="2:6" x14ac:dyDescent="0.25">
      <c r="B2" s="335" t="s">
        <v>63</v>
      </c>
      <c r="C2" s="335"/>
      <c r="D2" s="269"/>
      <c r="F2" s="43" t="s">
        <v>197</v>
      </c>
    </row>
    <row r="3" spans="2:6" x14ac:dyDescent="0.25">
      <c r="B3" s="333" t="s">
        <v>64</v>
      </c>
      <c r="C3" s="334"/>
      <c r="D3" s="269"/>
      <c r="F3" s="43" t="s">
        <v>198</v>
      </c>
    </row>
    <row r="4" spans="2:6" x14ac:dyDescent="0.25">
      <c r="B4" s="333" t="s">
        <v>89</v>
      </c>
      <c r="C4" s="334"/>
      <c r="D4" s="269"/>
      <c r="F4" s="43"/>
    </row>
    <row r="6" spans="2:6" ht="29.25" customHeight="1" x14ac:dyDescent="0.25">
      <c r="B6" s="27" t="s">
        <v>39</v>
      </c>
      <c r="C6" s="28" t="s">
        <v>40</v>
      </c>
      <c r="D6" s="28" t="s">
        <v>41</v>
      </c>
      <c r="E6" s="304" t="s">
        <v>199</v>
      </c>
    </row>
    <row r="7" spans="2:6" ht="20.100000000000001" customHeight="1" x14ac:dyDescent="0.25">
      <c r="B7" s="31" t="str">
        <f>IF(OR(C7&lt;&gt;"",D7&lt;&gt;""),1,"")</f>
        <v/>
      </c>
      <c r="C7" s="29"/>
      <c r="D7" s="29"/>
      <c r="E7" s="32"/>
    </row>
    <row r="8" spans="2:6" ht="20.100000000000001" customHeight="1" x14ac:dyDescent="0.25">
      <c r="B8" s="31" t="str">
        <f>IF(OR(C8&lt;&gt;"",D8&lt;&gt;""),1+MAX($B7:B$7),"")</f>
        <v/>
      </c>
      <c r="C8" s="29"/>
      <c r="D8" s="29"/>
      <c r="E8" s="32"/>
    </row>
    <row r="9" spans="2:6" ht="20.100000000000001" customHeight="1" x14ac:dyDescent="0.25">
      <c r="B9" s="31" t="str">
        <f>IF(OR(C9&lt;&gt;"",D9&lt;&gt;""),1+MAX($B$7:B8),"")</f>
        <v/>
      </c>
      <c r="C9" s="29"/>
      <c r="D9" s="29"/>
      <c r="E9" s="32"/>
    </row>
    <row r="10" spans="2:6" ht="20.100000000000001" customHeight="1" x14ac:dyDescent="0.25">
      <c r="B10" s="31" t="str">
        <f>IF(OR(C10&lt;&gt;"",D10&lt;&gt;""),1+MAX($B$7:B9),"")</f>
        <v/>
      </c>
      <c r="C10" s="29"/>
      <c r="D10" s="29"/>
      <c r="E10" s="32"/>
    </row>
    <row r="11" spans="2:6" ht="20.100000000000001" customHeight="1" x14ac:dyDescent="0.25">
      <c r="B11" s="31" t="str">
        <f>IF(OR(C11&lt;&gt;"",D11&lt;&gt;""),1+MAX($B$7:B10),"")</f>
        <v/>
      </c>
      <c r="C11" s="29"/>
      <c r="D11" s="29"/>
      <c r="E11" s="32"/>
    </row>
    <row r="12" spans="2:6" ht="20.100000000000001" customHeight="1" x14ac:dyDescent="0.25">
      <c r="B12" s="31" t="str">
        <f>IF(OR(C12&lt;&gt;"",D12&lt;&gt;""),1+MAX($B$7:B11),"")</f>
        <v/>
      </c>
      <c r="C12" s="29"/>
      <c r="D12" s="29"/>
      <c r="E12" s="32"/>
    </row>
    <row r="13" spans="2:6" ht="20.100000000000001" customHeight="1" x14ac:dyDescent="0.25">
      <c r="B13" s="31" t="str">
        <f>IF(OR(C13&lt;&gt;"",D13&lt;&gt;""),1+MAX($B$7:B12),"")</f>
        <v/>
      </c>
      <c r="C13" s="29"/>
      <c r="D13" s="29"/>
      <c r="E13" s="32"/>
    </row>
    <row r="14" spans="2:6" ht="20.100000000000001" customHeight="1" x14ac:dyDescent="0.25">
      <c r="B14" s="31" t="str">
        <f>IF(OR(C14&lt;&gt;"",D14&lt;&gt;""),1+MAX($B$7:B13),"")</f>
        <v/>
      </c>
      <c r="C14" s="29"/>
      <c r="D14" s="30"/>
      <c r="E14" s="32"/>
    </row>
    <row r="15" spans="2:6" ht="20.100000000000001" customHeight="1" x14ac:dyDescent="0.25">
      <c r="B15" s="31" t="str">
        <f>IF(OR(C15&lt;&gt;"",D15&lt;&gt;""),1+MAX($B$7:B14),"")</f>
        <v/>
      </c>
      <c r="C15" s="29"/>
      <c r="D15" s="29"/>
      <c r="E15" s="32"/>
    </row>
    <row r="16" spans="2:6" ht="20.100000000000001" customHeight="1" x14ac:dyDescent="0.25">
      <c r="B16" s="31" t="str">
        <f>IF(OR(C16&lt;&gt;"",D16&lt;&gt;""),1+MAX($B$7:B15),"")</f>
        <v/>
      </c>
      <c r="C16" s="29"/>
      <c r="D16" s="30"/>
      <c r="E16" s="32"/>
    </row>
    <row r="17" spans="2:5" ht="20.100000000000001" customHeight="1" x14ac:dyDescent="0.25">
      <c r="B17" s="31" t="str">
        <f>IF(OR(C17&lt;&gt;"",D17&lt;&gt;""),1+MAX($B$7:B16),"")</f>
        <v/>
      </c>
      <c r="C17" s="29"/>
      <c r="D17" s="30"/>
      <c r="E17" s="32"/>
    </row>
    <row r="18" spans="2:5" ht="20.100000000000001" customHeight="1" x14ac:dyDescent="0.25">
      <c r="B18" s="31" t="str">
        <f>IF(OR(C18&lt;&gt;"",D18&lt;&gt;""),1+MAX($B$7:B17),"")</f>
        <v/>
      </c>
      <c r="C18" s="29"/>
      <c r="D18" s="29"/>
      <c r="E18" s="32"/>
    </row>
    <row r="19" spans="2:5" ht="20.100000000000001" customHeight="1" x14ac:dyDescent="0.25">
      <c r="B19" s="31" t="str">
        <f>IF(OR(C19&lt;&gt;"",D19&lt;&gt;""),1+MAX($B$7:B18),"")</f>
        <v/>
      </c>
      <c r="C19" s="29"/>
      <c r="D19" s="29"/>
      <c r="E19" s="32"/>
    </row>
    <row r="20" spans="2:5" ht="20.100000000000001" customHeight="1" x14ac:dyDescent="0.25">
      <c r="B20" s="31" t="str">
        <f>IF(OR(C20&lt;&gt;"",D20&lt;&gt;""),1+MAX($B$7:B19),"")</f>
        <v/>
      </c>
      <c r="C20" s="29"/>
      <c r="D20" s="29"/>
      <c r="E20" s="32"/>
    </row>
    <row r="21" spans="2:5" ht="20.100000000000001" customHeight="1" x14ac:dyDescent="0.25">
      <c r="B21" s="31" t="str">
        <f>IF(OR(C21&lt;&gt;"",D21&lt;&gt;""),1+MAX($B$7:B20),"")</f>
        <v/>
      </c>
      <c r="C21" s="29"/>
      <c r="D21" s="29"/>
      <c r="E21" s="32"/>
    </row>
    <row r="22" spans="2:5" ht="20.100000000000001" customHeight="1" x14ac:dyDescent="0.25">
      <c r="B22" s="31" t="str">
        <f>IF(OR(C22&lt;&gt;"",D22&lt;&gt;""),1+MAX($B$7:B21),"")</f>
        <v/>
      </c>
      <c r="C22" s="29"/>
      <c r="D22" s="29"/>
      <c r="E22" s="32"/>
    </row>
    <row r="23" spans="2:5" ht="20.100000000000001" customHeight="1" x14ac:dyDescent="0.25">
      <c r="B23" s="31" t="str">
        <f>IF(OR(C23&lt;&gt;"",D23&lt;&gt;""),1+MAX($B$7:B22),"")</f>
        <v/>
      </c>
      <c r="C23" s="29"/>
      <c r="D23" s="29"/>
      <c r="E23" s="32"/>
    </row>
    <row r="24" spans="2:5" ht="20.100000000000001" customHeight="1" x14ac:dyDescent="0.25">
      <c r="B24" s="31" t="str">
        <f>IF(OR(C24&lt;&gt;"",D24&lt;&gt;""),1+MAX($B$7:B23),"")</f>
        <v/>
      </c>
      <c r="C24" s="29"/>
      <c r="D24" s="29"/>
      <c r="E24" s="32"/>
    </row>
    <row r="25" spans="2:5" ht="20.100000000000001" customHeight="1" x14ac:dyDescent="0.25">
      <c r="B25" s="31" t="str">
        <f>IF(OR(C25&lt;&gt;"",D25&lt;&gt;""),1+MAX($B$7:B24),"")</f>
        <v/>
      </c>
      <c r="C25" s="29"/>
      <c r="D25" s="29"/>
      <c r="E25" s="32"/>
    </row>
    <row r="26" spans="2:5" ht="20.100000000000001" customHeight="1" x14ac:dyDescent="0.25">
      <c r="B26" s="31" t="str">
        <f>IF(OR(C26&lt;&gt;"",D26&lt;&gt;""),1+MAX($B$7:B25),"")</f>
        <v/>
      </c>
      <c r="C26" s="29"/>
      <c r="D26" s="29"/>
      <c r="E26" s="32"/>
    </row>
    <row r="27" spans="2:5" ht="20.100000000000001" customHeight="1" x14ac:dyDescent="0.25">
      <c r="B27" s="31" t="str">
        <f>IF(OR(C27&lt;&gt;"",D27&lt;&gt;""),1+MAX($B$7:B26),"")</f>
        <v/>
      </c>
      <c r="C27" s="29"/>
      <c r="D27" s="29"/>
      <c r="E27" s="32"/>
    </row>
    <row r="28" spans="2:5" ht="20.100000000000001" customHeight="1" x14ac:dyDescent="0.25">
      <c r="B28" s="31" t="str">
        <f>IF(OR(C28&lt;&gt;"",D28&lt;&gt;""),1+MAX($B$7:B27),"")</f>
        <v/>
      </c>
      <c r="C28" s="29"/>
      <c r="D28" s="29"/>
      <c r="E28" s="32"/>
    </row>
    <row r="29" spans="2:5" ht="20.100000000000001" customHeight="1" x14ac:dyDescent="0.25">
      <c r="B29" s="31" t="str">
        <f>IF(OR(C29&lt;&gt;"",D29&lt;&gt;""),1+MAX($B$7:B28),"")</f>
        <v/>
      </c>
      <c r="C29" s="29"/>
      <c r="D29" s="29"/>
      <c r="E29" s="32"/>
    </row>
    <row r="30" spans="2:5" ht="20.100000000000001" customHeight="1" x14ac:dyDescent="0.25">
      <c r="B30" s="31" t="str">
        <f>IF(OR(C30&lt;&gt;"",D30&lt;&gt;""),1+MAX($B$7:B29),"")</f>
        <v/>
      </c>
      <c r="C30" s="29"/>
      <c r="D30" s="29"/>
      <c r="E30" s="32"/>
    </row>
    <row r="31" spans="2:5" ht="20.100000000000001" customHeight="1" x14ac:dyDescent="0.25">
      <c r="B31" s="31" t="str">
        <f>IF(OR(C31&lt;&gt;"",D31&lt;&gt;""),1+MAX($B$7:B30),"")</f>
        <v/>
      </c>
      <c r="C31" s="29"/>
      <c r="D31" s="29"/>
      <c r="E31" s="32"/>
    </row>
    <row r="32" spans="2:5" ht="20.100000000000001" customHeight="1" x14ac:dyDescent="0.25">
      <c r="B32" s="31" t="str">
        <f>IF(OR(C32&lt;&gt;"",D32&lt;&gt;""),1+MAX($B$7:B31),"")</f>
        <v/>
      </c>
      <c r="C32" s="29"/>
      <c r="D32" s="29"/>
      <c r="E32" s="32"/>
    </row>
    <row r="33" spans="2:5" ht="20.100000000000001" customHeight="1" x14ac:dyDescent="0.25">
      <c r="B33" s="31" t="str">
        <f>IF(OR(C33&lt;&gt;"",D33&lt;&gt;""),1+MAX($B$7:B32),"")</f>
        <v/>
      </c>
      <c r="C33" s="29"/>
      <c r="D33" s="29"/>
      <c r="E33" s="32"/>
    </row>
    <row r="34" spans="2:5" ht="20.100000000000001" customHeight="1" x14ac:dyDescent="0.25">
      <c r="B34" s="31" t="str">
        <f>IF(OR(C34&lt;&gt;"",D34&lt;&gt;""),1+MAX($B$7:B33),"")</f>
        <v/>
      </c>
      <c r="C34" s="29"/>
      <c r="D34" s="29"/>
      <c r="E34" s="32"/>
    </row>
    <row r="35" spans="2:5" ht="20.100000000000001" customHeight="1" x14ac:dyDescent="0.25">
      <c r="B35" s="31" t="str">
        <f>IF(OR(C35&lt;&gt;"",D35&lt;&gt;""),1+MAX($B$7:B34),"")</f>
        <v/>
      </c>
      <c r="C35" s="29"/>
      <c r="D35" s="29"/>
      <c r="E35" s="32"/>
    </row>
    <row r="36" spans="2:5" ht="20.100000000000001" customHeight="1" x14ac:dyDescent="0.25">
      <c r="B36" s="31" t="str">
        <f>IF(OR(C36&lt;&gt;"",D36&lt;&gt;""),1+MAX($B$7:B35),"")</f>
        <v/>
      </c>
      <c r="C36" s="29"/>
      <c r="D36" s="29"/>
      <c r="E36" s="32"/>
    </row>
    <row r="37" spans="2:5" x14ac:dyDescent="0.25">
      <c r="B37" s="16"/>
    </row>
    <row r="38" spans="2:5" x14ac:dyDescent="0.25">
      <c r="B38" s="16"/>
    </row>
    <row r="39" spans="2:5" x14ac:dyDescent="0.25">
      <c r="B39" s="16"/>
    </row>
    <row r="40" spans="2:5" x14ac:dyDescent="0.25">
      <c r="B40" s="16"/>
    </row>
    <row r="41" spans="2:5" x14ac:dyDescent="0.25">
      <c r="B41" s="16"/>
    </row>
    <row r="42" spans="2:5" x14ac:dyDescent="0.25">
      <c r="B42" s="16"/>
    </row>
    <row r="43" spans="2:5" x14ac:dyDescent="0.25">
      <c r="B43" s="16"/>
    </row>
    <row r="44" spans="2:5" x14ac:dyDescent="0.25">
      <c r="B44" s="16"/>
    </row>
    <row r="45" spans="2:5" x14ac:dyDescent="0.25">
      <c r="B45" s="16"/>
    </row>
    <row r="46" spans="2:5" x14ac:dyDescent="0.25">
      <c r="B46" s="16"/>
    </row>
    <row r="47" spans="2:5" x14ac:dyDescent="0.25">
      <c r="B47" s="16"/>
    </row>
    <row r="48" spans="2:5" x14ac:dyDescent="0.25">
      <c r="B48" s="16"/>
    </row>
    <row r="49" spans="2:2" x14ac:dyDescent="0.25">
      <c r="B49" s="16"/>
    </row>
    <row r="50" spans="2:2" x14ac:dyDescent="0.25">
      <c r="B50" s="16"/>
    </row>
    <row r="51" spans="2:2" x14ac:dyDescent="0.25">
      <c r="B51" s="16"/>
    </row>
    <row r="52" spans="2:2" x14ac:dyDescent="0.25">
      <c r="B52" s="16"/>
    </row>
    <row r="53" spans="2:2" x14ac:dyDescent="0.25">
      <c r="B53" s="16"/>
    </row>
    <row r="54" spans="2:2" x14ac:dyDescent="0.25">
      <c r="B54" s="16"/>
    </row>
    <row r="55" spans="2:2" x14ac:dyDescent="0.25">
      <c r="B55" s="16"/>
    </row>
    <row r="56" spans="2:2" x14ac:dyDescent="0.25">
      <c r="B56" s="16"/>
    </row>
    <row r="57" spans="2:2" x14ac:dyDescent="0.25">
      <c r="B57" s="16"/>
    </row>
    <row r="58" spans="2:2" x14ac:dyDescent="0.25">
      <c r="B58" s="16"/>
    </row>
    <row r="59" spans="2:2" x14ac:dyDescent="0.25">
      <c r="B59" s="16"/>
    </row>
    <row r="60" spans="2:2" x14ac:dyDescent="0.25">
      <c r="B60" s="16"/>
    </row>
    <row r="61" spans="2:2" x14ac:dyDescent="0.25">
      <c r="B61" s="16"/>
    </row>
    <row r="62" spans="2:2" x14ac:dyDescent="0.25">
      <c r="B62" s="16"/>
    </row>
    <row r="63" spans="2:2" x14ac:dyDescent="0.25">
      <c r="B63" s="16"/>
    </row>
    <row r="64" spans="2:2" x14ac:dyDescent="0.25">
      <c r="B64" s="16"/>
    </row>
    <row r="65" spans="2:2" x14ac:dyDescent="0.25">
      <c r="B65" s="16"/>
    </row>
    <row r="66" spans="2:2" x14ac:dyDescent="0.25">
      <c r="B66" s="16"/>
    </row>
    <row r="67" spans="2:2" x14ac:dyDescent="0.25">
      <c r="B67" s="16"/>
    </row>
    <row r="68" spans="2:2" x14ac:dyDescent="0.25">
      <c r="B68" s="16"/>
    </row>
    <row r="69" spans="2:2" x14ac:dyDescent="0.25">
      <c r="B69" s="16"/>
    </row>
    <row r="70" spans="2:2" x14ac:dyDescent="0.25">
      <c r="B70" s="16"/>
    </row>
    <row r="71" spans="2:2" x14ac:dyDescent="0.25">
      <c r="B71" s="16"/>
    </row>
    <row r="72" spans="2:2" x14ac:dyDescent="0.25">
      <c r="B72" s="16"/>
    </row>
    <row r="73" spans="2:2" x14ac:dyDescent="0.25">
      <c r="B73" s="16"/>
    </row>
    <row r="74" spans="2:2" x14ac:dyDescent="0.25">
      <c r="B74" s="16"/>
    </row>
    <row r="75" spans="2:2" x14ac:dyDescent="0.25">
      <c r="B75" s="16"/>
    </row>
    <row r="76" spans="2:2" x14ac:dyDescent="0.25">
      <c r="B76" s="16"/>
    </row>
    <row r="77" spans="2:2" x14ac:dyDescent="0.25">
      <c r="B77" s="16"/>
    </row>
    <row r="78" spans="2:2" x14ac:dyDescent="0.25">
      <c r="B78" s="16"/>
    </row>
    <row r="79" spans="2:2" x14ac:dyDescent="0.25">
      <c r="B79" s="16"/>
    </row>
    <row r="80" spans="2:2" x14ac:dyDescent="0.25">
      <c r="B80" s="16"/>
    </row>
    <row r="81" spans="2:2" x14ac:dyDescent="0.25">
      <c r="B81" s="16"/>
    </row>
    <row r="82" spans="2:2" x14ac:dyDescent="0.25">
      <c r="B82" s="16"/>
    </row>
    <row r="83" spans="2:2" x14ac:dyDescent="0.25">
      <c r="B83" s="16"/>
    </row>
    <row r="84" spans="2:2" x14ac:dyDescent="0.25">
      <c r="B84" s="16"/>
    </row>
    <row r="85" spans="2:2" x14ac:dyDescent="0.25">
      <c r="B85" s="16"/>
    </row>
    <row r="86" spans="2:2" x14ac:dyDescent="0.25">
      <c r="B86" s="16"/>
    </row>
    <row r="87" spans="2:2" x14ac:dyDescent="0.25">
      <c r="B87" s="16"/>
    </row>
    <row r="88" spans="2:2" x14ac:dyDescent="0.25">
      <c r="B88" s="16"/>
    </row>
    <row r="89" spans="2:2" x14ac:dyDescent="0.25">
      <c r="B89" s="16"/>
    </row>
    <row r="90" spans="2:2" x14ac:dyDescent="0.25">
      <c r="B90" s="16"/>
    </row>
    <row r="91" spans="2:2" x14ac:dyDescent="0.25">
      <c r="B91" s="16"/>
    </row>
    <row r="92" spans="2:2" x14ac:dyDescent="0.25">
      <c r="B92" s="16"/>
    </row>
    <row r="93" spans="2:2" x14ac:dyDescent="0.25">
      <c r="B93" s="16"/>
    </row>
    <row r="94" spans="2:2" x14ac:dyDescent="0.25">
      <c r="B94" s="16"/>
    </row>
    <row r="95" spans="2:2" x14ac:dyDescent="0.25">
      <c r="B95" s="16"/>
    </row>
    <row r="96" spans="2:2" x14ac:dyDescent="0.25">
      <c r="B96" s="16"/>
    </row>
    <row r="97" spans="2:2" x14ac:dyDescent="0.25">
      <c r="B97" s="16"/>
    </row>
    <row r="98" spans="2:2" x14ac:dyDescent="0.25">
      <c r="B98" s="16"/>
    </row>
    <row r="99" spans="2:2" x14ac:dyDescent="0.25">
      <c r="B99" s="16"/>
    </row>
    <row r="100" spans="2:2" x14ac:dyDescent="0.25">
      <c r="B100" s="16"/>
    </row>
    <row r="101" spans="2:2" x14ac:dyDescent="0.25">
      <c r="B101" s="16"/>
    </row>
    <row r="102" spans="2:2" x14ac:dyDescent="0.25">
      <c r="B102" s="16"/>
    </row>
    <row r="103" spans="2:2" x14ac:dyDescent="0.25">
      <c r="B103" s="16"/>
    </row>
    <row r="104" spans="2:2" x14ac:dyDescent="0.25">
      <c r="B104" s="16"/>
    </row>
    <row r="105" spans="2:2" x14ac:dyDescent="0.25">
      <c r="B105" s="16"/>
    </row>
    <row r="106" spans="2:2" x14ac:dyDescent="0.25">
      <c r="B106" s="16"/>
    </row>
    <row r="107" spans="2:2" x14ac:dyDescent="0.25">
      <c r="B107" s="16"/>
    </row>
    <row r="108" spans="2:2" x14ac:dyDescent="0.25">
      <c r="B108" s="16"/>
    </row>
    <row r="109" spans="2:2" x14ac:dyDescent="0.25">
      <c r="B109" s="16"/>
    </row>
    <row r="110" spans="2:2" x14ac:dyDescent="0.25">
      <c r="B110" s="16"/>
    </row>
    <row r="111" spans="2:2" x14ac:dyDescent="0.25">
      <c r="B111" s="16"/>
    </row>
    <row r="112" spans="2:2" x14ac:dyDescent="0.25">
      <c r="B112" s="16"/>
    </row>
    <row r="113" spans="2:2" x14ac:dyDescent="0.25">
      <c r="B113" s="16"/>
    </row>
    <row r="114" spans="2:2" x14ac:dyDescent="0.25">
      <c r="B114" s="16"/>
    </row>
    <row r="115" spans="2:2" x14ac:dyDescent="0.25">
      <c r="B115" s="16"/>
    </row>
    <row r="116" spans="2:2" x14ac:dyDescent="0.25">
      <c r="B116" s="16"/>
    </row>
    <row r="117" spans="2:2" x14ac:dyDescent="0.25">
      <c r="B117" s="16"/>
    </row>
    <row r="118" spans="2:2" x14ac:dyDescent="0.25">
      <c r="B118" s="16"/>
    </row>
    <row r="119" spans="2:2" x14ac:dyDescent="0.25">
      <c r="B119" s="16"/>
    </row>
    <row r="120" spans="2:2" x14ac:dyDescent="0.25">
      <c r="B120" s="16"/>
    </row>
    <row r="121" spans="2:2" x14ac:dyDescent="0.25">
      <c r="B121" s="16"/>
    </row>
    <row r="122" spans="2:2" x14ac:dyDescent="0.25">
      <c r="B122" s="16"/>
    </row>
    <row r="123" spans="2:2" x14ac:dyDescent="0.25">
      <c r="B123" s="16"/>
    </row>
    <row r="124" spans="2:2" x14ac:dyDescent="0.25">
      <c r="B124" s="16"/>
    </row>
    <row r="125" spans="2:2" x14ac:dyDescent="0.25">
      <c r="B125" s="16"/>
    </row>
    <row r="126" spans="2:2" x14ac:dyDescent="0.25">
      <c r="B126" s="16"/>
    </row>
    <row r="127" spans="2:2" x14ac:dyDescent="0.25">
      <c r="B127" s="16"/>
    </row>
  </sheetData>
  <sheetProtection sheet="1" objects="1" scenarios="1" selectLockedCells="1"/>
  <mergeCells count="3">
    <mergeCell ref="B3:C3"/>
    <mergeCell ref="B2:C2"/>
    <mergeCell ref="B4:C4"/>
  </mergeCells>
  <conditionalFormatting sqref="E6:E25 E30:E36">
    <cfRule type="expression" dxfId="232" priority="5">
      <formula>$N$8="/ Nein"</formula>
    </cfRule>
  </conditionalFormatting>
  <conditionalFormatting sqref="E26:E29">
    <cfRule type="expression" dxfId="231" priority="4">
      <formula>$N$8="/ Nein"</formula>
    </cfRule>
  </conditionalFormatting>
  <dataValidations count="1">
    <dataValidation type="list" allowBlank="1" showInputMessage="1" showErrorMessage="1" sqref="E7:E36" xr:uid="{952A0724-A830-4210-9E05-86879A514B8A}">
      <formula1>$F$2:$F$3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AO41"/>
  <sheetViews>
    <sheetView showGridLines="0" tabSelected="1" view="pageLayout" topLeftCell="A21" zoomScaleNormal="100" workbookViewId="0">
      <selection activeCell="L8" sqref="L8"/>
    </sheetView>
  </sheetViews>
  <sheetFormatPr baseColWidth="10" defaultColWidth="4.7109375" defaultRowHeight="20.100000000000001" customHeight="1" x14ac:dyDescent="0.25"/>
  <cols>
    <col min="1" max="1" width="1.28515625" customWidth="1"/>
    <col min="2" max="2" width="7.5703125" customWidth="1"/>
    <col min="3" max="3" width="8.42578125" customWidth="1"/>
    <col min="4" max="4" width="6.28515625" customWidth="1"/>
    <col min="5" max="5" width="5.140625" customWidth="1"/>
    <col min="6" max="6" width="1" customWidth="1"/>
    <col min="7" max="7" width="0.5703125" customWidth="1"/>
    <col min="8" max="8" width="1" customWidth="1"/>
    <col min="9" max="9" width="4.5703125" customWidth="1"/>
    <col min="10" max="11" width="7.85546875" customWidth="1"/>
    <col min="12" max="13" width="11.7109375" customWidth="1"/>
    <col min="14" max="14" width="4" customWidth="1"/>
    <col min="15" max="18" width="4.42578125" customWidth="1"/>
    <col min="19" max="19" width="17.5703125" hidden="1" customWidth="1"/>
    <col min="20" max="25" width="4.42578125" hidden="1" customWidth="1"/>
    <col min="26" max="26" width="0.42578125" hidden="1" customWidth="1"/>
    <col min="27" max="27" width="8.7109375" hidden="1" customWidth="1"/>
    <col min="28" max="29" width="12" hidden="1" customWidth="1"/>
    <col min="30" max="30" width="8.7109375" hidden="1" customWidth="1"/>
    <col min="31" max="31" width="5.28515625" hidden="1" customWidth="1"/>
    <col min="32" max="32" width="7.7109375" hidden="1" customWidth="1"/>
    <col min="33" max="33" width="8.28515625" customWidth="1"/>
    <col min="34" max="34" width="9.28515625" customWidth="1"/>
    <col min="35" max="35" width="9" customWidth="1"/>
    <col min="36" max="43" width="5.28515625" customWidth="1"/>
    <col min="44" max="44" width="11.85546875" customWidth="1"/>
    <col min="45" max="69" width="5.28515625" customWidth="1"/>
    <col min="70" max="70" width="6.5703125" bestFit="1" customWidth="1"/>
    <col min="71" max="71" width="6" bestFit="1" customWidth="1"/>
    <col min="72" max="72" width="5.85546875" bestFit="1" customWidth="1"/>
    <col min="73" max="73" width="6.5703125" bestFit="1" customWidth="1"/>
    <col min="74" max="74" width="5.85546875" bestFit="1" customWidth="1"/>
    <col min="75" max="169" width="5" bestFit="1" customWidth="1"/>
    <col min="170" max="170" width="5.42578125" bestFit="1" customWidth="1"/>
    <col min="171" max="171" width="5.28515625" bestFit="1" customWidth="1"/>
  </cols>
  <sheetData>
    <row r="1" spans="1:41" ht="9.75" customHeight="1" x14ac:dyDescent="0.25">
      <c r="A1" s="228">
        <f>IF(D4=Z3,10,IF(D4=Z2,5,IF(D4=Z1,2.5,10)))</f>
        <v>10</v>
      </c>
      <c r="Z1" s="312" t="s">
        <v>123</v>
      </c>
    </row>
    <row r="2" spans="1:41" ht="30.75" customHeight="1" x14ac:dyDescent="0.25">
      <c r="B2" s="336" t="s">
        <v>166</v>
      </c>
      <c r="C2" s="336"/>
      <c r="D2" s="229">
        <v>60</v>
      </c>
      <c r="E2" s="230"/>
      <c r="I2" s="337" t="s">
        <v>167</v>
      </c>
      <c r="J2" s="343" t="s">
        <v>200</v>
      </c>
      <c r="K2" s="345" t="s">
        <v>201</v>
      </c>
      <c r="L2" s="339" t="s">
        <v>195</v>
      </c>
      <c r="M2" s="341" t="s">
        <v>196</v>
      </c>
      <c r="O2" s="231"/>
      <c r="T2" s="231"/>
      <c r="Z2" s="312" t="s">
        <v>121</v>
      </c>
    </row>
    <row r="3" spans="1:41" ht="7.5" customHeight="1" x14ac:dyDescent="0.25">
      <c r="B3" s="230"/>
      <c r="C3" s="230"/>
      <c r="D3" s="230"/>
      <c r="E3" s="230"/>
      <c r="I3" s="338"/>
      <c r="J3" s="344"/>
      <c r="K3" s="346"/>
      <c r="L3" s="340"/>
      <c r="M3" s="342"/>
      <c r="O3" s="349"/>
      <c r="P3" s="349"/>
      <c r="T3" s="349"/>
      <c r="U3" s="349"/>
      <c r="Z3" s="312" t="s">
        <v>122</v>
      </c>
    </row>
    <row r="4" spans="1:41" ht="20.100000000000001" customHeight="1" x14ac:dyDescent="0.25">
      <c r="B4" s="232"/>
      <c r="C4" s="233" t="s">
        <v>101</v>
      </c>
      <c r="D4" s="380" t="s">
        <v>122</v>
      </c>
      <c r="E4" s="381"/>
      <c r="I4" s="378" t="s">
        <v>168</v>
      </c>
      <c r="J4" s="350">
        <v>0.4</v>
      </c>
      <c r="K4" s="352">
        <v>0.4</v>
      </c>
      <c r="L4" s="234">
        <f>IFERROR(SUM(T14:T41)/T10,"")</f>
        <v>0.47368421052631576</v>
      </c>
      <c r="M4" s="235" t="str">
        <f>IFERROR(SUM(W14:W41)/W10,"")</f>
        <v/>
      </c>
      <c r="Z4" s="312"/>
    </row>
    <row r="5" spans="1:41" ht="20.100000000000001" customHeight="1" x14ac:dyDescent="0.25">
      <c r="B5" s="46" t="s">
        <v>202</v>
      </c>
      <c r="I5" s="379"/>
      <c r="J5" s="351"/>
      <c r="K5" s="353"/>
      <c r="L5" s="236" t="str">
        <f>IFERROR(IF(J4-L4&gt;$J$10,SUM(G_AFB_I)&amp;" BE ↗ "&amp;ROUNDUP((J4-$J$10)*$T$10/$A$1,1)*$A$1&amp;" BE",IF(J4-L4&lt;-$J$10,SUM(G_AFB_I)&amp;" BE ↘ "&amp;ROUNDDOWN((J4+$J$10)*$T$10/$A$1,1)*$A$1&amp;" BE","✔ ("&amp;SUM(G_AFB_I)&amp;" BE)")),"")</f>
        <v>18 BE ↘ 17 BE</v>
      </c>
      <c r="M5" s="237" t="str">
        <f>IFERROR(IF(K4-M4&gt;$J$10,SUM(E_AFB_I)&amp;" BE ↗ "&amp;ROUNDUP((K4-$J$10)*$W$10/$A$1,1)*$A$1&amp;" BE",IF(K4-M4&lt;-$J$10,SUM(E_AFB_I)&amp;" BE ↘ "&amp;ROUNDDOWN((K4+$J$10)*$W$10/$A$1,1)*$A$1&amp;" BE","✔ ("&amp;SUM(E_AFB_I)&amp;" BE)")),"")</f>
        <v/>
      </c>
      <c r="Q5" s="228"/>
      <c r="V5" s="228"/>
      <c r="X5" s="228"/>
      <c r="Y5" s="228"/>
      <c r="Z5" s="46"/>
    </row>
    <row r="6" spans="1:41" ht="20.100000000000001" customHeight="1" x14ac:dyDescent="0.25">
      <c r="B6" s="46" t="s">
        <v>203</v>
      </c>
      <c r="I6" s="378" t="s">
        <v>169</v>
      </c>
      <c r="J6" s="350">
        <v>0.5</v>
      </c>
      <c r="K6" s="352">
        <v>0.5</v>
      </c>
      <c r="L6" s="234">
        <f>IFERROR(SUM(U14:U41)/T10,"")</f>
        <v>0.47368421052631576</v>
      </c>
      <c r="M6" s="235" t="str">
        <f>IFERROR(SUM(X14:X41)/W10,"")</f>
        <v/>
      </c>
      <c r="O6" s="385" t="s">
        <v>171</v>
      </c>
      <c r="P6" s="386"/>
      <c r="Q6" s="386"/>
      <c r="R6" s="387"/>
      <c r="V6" s="228"/>
      <c r="X6" s="228"/>
      <c r="Y6" s="228"/>
      <c r="Z6" s="46"/>
    </row>
    <row r="7" spans="1:41" ht="20.100000000000001" customHeight="1" x14ac:dyDescent="0.25">
      <c r="B7" s="46" t="s">
        <v>204</v>
      </c>
      <c r="I7" s="379"/>
      <c r="J7" s="351"/>
      <c r="K7" s="353"/>
      <c r="L7" s="236" t="str">
        <f>IFERROR(IF(J6-L6&gt;$J$10,SUM(G_AFB_II)&amp;" BE ↗ "&amp;ROUNDUP((J6-$J$10)*$T$10/$A$1,1)*$A$1&amp;" BE",IF(J6-L6&lt;-$J$10,SUM(G_AFB_II)&amp;" BE ↘ "&amp;ROUNDDOWN((J6+$J$10)*$T$10/$A$1,1)*$A$1&amp;" BE","✔ ("&amp;SUM(G_AFB_II)&amp;" BE)")),"")</f>
        <v>✔ (18 BE)</v>
      </c>
      <c r="M7" s="237" t="str">
        <f>IFERROR(IF(K6-M6&gt;$J$10,SUM(E_AFB_II)&amp;" BE ↗ "&amp;ROUNDUP((K6-$J$10)*$W$10/$A$1,1)*$A$1&amp;" BE",IF(K6-M6&lt;-$J$10,SUM(E_AFB_II)&amp;" BE ↘ "&amp;ROUNDDOWN((K6+$J$10)*$W$10/$A$1,1)*$A$1&amp;" BE","✔ ("&amp;SUM(E_AFB_II)&amp;" BE)")),"")</f>
        <v/>
      </c>
      <c r="O7" s="382" t="str">
        <f>IFERROR(SUM(T11:V11)/SUM(O10:Q10),"")</f>
        <v/>
      </c>
      <c r="P7" s="383"/>
      <c r="Q7" s="383"/>
      <c r="R7" s="384"/>
      <c r="V7" s="228"/>
      <c r="X7" s="228"/>
      <c r="Y7" s="228"/>
      <c r="Z7" s="46"/>
    </row>
    <row r="8" spans="1:41" ht="20.100000000000001" customHeight="1" x14ac:dyDescent="0.25">
      <c r="I8" s="378" t="s">
        <v>170</v>
      </c>
      <c r="J8" s="350">
        <v>0.1</v>
      </c>
      <c r="K8" s="360">
        <v>0.1</v>
      </c>
      <c r="L8" s="234">
        <f>IFERROR(SUM(V14:V41)/T10,"")</f>
        <v>5.2631578947368418E-2</v>
      </c>
      <c r="M8" s="235" t="str">
        <f>IFERROR(SUM(Y14:Y41)/W10,"")</f>
        <v/>
      </c>
      <c r="V8" s="228"/>
      <c r="Y8" s="259"/>
      <c r="Z8" s="46"/>
    </row>
    <row r="9" spans="1:41" ht="20.100000000000001" customHeight="1" x14ac:dyDescent="0.25">
      <c r="I9" s="388"/>
      <c r="J9" s="359"/>
      <c r="K9" s="361"/>
      <c r="L9" s="238" t="str">
        <f>IFERROR(IF(J8-L8&gt;$J$10,SUM(G_AFB_III)&amp;" BE ↗ "&amp;ROUNDUP((J8-$J$10)*$T$10/$A$1,1)*$A$1&amp;" BE",IF(J8-L8&lt;-$J$10,SUM(G_AFB_III)&amp;" BE ↘ "&amp;ROUNDDOWN((J8+$J$10)*$T$10/$A$1,1)*$A$1&amp;" BE","✔ ("&amp;SUM(G_AFB_III)&amp;" BE)")),"")</f>
        <v>✔ (2 BE)</v>
      </c>
      <c r="M9" s="239" t="str">
        <f>IFERROR(IF(K8-M8&gt;$J$10,SUM(E_AFB_III)&amp;" BE ↗ "&amp;ROUNDUP((K8-$J$10)*$W$10/$A$1,1)*$A$1&amp;" BE",IF(K8-M8&lt;-$J$10,SUM(E_AFB_III)&amp;" BE ↘ "&amp;ROUNDDOWN((K8+$J$10)*$W$10/$A$1,1)*$A$1&amp;" BE","✔ ("&amp;SUM(E_AFB_III)&amp;" BE)")),"")</f>
        <v/>
      </c>
      <c r="N9" s="142"/>
      <c r="O9" s="260"/>
      <c r="P9" s="260"/>
      <c r="Q9" s="142"/>
      <c r="R9" s="301" t="s">
        <v>180</v>
      </c>
      <c r="T9" s="313"/>
      <c r="U9" s="313"/>
      <c r="Z9" s="46"/>
    </row>
    <row r="10" spans="1:41" ht="20.100000000000001" customHeight="1" x14ac:dyDescent="0.25">
      <c r="I10" s="241" t="s">
        <v>172</v>
      </c>
      <c r="J10" s="242">
        <v>0.05</v>
      </c>
      <c r="N10" s="257" t="s">
        <v>178</v>
      </c>
      <c r="O10" s="261" t="str">
        <f>IF(SUM(E_AFB_I)&lt;&gt;0,SUM(E_AFB_I),"")</f>
        <v/>
      </c>
      <c r="P10" s="262" t="str">
        <f>IF(SUM(E_AFB_II)&lt;&gt;0,SUM(E_AFB_II),"")</f>
        <v/>
      </c>
      <c r="Q10" s="262" t="str">
        <f>IF(SUM(E_AFB_III)&lt;&gt;0,SUM(E_AFB_III),"")</f>
        <v/>
      </c>
      <c r="R10" s="302">
        <f>SUM(O10:Q10)</f>
        <v>0</v>
      </c>
      <c r="S10" s="256"/>
      <c r="T10" s="362">
        <f>SUM(T11:V11)</f>
        <v>38</v>
      </c>
      <c r="U10" s="347"/>
      <c r="V10" s="363"/>
      <c r="W10" s="347">
        <f>SUM(O10:Q10)</f>
        <v>0</v>
      </c>
      <c r="X10" s="347"/>
      <c r="Y10" s="348"/>
      <c r="Z10" s="46"/>
    </row>
    <row r="11" spans="1:41" ht="20.100000000000001" customHeight="1" x14ac:dyDescent="0.25">
      <c r="N11" s="258" t="s">
        <v>179</v>
      </c>
      <c r="O11" s="263">
        <f>IF(SUM(G_AFB_I)&lt;&gt;0,SUM(G_AFB_I),"")</f>
        <v>18</v>
      </c>
      <c r="P11" s="264">
        <f>IF(SUM(G_AFB_II)&lt;&gt;0,SUM(G_AFB_II),"")</f>
        <v>18</v>
      </c>
      <c r="Q11" s="264">
        <f>IF(SUM(G_AFB_III)&lt;&gt;0,SUM(G_AFB_III),"")</f>
        <v>2</v>
      </c>
      <c r="R11" s="303">
        <f>SUM(O11:Q11)</f>
        <v>38</v>
      </c>
      <c r="S11" s="314"/>
      <c r="T11" s="315">
        <f>IF(SUM(G_AFB_I)&lt;&gt;0,SUM(G_AFB_I),"")</f>
        <v>18</v>
      </c>
      <c r="U11" s="316">
        <f>IF(SUM(G_AFB_II)&lt;&gt;0,SUM(G_AFB_II),"")</f>
        <v>18</v>
      </c>
      <c r="V11" s="317">
        <f>IF(SUM(G_AFB_III)&lt;&gt;0,SUM(G_AFB_III),"")</f>
        <v>2</v>
      </c>
    </row>
    <row r="12" spans="1:41" ht="20.100000000000001" customHeight="1" x14ac:dyDescent="0.25">
      <c r="B12" s="357" t="s">
        <v>173</v>
      </c>
      <c r="C12" s="357" t="s">
        <v>174</v>
      </c>
      <c r="D12" s="357" t="s">
        <v>205</v>
      </c>
      <c r="E12" s="364" t="s">
        <v>177</v>
      </c>
      <c r="F12" s="365"/>
      <c r="G12" s="365"/>
      <c r="H12" s="365"/>
      <c r="I12" s="365"/>
      <c r="J12" s="365"/>
      <c r="K12" s="365"/>
      <c r="L12" s="365"/>
      <c r="M12" s="365"/>
      <c r="N12" s="366"/>
      <c r="O12" s="370" t="s">
        <v>167</v>
      </c>
      <c r="P12" s="370"/>
      <c r="Q12" s="370"/>
      <c r="S12" s="299"/>
      <c r="T12" s="370" t="s">
        <v>175</v>
      </c>
      <c r="U12" s="370"/>
      <c r="V12" s="370"/>
      <c r="W12" s="371" t="s">
        <v>176</v>
      </c>
      <c r="X12" s="370"/>
      <c r="Y12" s="370"/>
      <c r="AA12" s="240"/>
    </row>
    <row r="13" spans="1:41" ht="19.5" customHeight="1" thickBot="1" x14ac:dyDescent="0.3">
      <c r="B13" s="358"/>
      <c r="C13" s="358"/>
      <c r="D13" s="358"/>
      <c r="E13" s="367"/>
      <c r="F13" s="368"/>
      <c r="G13" s="368"/>
      <c r="H13" s="368"/>
      <c r="I13" s="368"/>
      <c r="J13" s="368"/>
      <c r="K13" s="368"/>
      <c r="L13" s="368"/>
      <c r="M13" s="368"/>
      <c r="N13" s="369"/>
      <c r="O13" s="243" t="s">
        <v>168</v>
      </c>
      <c r="P13" s="243" t="s">
        <v>169</v>
      </c>
      <c r="Q13" s="243" t="s">
        <v>170</v>
      </c>
      <c r="S13" s="300"/>
      <c r="T13" s="243" t="s">
        <v>168</v>
      </c>
      <c r="U13" s="243" t="s">
        <v>169</v>
      </c>
      <c r="V13" s="243" t="s">
        <v>170</v>
      </c>
      <c r="W13" s="318" t="s">
        <v>168</v>
      </c>
      <c r="X13" s="243" t="s">
        <v>169</v>
      </c>
      <c r="Y13" s="243" t="s">
        <v>170</v>
      </c>
      <c r="AB13" s="319" t="s">
        <v>54</v>
      </c>
      <c r="AC13" s="319" t="s">
        <v>55</v>
      </c>
      <c r="AN13" s="244"/>
      <c r="AO13" s="240"/>
    </row>
    <row r="14" spans="1:41" s="142" customFormat="1" ht="50.25" customHeight="1" thickTop="1" thickBot="1" x14ac:dyDescent="0.3">
      <c r="B14" s="245" t="str">
        <f t="shared" ref="B14:B35" si="0">IF(SUM(T14:V14)&gt;0,"G: ≈"&amp;ROUND($D$2*SUM(T14:V14)/$T$10,0)&amp;"'","")&amp;"
"&amp;IF(SUM(W14:Y14)&gt;0,"E: ≈"&amp;ROUND($D$2*SUM(W14:Y14)/$W$10,0)&amp;"'","")</f>
        <v xml:space="preserve">G: ≈5'
</v>
      </c>
      <c r="C14" s="246">
        <v>1</v>
      </c>
      <c r="D14" s="305" t="s">
        <v>203</v>
      </c>
      <c r="E14" s="354" t="s">
        <v>216</v>
      </c>
      <c r="F14" s="355"/>
      <c r="G14" s="355"/>
      <c r="H14" s="355"/>
      <c r="I14" s="355"/>
      <c r="J14" s="355"/>
      <c r="K14" s="355"/>
      <c r="L14" s="355"/>
      <c r="M14" s="355"/>
      <c r="N14" s="356"/>
      <c r="O14" s="324">
        <v>3</v>
      </c>
      <c r="P14" s="325"/>
      <c r="Q14" s="326"/>
      <c r="R14"/>
      <c r="S14" s="320"/>
      <c r="T14" s="321">
        <f>IF($D14=$B$5,"",IF(OR($D14=$B$6,$D14=$B$7),O14,""))</f>
        <v>3</v>
      </c>
      <c r="U14" s="321">
        <f>IF($D14=$B$5,"",IF(OR($D14=$B$6,$D14=$B$7),P14,""))</f>
        <v>0</v>
      </c>
      <c r="V14" s="321">
        <f>IF($D14=$B$5,"",IF(OR($D14=$B$6,$D14=$B$7),Q14,""))</f>
        <v>0</v>
      </c>
      <c r="W14" s="321" t="str">
        <f>IF($D14="",O14,IF($D14=$B$6,"",IF(OR($D14=$B$5,$D14=$B$7),O14,"")))</f>
        <v/>
      </c>
      <c r="X14" s="321" t="str">
        <f t="shared" ref="X14:Y14" si="1">IF($D14="",P14,IF($D14=$B$6,"",IF(OR($D14=$B$5,$D14=$B$7),P14,"")))</f>
        <v/>
      </c>
      <c r="Y14" s="321" t="str">
        <f t="shared" si="1"/>
        <v/>
      </c>
      <c r="AB14">
        <f>IF(C14&lt;&gt;"",SUM(T14:V14),"")</f>
        <v>3</v>
      </c>
      <c r="AC14">
        <f>IF(C14&lt;&gt;"",SUM(W14:Y14),"")</f>
        <v>0</v>
      </c>
      <c r="AD14"/>
      <c r="AE14"/>
      <c r="AF14"/>
      <c r="AN14" s="247"/>
    </row>
    <row r="15" spans="1:41" s="142" customFormat="1" ht="50.25" customHeight="1" thickTop="1" thickBot="1" x14ac:dyDescent="0.3">
      <c r="B15" s="245" t="str">
        <f t="shared" si="0"/>
        <v xml:space="preserve">G: ≈3'
</v>
      </c>
      <c r="C15" s="248">
        <v>2</v>
      </c>
      <c r="D15" s="306" t="s">
        <v>203</v>
      </c>
      <c r="E15" s="372" t="s">
        <v>217</v>
      </c>
      <c r="F15" s="373"/>
      <c r="G15" s="373"/>
      <c r="H15" s="373"/>
      <c r="I15" s="373"/>
      <c r="J15" s="373"/>
      <c r="K15" s="373"/>
      <c r="L15" s="373"/>
      <c r="M15" s="373"/>
      <c r="N15" s="374"/>
      <c r="O15" s="327">
        <v>2</v>
      </c>
      <c r="P15" s="328"/>
      <c r="Q15" s="329"/>
      <c r="R15"/>
      <c r="S15" s="322"/>
      <c r="T15" s="321">
        <f t="shared" ref="T15:T41" si="2">IF($D15=$B$5,"",IF(OR($D15=$B$6,$D15=$B$7),O15,""))</f>
        <v>2</v>
      </c>
      <c r="U15" s="321">
        <f t="shared" ref="U15:U41" si="3">IF($D15=$B$5,"",IF(OR($D15=$B$6,$D15=$B$7),P15,""))</f>
        <v>0</v>
      </c>
      <c r="V15" s="321">
        <f t="shared" ref="V15:V41" si="4">IF($D15=$B$5,"",IF(OR($D15=$B$6,$D15=$B$7),Q15,""))</f>
        <v>0</v>
      </c>
      <c r="W15" s="321" t="str">
        <f t="shared" ref="W15:W41" si="5">IF($D15="",O15,IF($D15=$B$6,"",IF(OR($D15=$B$5,$D15=$B$7),O15,"")))</f>
        <v/>
      </c>
      <c r="X15" s="321" t="str">
        <f t="shared" ref="X15:X41" si="6">IF($D15="",P15,IF($D15=$B$6,"",IF(OR($D15=$B$5,$D15=$B$7),P15,"")))</f>
        <v/>
      </c>
      <c r="Y15" s="321" t="str">
        <f t="shared" ref="Y15:Y41" si="7">IF($D15="",Q15,IF($D15=$B$6,"",IF(OR($D15=$B$5,$D15=$B$7),Q15,"")))</f>
        <v/>
      </c>
      <c r="AB15">
        <f t="shared" ref="AB15:AB41" si="8">IF(C15&lt;&gt;"",SUM(T15:V15),"")</f>
        <v>2</v>
      </c>
      <c r="AC15">
        <f t="shared" ref="AC15:AC41" si="9">IF(C15&lt;&gt;"",SUM(W15:Y15),"")</f>
        <v>0</v>
      </c>
      <c r="AD15"/>
      <c r="AE15"/>
      <c r="AF15"/>
      <c r="AN15" s="249"/>
      <c r="AO15" s="250"/>
    </row>
    <row r="16" spans="1:41" s="142" customFormat="1" ht="50.25" customHeight="1" thickTop="1" thickBot="1" x14ac:dyDescent="0.3">
      <c r="B16" s="245" t="str">
        <f t="shared" si="0"/>
        <v xml:space="preserve">G: ≈3'
</v>
      </c>
      <c r="C16" s="248">
        <v>3</v>
      </c>
      <c r="D16" s="306" t="s">
        <v>203</v>
      </c>
      <c r="E16" s="372" t="s">
        <v>218</v>
      </c>
      <c r="F16" s="373"/>
      <c r="G16" s="373"/>
      <c r="H16" s="373"/>
      <c r="I16" s="373"/>
      <c r="J16" s="373"/>
      <c r="K16" s="373"/>
      <c r="L16" s="373"/>
      <c r="M16" s="373"/>
      <c r="N16" s="374"/>
      <c r="O16" s="327">
        <v>2</v>
      </c>
      <c r="P16" s="328"/>
      <c r="Q16" s="329"/>
      <c r="R16"/>
      <c r="S16" s="322"/>
      <c r="T16" s="321">
        <f t="shared" si="2"/>
        <v>2</v>
      </c>
      <c r="U16" s="321">
        <f t="shared" si="3"/>
        <v>0</v>
      </c>
      <c r="V16" s="321">
        <f t="shared" si="4"/>
        <v>0</v>
      </c>
      <c r="W16" s="321" t="str">
        <f t="shared" si="5"/>
        <v/>
      </c>
      <c r="X16" s="321" t="str">
        <f t="shared" si="6"/>
        <v/>
      </c>
      <c r="Y16" s="321" t="str">
        <f t="shared" si="7"/>
        <v/>
      </c>
      <c r="AB16">
        <f t="shared" si="8"/>
        <v>2</v>
      </c>
      <c r="AC16">
        <f t="shared" si="9"/>
        <v>0</v>
      </c>
      <c r="AD16"/>
      <c r="AE16"/>
      <c r="AF16"/>
      <c r="AN16" s="250"/>
      <c r="AO16" s="250"/>
    </row>
    <row r="17" spans="2:32" s="142" customFormat="1" ht="50.25" customHeight="1" thickTop="1" thickBot="1" x14ac:dyDescent="0.3">
      <c r="B17" s="245" t="str">
        <f t="shared" si="0"/>
        <v xml:space="preserve">G: ≈3'
</v>
      </c>
      <c r="C17" s="248">
        <v>4</v>
      </c>
      <c r="D17" s="306" t="s">
        <v>203</v>
      </c>
      <c r="E17" s="372"/>
      <c r="F17" s="373"/>
      <c r="G17" s="373"/>
      <c r="H17" s="373"/>
      <c r="I17" s="373"/>
      <c r="J17" s="373"/>
      <c r="K17" s="373"/>
      <c r="L17" s="373"/>
      <c r="M17" s="373"/>
      <c r="N17" s="374"/>
      <c r="O17" s="327">
        <v>2</v>
      </c>
      <c r="P17" s="328"/>
      <c r="Q17" s="329"/>
      <c r="R17"/>
      <c r="S17" s="322"/>
      <c r="T17" s="321">
        <f t="shared" si="2"/>
        <v>2</v>
      </c>
      <c r="U17" s="321">
        <f t="shared" si="3"/>
        <v>0</v>
      </c>
      <c r="V17" s="321">
        <f t="shared" si="4"/>
        <v>0</v>
      </c>
      <c r="W17" s="321" t="str">
        <f t="shared" si="5"/>
        <v/>
      </c>
      <c r="X17" s="321" t="str">
        <f t="shared" si="6"/>
        <v/>
      </c>
      <c r="Y17" s="321" t="str">
        <f t="shared" si="7"/>
        <v/>
      </c>
      <c r="AB17">
        <f t="shared" si="8"/>
        <v>2</v>
      </c>
      <c r="AC17">
        <f t="shared" si="9"/>
        <v>0</v>
      </c>
      <c r="AD17"/>
      <c r="AE17"/>
      <c r="AF17"/>
    </row>
    <row r="18" spans="2:32" s="142" customFormat="1" ht="50.25" customHeight="1" thickTop="1" thickBot="1" x14ac:dyDescent="0.3">
      <c r="B18" s="245" t="str">
        <f t="shared" si="0"/>
        <v xml:space="preserve">G: ≈6'
</v>
      </c>
      <c r="C18" s="248">
        <v>5</v>
      </c>
      <c r="D18" s="306" t="s">
        <v>203</v>
      </c>
      <c r="E18" s="372" t="s">
        <v>219</v>
      </c>
      <c r="F18" s="373"/>
      <c r="G18" s="373"/>
      <c r="H18" s="373"/>
      <c r="I18" s="373"/>
      <c r="J18" s="373"/>
      <c r="K18" s="373"/>
      <c r="L18" s="373"/>
      <c r="M18" s="373"/>
      <c r="N18" s="374"/>
      <c r="O18" s="327">
        <v>4</v>
      </c>
      <c r="P18" s="328"/>
      <c r="Q18" s="329"/>
      <c r="R18"/>
      <c r="S18" s="322"/>
      <c r="T18" s="321">
        <f t="shared" si="2"/>
        <v>4</v>
      </c>
      <c r="U18" s="321">
        <f t="shared" si="3"/>
        <v>0</v>
      </c>
      <c r="V18" s="321">
        <f t="shared" si="4"/>
        <v>0</v>
      </c>
      <c r="W18" s="321" t="str">
        <f t="shared" si="5"/>
        <v/>
      </c>
      <c r="X18" s="321" t="str">
        <f t="shared" si="6"/>
        <v/>
      </c>
      <c r="Y18" s="321" t="str">
        <f t="shared" si="7"/>
        <v/>
      </c>
      <c r="AB18">
        <f t="shared" si="8"/>
        <v>4</v>
      </c>
      <c r="AC18">
        <f t="shared" si="9"/>
        <v>0</v>
      </c>
      <c r="AD18"/>
      <c r="AE18"/>
      <c r="AF18"/>
    </row>
    <row r="19" spans="2:32" s="142" customFormat="1" ht="50.25" customHeight="1" thickTop="1" thickBot="1" x14ac:dyDescent="0.3">
      <c r="B19" s="245" t="str">
        <f t="shared" si="0"/>
        <v xml:space="preserve">G: ≈5'
</v>
      </c>
      <c r="C19" s="248">
        <v>6</v>
      </c>
      <c r="D19" s="306" t="s">
        <v>203</v>
      </c>
      <c r="E19" s="372" t="s">
        <v>220</v>
      </c>
      <c r="F19" s="373"/>
      <c r="G19" s="373"/>
      <c r="H19" s="373"/>
      <c r="I19" s="373"/>
      <c r="J19" s="373"/>
      <c r="K19" s="373"/>
      <c r="L19" s="373"/>
      <c r="M19" s="373"/>
      <c r="N19" s="374"/>
      <c r="O19" s="327">
        <v>3</v>
      </c>
      <c r="P19" s="328"/>
      <c r="Q19" s="329"/>
      <c r="R19"/>
      <c r="S19" s="322"/>
      <c r="T19" s="321">
        <f t="shared" si="2"/>
        <v>3</v>
      </c>
      <c r="U19" s="321">
        <f t="shared" si="3"/>
        <v>0</v>
      </c>
      <c r="V19" s="321">
        <f t="shared" si="4"/>
        <v>0</v>
      </c>
      <c r="W19" s="321" t="str">
        <f t="shared" si="5"/>
        <v/>
      </c>
      <c r="X19" s="321" t="str">
        <f t="shared" si="6"/>
        <v/>
      </c>
      <c r="Y19" s="321" t="str">
        <f t="shared" si="7"/>
        <v/>
      </c>
      <c r="AB19">
        <f t="shared" si="8"/>
        <v>3</v>
      </c>
      <c r="AC19">
        <f t="shared" si="9"/>
        <v>0</v>
      </c>
      <c r="AD19"/>
      <c r="AE19"/>
      <c r="AF19"/>
    </row>
    <row r="20" spans="2:32" s="142" customFormat="1" ht="50.25" customHeight="1" thickTop="1" thickBot="1" x14ac:dyDescent="0.3">
      <c r="B20" s="245" t="str">
        <f t="shared" si="0"/>
        <v xml:space="preserve">G: ≈6'
</v>
      </c>
      <c r="C20" s="248">
        <v>7</v>
      </c>
      <c r="D20" s="306" t="s">
        <v>203</v>
      </c>
      <c r="E20" s="372" t="s">
        <v>221</v>
      </c>
      <c r="F20" s="373"/>
      <c r="G20" s="373"/>
      <c r="H20" s="373"/>
      <c r="I20" s="373"/>
      <c r="J20" s="373"/>
      <c r="K20" s="373"/>
      <c r="L20" s="373"/>
      <c r="M20" s="373"/>
      <c r="N20" s="374"/>
      <c r="O20" s="327"/>
      <c r="P20" s="328">
        <v>4</v>
      </c>
      <c r="Q20" s="329"/>
      <c r="R20"/>
      <c r="S20" s="322"/>
      <c r="T20" s="321">
        <f t="shared" si="2"/>
        <v>0</v>
      </c>
      <c r="U20" s="321">
        <f t="shared" si="3"/>
        <v>4</v>
      </c>
      <c r="V20" s="321">
        <f t="shared" si="4"/>
        <v>0</v>
      </c>
      <c r="W20" s="321" t="str">
        <f t="shared" si="5"/>
        <v/>
      </c>
      <c r="X20" s="321" t="str">
        <f t="shared" si="6"/>
        <v/>
      </c>
      <c r="Y20" s="321" t="str">
        <f t="shared" si="7"/>
        <v/>
      </c>
      <c r="AA20"/>
      <c r="AB20">
        <f t="shared" si="8"/>
        <v>4</v>
      </c>
      <c r="AC20">
        <f t="shared" si="9"/>
        <v>0</v>
      </c>
      <c r="AD20"/>
      <c r="AE20"/>
      <c r="AF20"/>
    </row>
    <row r="21" spans="2:32" s="142" customFormat="1" ht="50.25" customHeight="1" thickTop="1" thickBot="1" x14ac:dyDescent="0.3">
      <c r="B21" s="245" t="str">
        <f t="shared" si="0"/>
        <v xml:space="preserve">G: ≈6'
</v>
      </c>
      <c r="C21" s="248">
        <v>8</v>
      </c>
      <c r="D21" s="306" t="s">
        <v>203</v>
      </c>
      <c r="E21" s="372" t="s">
        <v>222</v>
      </c>
      <c r="F21" s="373"/>
      <c r="G21" s="373"/>
      <c r="H21" s="373"/>
      <c r="I21" s="373"/>
      <c r="J21" s="373"/>
      <c r="K21" s="373"/>
      <c r="L21" s="373"/>
      <c r="M21" s="373"/>
      <c r="N21" s="374"/>
      <c r="O21" s="327"/>
      <c r="P21" s="328">
        <v>4</v>
      </c>
      <c r="Q21" s="329"/>
      <c r="R21"/>
      <c r="S21" s="322"/>
      <c r="T21" s="321">
        <f t="shared" si="2"/>
        <v>0</v>
      </c>
      <c r="U21" s="321">
        <f t="shared" si="3"/>
        <v>4</v>
      </c>
      <c r="V21" s="321">
        <f t="shared" si="4"/>
        <v>0</v>
      </c>
      <c r="W21" s="321" t="str">
        <f t="shared" si="5"/>
        <v/>
      </c>
      <c r="X21" s="321" t="str">
        <f t="shared" si="6"/>
        <v/>
      </c>
      <c r="Y21" s="321" t="str">
        <f t="shared" si="7"/>
        <v/>
      </c>
      <c r="AB21">
        <f t="shared" si="8"/>
        <v>4</v>
      </c>
      <c r="AC21">
        <f t="shared" si="9"/>
        <v>0</v>
      </c>
    </row>
    <row r="22" spans="2:32" s="142" customFormat="1" ht="50.25" customHeight="1" thickTop="1" thickBot="1" x14ac:dyDescent="0.3">
      <c r="B22" s="245" t="str">
        <f t="shared" si="0"/>
        <v xml:space="preserve">G: ≈6'
</v>
      </c>
      <c r="C22" s="248">
        <v>9</v>
      </c>
      <c r="D22" s="306" t="s">
        <v>203</v>
      </c>
      <c r="E22" s="372" t="s">
        <v>223</v>
      </c>
      <c r="F22" s="373"/>
      <c r="G22" s="373"/>
      <c r="H22" s="373"/>
      <c r="I22" s="373"/>
      <c r="J22" s="373"/>
      <c r="K22" s="373"/>
      <c r="L22" s="373"/>
      <c r="M22" s="373"/>
      <c r="N22" s="374"/>
      <c r="O22" s="327"/>
      <c r="P22" s="328">
        <v>4</v>
      </c>
      <c r="Q22" s="329"/>
      <c r="R22"/>
      <c r="S22" s="322"/>
      <c r="T22" s="321">
        <f t="shared" si="2"/>
        <v>0</v>
      </c>
      <c r="U22" s="321">
        <f t="shared" si="3"/>
        <v>4</v>
      </c>
      <c r="V22" s="321">
        <f t="shared" si="4"/>
        <v>0</v>
      </c>
      <c r="W22" s="321" t="str">
        <f t="shared" si="5"/>
        <v/>
      </c>
      <c r="X22" s="321" t="str">
        <f t="shared" si="6"/>
        <v/>
      </c>
      <c r="Y22" s="321" t="str">
        <f t="shared" si="7"/>
        <v/>
      </c>
      <c r="AB22">
        <f t="shared" si="8"/>
        <v>4</v>
      </c>
      <c r="AC22">
        <f t="shared" si="9"/>
        <v>0</v>
      </c>
    </row>
    <row r="23" spans="2:32" s="142" customFormat="1" ht="50.25" customHeight="1" thickTop="1" thickBot="1" x14ac:dyDescent="0.3">
      <c r="B23" s="245" t="str">
        <f t="shared" si="0"/>
        <v xml:space="preserve">G: ≈3'
</v>
      </c>
      <c r="C23" s="248" t="s">
        <v>224</v>
      </c>
      <c r="D23" s="306" t="s">
        <v>203</v>
      </c>
      <c r="E23" s="372" t="s">
        <v>225</v>
      </c>
      <c r="F23" s="373"/>
      <c r="G23" s="373"/>
      <c r="H23" s="373"/>
      <c r="I23" s="373"/>
      <c r="J23" s="373"/>
      <c r="K23" s="373"/>
      <c r="L23" s="373"/>
      <c r="M23" s="373"/>
      <c r="N23" s="374"/>
      <c r="O23" s="327">
        <v>2</v>
      </c>
      <c r="P23" s="328"/>
      <c r="Q23" s="329"/>
      <c r="R23"/>
      <c r="S23" s="322"/>
      <c r="T23" s="321">
        <f t="shared" si="2"/>
        <v>2</v>
      </c>
      <c r="U23" s="321">
        <f t="shared" si="3"/>
        <v>0</v>
      </c>
      <c r="V23" s="321">
        <f t="shared" si="4"/>
        <v>0</v>
      </c>
      <c r="W23" s="321" t="str">
        <f t="shared" si="5"/>
        <v/>
      </c>
      <c r="X23" s="321" t="str">
        <f t="shared" si="6"/>
        <v/>
      </c>
      <c r="Y23" s="321" t="str">
        <f t="shared" si="7"/>
        <v/>
      </c>
      <c r="AB23">
        <f t="shared" si="8"/>
        <v>2</v>
      </c>
      <c r="AC23">
        <f t="shared" si="9"/>
        <v>0</v>
      </c>
    </row>
    <row r="24" spans="2:32" s="142" customFormat="1" ht="50.25" customHeight="1" thickTop="1" thickBot="1" x14ac:dyDescent="0.3">
      <c r="B24" s="245" t="str">
        <f t="shared" si="0"/>
        <v xml:space="preserve">G: ≈3'
</v>
      </c>
      <c r="C24" s="248" t="s">
        <v>226</v>
      </c>
      <c r="D24" s="306" t="s">
        <v>203</v>
      </c>
      <c r="E24" s="372" t="s">
        <v>227</v>
      </c>
      <c r="F24" s="373"/>
      <c r="G24" s="373"/>
      <c r="H24" s="373"/>
      <c r="I24" s="373"/>
      <c r="J24" s="373"/>
      <c r="K24" s="373"/>
      <c r="L24" s="373"/>
      <c r="M24" s="373"/>
      <c r="N24" s="374"/>
      <c r="O24" s="327"/>
      <c r="P24" s="328">
        <v>2</v>
      </c>
      <c r="Q24" s="329"/>
      <c r="R24"/>
      <c r="S24" s="322"/>
      <c r="T24" s="321">
        <f t="shared" si="2"/>
        <v>0</v>
      </c>
      <c r="U24" s="321">
        <f t="shared" si="3"/>
        <v>2</v>
      </c>
      <c r="V24" s="321">
        <f t="shared" si="4"/>
        <v>0</v>
      </c>
      <c r="W24" s="321" t="str">
        <f t="shared" si="5"/>
        <v/>
      </c>
      <c r="X24" s="321" t="str">
        <f t="shared" si="6"/>
        <v/>
      </c>
      <c r="Y24" s="321" t="str">
        <f t="shared" si="7"/>
        <v/>
      </c>
      <c r="AB24">
        <f t="shared" si="8"/>
        <v>2</v>
      </c>
      <c r="AC24">
        <f t="shared" si="9"/>
        <v>0</v>
      </c>
    </row>
    <row r="25" spans="2:32" s="142" customFormat="1" ht="50.25" customHeight="1" thickTop="1" thickBot="1" x14ac:dyDescent="0.3">
      <c r="B25" s="245" t="str">
        <f t="shared" si="0"/>
        <v xml:space="preserve">G: ≈5'
</v>
      </c>
      <c r="C25" s="248">
        <v>11</v>
      </c>
      <c r="D25" s="306" t="s">
        <v>203</v>
      </c>
      <c r="E25" s="372" t="s">
        <v>228</v>
      </c>
      <c r="F25" s="373"/>
      <c r="G25" s="373"/>
      <c r="H25" s="373"/>
      <c r="I25" s="373"/>
      <c r="J25" s="373"/>
      <c r="K25" s="373"/>
      <c r="L25" s="373"/>
      <c r="M25" s="373"/>
      <c r="N25" s="374"/>
      <c r="O25" s="327"/>
      <c r="P25" s="328">
        <v>3</v>
      </c>
      <c r="Q25" s="329"/>
      <c r="R25"/>
      <c r="S25" s="322"/>
      <c r="T25" s="321">
        <f t="shared" si="2"/>
        <v>0</v>
      </c>
      <c r="U25" s="321">
        <f t="shared" si="3"/>
        <v>3</v>
      </c>
      <c r="V25" s="321">
        <f t="shared" si="4"/>
        <v>0</v>
      </c>
      <c r="W25" s="321" t="str">
        <f t="shared" si="5"/>
        <v/>
      </c>
      <c r="X25" s="321" t="str">
        <f t="shared" si="6"/>
        <v/>
      </c>
      <c r="Y25" s="321" t="str">
        <f t="shared" si="7"/>
        <v/>
      </c>
      <c r="AB25">
        <f t="shared" si="8"/>
        <v>3</v>
      </c>
      <c r="AC25">
        <f t="shared" si="9"/>
        <v>0</v>
      </c>
    </row>
    <row r="26" spans="2:32" s="142" customFormat="1" ht="50.25" customHeight="1" thickTop="1" thickBot="1" x14ac:dyDescent="0.3">
      <c r="B26" s="245" t="str">
        <f t="shared" si="0"/>
        <v xml:space="preserve">G: ≈5'
</v>
      </c>
      <c r="C26" s="248">
        <v>12</v>
      </c>
      <c r="D26" s="306" t="s">
        <v>203</v>
      </c>
      <c r="E26" s="372" t="s">
        <v>229</v>
      </c>
      <c r="F26" s="373"/>
      <c r="G26" s="373"/>
      <c r="H26" s="373"/>
      <c r="I26" s="373"/>
      <c r="J26" s="373"/>
      <c r="K26" s="373"/>
      <c r="L26" s="373"/>
      <c r="M26" s="373"/>
      <c r="N26" s="374"/>
      <c r="O26" s="327"/>
      <c r="P26" s="328">
        <v>1</v>
      </c>
      <c r="Q26" s="329">
        <v>2</v>
      </c>
      <c r="R26"/>
      <c r="S26" s="322"/>
      <c r="T26" s="321">
        <f t="shared" si="2"/>
        <v>0</v>
      </c>
      <c r="U26" s="321">
        <f t="shared" si="3"/>
        <v>1</v>
      </c>
      <c r="V26" s="321">
        <f t="shared" si="4"/>
        <v>2</v>
      </c>
      <c r="W26" s="321" t="str">
        <f t="shared" si="5"/>
        <v/>
      </c>
      <c r="X26" s="321" t="str">
        <f t="shared" si="6"/>
        <v/>
      </c>
      <c r="Y26" s="321" t="str">
        <f t="shared" si="7"/>
        <v/>
      </c>
      <c r="AB26">
        <f t="shared" si="8"/>
        <v>3</v>
      </c>
      <c r="AC26">
        <f t="shared" si="9"/>
        <v>0</v>
      </c>
    </row>
    <row r="27" spans="2:32" s="142" customFormat="1" ht="50.25" customHeight="1" thickTop="1" thickBot="1" x14ac:dyDescent="0.3">
      <c r="B27" s="245" t="str">
        <f t="shared" si="0"/>
        <v xml:space="preserve">
</v>
      </c>
      <c r="C27" s="248"/>
      <c r="D27" s="306"/>
      <c r="E27" s="372"/>
      <c r="F27" s="373"/>
      <c r="G27" s="373"/>
      <c r="H27" s="373"/>
      <c r="I27" s="373"/>
      <c r="J27" s="373"/>
      <c r="K27" s="373"/>
      <c r="L27" s="373"/>
      <c r="M27" s="373"/>
      <c r="N27" s="374"/>
      <c r="O27" s="327"/>
      <c r="P27" s="328"/>
      <c r="Q27" s="329"/>
      <c r="R27"/>
      <c r="S27" s="322"/>
      <c r="T27" s="321" t="str">
        <f t="shared" si="2"/>
        <v/>
      </c>
      <c r="U27" s="321" t="str">
        <f t="shared" si="3"/>
        <v/>
      </c>
      <c r="V27" s="321" t="str">
        <f t="shared" si="4"/>
        <v/>
      </c>
      <c r="W27" s="321">
        <f t="shared" si="5"/>
        <v>0</v>
      </c>
      <c r="X27" s="321">
        <f t="shared" si="6"/>
        <v>0</v>
      </c>
      <c r="Y27" s="321">
        <f t="shared" si="7"/>
        <v>0</v>
      </c>
      <c r="AB27" t="str">
        <f t="shared" si="8"/>
        <v/>
      </c>
      <c r="AC27" t="str">
        <f t="shared" si="9"/>
        <v/>
      </c>
    </row>
    <row r="28" spans="2:32" s="142" customFormat="1" ht="50.25" customHeight="1" thickTop="1" thickBot="1" x14ac:dyDescent="0.3">
      <c r="B28" s="245" t="str">
        <f t="shared" si="0"/>
        <v xml:space="preserve">
</v>
      </c>
      <c r="C28" s="248"/>
      <c r="D28" s="306"/>
      <c r="E28" s="372"/>
      <c r="F28" s="373"/>
      <c r="G28" s="373"/>
      <c r="H28" s="373"/>
      <c r="I28" s="373"/>
      <c r="J28" s="373"/>
      <c r="K28" s="373"/>
      <c r="L28" s="373"/>
      <c r="M28" s="373"/>
      <c r="N28" s="374"/>
      <c r="O28" s="327"/>
      <c r="P28" s="328"/>
      <c r="Q28" s="329"/>
      <c r="R28"/>
      <c r="S28" s="322"/>
      <c r="T28" s="321" t="str">
        <f t="shared" si="2"/>
        <v/>
      </c>
      <c r="U28" s="321" t="str">
        <f t="shared" si="3"/>
        <v/>
      </c>
      <c r="V28" s="321" t="str">
        <f t="shared" si="4"/>
        <v/>
      </c>
      <c r="W28" s="321">
        <f t="shared" si="5"/>
        <v>0</v>
      </c>
      <c r="X28" s="321">
        <f t="shared" si="6"/>
        <v>0</v>
      </c>
      <c r="Y28" s="321">
        <f t="shared" si="7"/>
        <v>0</v>
      </c>
      <c r="AB28" t="str">
        <f t="shared" si="8"/>
        <v/>
      </c>
      <c r="AC28" t="str">
        <f t="shared" si="9"/>
        <v/>
      </c>
    </row>
    <row r="29" spans="2:32" s="142" customFormat="1" ht="50.25" customHeight="1" thickTop="1" thickBot="1" x14ac:dyDescent="0.3">
      <c r="B29" s="245" t="str">
        <f t="shared" si="0"/>
        <v xml:space="preserve">
</v>
      </c>
      <c r="C29" s="248"/>
      <c r="D29" s="306"/>
      <c r="E29" s="372"/>
      <c r="F29" s="373"/>
      <c r="G29" s="373"/>
      <c r="H29" s="373"/>
      <c r="I29" s="373"/>
      <c r="J29" s="373"/>
      <c r="K29" s="373"/>
      <c r="L29" s="373"/>
      <c r="M29" s="373"/>
      <c r="N29" s="374"/>
      <c r="O29" s="327"/>
      <c r="P29" s="328"/>
      <c r="Q29" s="329"/>
      <c r="R29"/>
      <c r="S29" s="322"/>
      <c r="T29" s="321" t="str">
        <f t="shared" si="2"/>
        <v/>
      </c>
      <c r="U29" s="321" t="str">
        <f t="shared" si="3"/>
        <v/>
      </c>
      <c r="V29" s="321" t="str">
        <f t="shared" si="4"/>
        <v/>
      </c>
      <c r="W29" s="321">
        <f t="shared" si="5"/>
        <v>0</v>
      </c>
      <c r="X29" s="321">
        <f t="shared" si="6"/>
        <v>0</v>
      </c>
      <c r="Y29" s="321">
        <f t="shared" si="7"/>
        <v>0</v>
      </c>
      <c r="AB29" t="str">
        <f t="shared" si="8"/>
        <v/>
      </c>
      <c r="AC29" t="str">
        <f t="shared" si="9"/>
        <v/>
      </c>
    </row>
    <row r="30" spans="2:32" s="142" customFormat="1" ht="50.25" customHeight="1" thickTop="1" thickBot="1" x14ac:dyDescent="0.3">
      <c r="B30" s="245" t="str">
        <f t="shared" si="0"/>
        <v xml:space="preserve">
</v>
      </c>
      <c r="C30" s="248"/>
      <c r="D30" s="306"/>
      <c r="E30" s="372"/>
      <c r="F30" s="373"/>
      <c r="G30" s="373"/>
      <c r="H30" s="373"/>
      <c r="I30" s="373"/>
      <c r="J30" s="373"/>
      <c r="K30" s="373"/>
      <c r="L30" s="373"/>
      <c r="M30" s="373"/>
      <c r="N30" s="374"/>
      <c r="O30" s="327"/>
      <c r="P30" s="328"/>
      <c r="Q30" s="329"/>
      <c r="R30"/>
      <c r="S30" s="322"/>
      <c r="T30" s="321" t="str">
        <f t="shared" si="2"/>
        <v/>
      </c>
      <c r="U30" s="321" t="str">
        <f t="shared" si="3"/>
        <v/>
      </c>
      <c r="V30" s="321" t="str">
        <f t="shared" si="4"/>
        <v/>
      </c>
      <c r="W30" s="321">
        <f t="shared" si="5"/>
        <v>0</v>
      </c>
      <c r="X30" s="321">
        <f t="shared" si="6"/>
        <v>0</v>
      </c>
      <c r="Y30" s="321">
        <f t="shared" si="7"/>
        <v>0</v>
      </c>
      <c r="AB30" t="str">
        <f t="shared" si="8"/>
        <v/>
      </c>
      <c r="AC30" t="str">
        <f t="shared" si="9"/>
        <v/>
      </c>
    </row>
    <row r="31" spans="2:32" s="142" customFormat="1" ht="50.25" customHeight="1" thickTop="1" thickBot="1" x14ac:dyDescent="0.3">
      <c r="B31" s="245" t="str">
        <f t="shared" si="0"/>
        <v xml:space="preserve">
</v>
      </c>
      <c r="C31" s="248"/>
      <c r="D31" s="306"/>
      <c r="E31" s="372"/>
      <c r="F31" s="373"/>
      <c r="G31" s="373"/>
      <c r="H31" s="373"/>
      <c r="I31" s="373"/>
      <c r="J31" s="373"/>
      <c r="K31" s="373"/>
      <c r="L31" s="373"/>
      <c r="M31" s="373"/>
      <c r="N31" s="374"/>
      <c r="O31" s="327"/>
      <c r="P31" s="328"/>
      <c r="Q31" s="329"/>
      <c r="R31"/>
      <c r="S31" s="322"/>
      <c r="T31" s="321" t="str">
        <f t="shared" si="2"/>
        <v/>
      </c>
      <c r="U31" s="321" t="str">
        <f t="shared" si="3"/>
        <v/>
      </c>
      <c r="V31" s="321" t="str">
        <f t="shared" si="4"/>
        <v/>
      </c>
      <c r="W31" s="321">
        <f t="shared" si="5"/>
        <v>0</v>
      </c>
      <c r="X31" s="321">
        <f t="shared" si="6"/>
        <v>0</v>
      </c>
      <c r="Y31" s="321">
        <f t="shared" si="7"/>
        <v>0</v>
      </c>
      <c r="AB31" t="str">
        <f t="shared" si="8"/>
        <v/>
      </c>
      <c r="AC31" t="str">
        <f t="shared" si="9"/>
        <v/>
      </c>
    </row>
    <row r="32" spans="2:32" s="142" customFormat="1" ht="50.25" customHeight="1" thickTop="1" thickBot="1" x14ac:dyDescent="0.3">
      <c r="B32" s="245" t="str">
        <f t="shared" si="0"/>
        <v xml:space="preserve">
</v>
      </c>
      <c r="C32" s="248"/>
      <c r="D32" s="306"/>
      <c r="E32" s="372"/>
      <c r="F32" s="373"/>
      <c r="G32" s="373"/>
      <c r="H32" s="373"/>
      <c r="I32" s="373"/>
      <c r="J32" s="373"/>
      <c r="K32" s="373"/>
      <c r="L32" s="373"/>
      <c r="M32" s="373"/>
      <c r="N32" s="374"/>
      <c r="O32" s="327"/>
      <c r="P32" s="328"/>
      <c r="Q32" s="329"/>
      <c r="R32"/>
      <c r="S32" s="322"/>
      <c r="T32" s="321" t="str">
        <f t="shared" si="2"/>
        <v/>
      </c>
      <c r="U32" s="321" t="str">
        <f t="shared" si="3"/>
        <v/>
      </c>
      <c r="V32" s="321" t="str">
        <f t="shared" si="4"/>
        <v/>
      </c>
      <c r="W32" s="321">
        <f t="shared" si="5"/>
        <v>0</v>
      </c>
      <c r="X32" s="321">
        <f t="shared" si="6"/>
        <v>0</v>
      </c>
      <c r="Y32" s="321">
        <f t="shared" si="7"/>
        <v>0</v>
      </c>
      <c r="AB32" t="str">
        <f t="shared" si="8"/>
        <v/>
      </c>
      <c r="AC32" t="str">
        <f t="shared" si="9"/>
        <v/>
      </c>
    </row>
    <row r="33" spans="2:29" s="142" customFormat="1" ht="50.25" customHeight="1" thickTop="1" thickBot="1" x14ac:dyDescent="0.3">
      <c r="B33" s="245" t="str">
        <f t="shared" si="0"/>
        <v xml:space="preserve">
</v>
      </c>
      <c r="C33" s="248"/>
      <c r="D33" s="306"/>
      <c r="E33" s="372"/>
      <c r="F33" s="373"/>
      <c r="G33" s="373"/>
      <c r="H33" s="373"/>
      <c r="I33" s="373"/>
      <c r="J33" s="373"/>
      <c r="K33" s="373"/>
      <c r="L33" s="373"/>
      <c r="M33" s="373"/>
      <c r="N33" s="374"/>
      <c r="O33" s="327"/>
      <c r="P33" s="328"/>
      <c r="Q33" s="329"/>
      <c r="R33"/>
      <c r="S33" s="322"/>
      <c r="T33" s="321" t="str">
        <f t="shared" si="2"/>
        <v/>
      </c>
      <c r="U33" s="321" t="str">
        <f t="shared" si="3"/>
        <v/>
      </c>
      <c r="V33" s="321" t="str">
        <f t="shared" si="4"/>
        <v/>
      </c>
      <c r="W33" s="321">
        <f t="shared" si="5"/>
        <v>0</v>
      </c>
      <c r="X33" s="321">
        <f t="shared" si="6"/>
        <v>0</v>
      </c>
      <c r="Y33" s="321">
        <f t="shared" si="7"/>
        <v>0</v>
      </c>
      <c r="AB33" t="str">
        <f t="shared" si="8"/>
        <v/>
      </c>
      <c r="AC33" t="str">
        <f t="shared" si="9"/>
        <v/>
      </c>
    </row>
    <row r="34" spans="2:29" s="142" customFormat="1" ht="50.25" customHeight="1" thickTop="1" thickBot="1" x14ac:dyDescent="0.3">
      <c r="B34" s="245" t="str">
        <f t="shared" si="0"/>
        <v xml:space="preserve">
</v>
      </c>
      <c r="C34" s="248"/>
      <c r="D34" s="306"/>
      <c r="E34" s="372"/>
      <c r="F34" s="373"/>
      <c r="G34" s="373"/>
      <c r="H34" s="373"/>
      <c r="I34" s="373"/>
      <c r="J34" s="373"/>
      <c r="K34" s="373"/>
      <c r="L34" s="373"/>
      <c r="M34" s="373"/>
      <c r="N34" s="374"/>
      <c r="O34" s="327"/>
      <c r="P34" s="328"/>
      <c r="Q34" s="329"/>
      <c r="R34"/>
      <c r="S34" s="322"/>
      <c r="T34" s="321" t="str">
        <f t="shared" si="2"/>
        <v/>
      </c>
      <c r="U34" s="321" t="str">
        <f t="shared" si="3"/>
        <v/>
      </c>
      <c r="V34" s="321" t="str">
        <f t="shared" si="4"/>
        <v/>
      </c>
      <c r="W34" s="321">
        <f t="shared" si="5"/>
        <v>0</v>
      </c>
      <c r="X34" s="321">
        <f t="shared" si="6"/>
        <v>0</v>
      </c>
      <c r="Y34" s="321">
        <f t="shared" si="7"/>
        <v>0</v>
      </c>
      <c r="AB34" t="str">
        <f t="shared" si="8"/>
        <v/>
      </c>
      <c r="AC34" t="str">
        <f t="shared" si="9"/>
        <v/>
      </c>
    </row>
    <row r="35" spans="2:29" s="142" customFormat="1" ht="50.25" customHeight="1" thickTop="1" thickBot="1" x14ac:dyDescent="0.3">
      <c r="B35" s="245" t="str">
        <f t="shared" si="0"/>
        <v xml:space="preserve">
</v>
      </c>
      <c r="C35" s="248"/>
      <c r="D35" s="306"/>
      <c r="E35" s="372"/>
      <c r="F35" s="373"/>
      <c r="G35" s="373"/>
      <c r="H35" s="373"/>
      <c r="I35" s="373"/>
      <c r="J35" s="373"/>
      <c r="K35" s="373"/>
      <c r="L35" s="373"/>
      <c r="M35" s="373"/>
      <c r="N35" s="374"/>
      <c r="O35" s="327"/>
      <c r="P35" s="328"/>
      <c r="Q35" s="329"/>
      <c r="R35"/>
      <c r="S35" s="322"/>
      <c r="T35" s="321" t="str">
        <f t="shared" si="2"/>
        <v/>
      </c>
      <c r="U35" s="321" t="str">
        <f t="shared" si="3"/>
        <v/>
      </c>
      <c r="V35" s="321" t="str">
        <f t="shared" si="4"/>
        <v/>
      </c>
      <c r="W35" s="321">
        <f t="shared" si="5"/>
        <v>0</v>
      </c>
      <c r="X35" s="321">
        <f t="shared" si="6"/>
        <v>0</v>
      </c>
      <c r="Y35" s="321">
        <f t="shared" si="7"/>
        <v>0</v>
      </c>
      <c r="AB35" t="str">
        <f t="shared" si="8"/>
        <v/>
      </c>
      <c r="AC35" t="str">
        <f t="shared" si="9"/>
        <v/>
      </c>
    </row>
    <row r="36" spans="2:29" s="142" customFormat="1" ht="50.25" customHeight="1" thickTop="1" thickBot="1" x14ac:dyDescent="0.3">
      <c r="B36" s="245"/>
      <c r="C36" s="248"/>
      <c r="D36" s="306"/>
      <c r="E36" s="251"/>
      <c r="F36" s="252"/>
      <c r="G36" s="252"/>
      <c r="H36" s="252"/>
      <c r="I36" s="252"/>
      <c r="J36" s="252"/>
      <c r="K36" s="252"/>
      <c r="L36" s="252"/>
      <c r="M36" s="252"/>
      <c r="N36" s="253"/>
      <c r="O36" s="327"/>
      <c r="P36" s="328"/>
      <c r="Q36" s="329"/>
      <c r="R36"/>
      <c r="S36" s="322"/>
      <c r="T36" s="321" t="str">
        <f t="shared" si="2"/>
        <v/>
      </c>
      <c r="U36" s="321" t="str">
        <f t="shared" si="3"/>
        <v/>
      </c>
      <c r="V36" s="321" t="str">
        <f t="shared" si="4"/>
        <v/>
      </c>
      <c r="W36" s="321">
        <f t="shared" si="5"/>
        <v>0</v>
      </c>
      <c r="X36" s="321">
        <f t="shared" si="6"/>
        <v>0</v>
      </c>
      <c r="Y36" s="321">
        <f t="shared" si="7"/>
        <v>0</v>
      </c>
      <c r="AB36" t="str">
        <f t="shared" si="8"/>
        <v/>
      </c>
      <c r="AC36" t="str">
        <f t="shared" si="9"/>
        <v/>
      </c>
    </row>
    <row r="37" spans="2:29" s="142" customFormat="1" ht="50.25" customHeight="1" thickTop="1" thickBot="1" x14ac:dyDescent="0.3">
      <c r="B37" s="245"/>
      <c r="C37" s="248"/>
      <c r="D37" s="306"/>
      <c r="E37" s="251"/>
      <c r="F37" s="252"/>
      <c r="G37" s="252"/>
      <c r="H37" s="252"/>
      <c r="I37" s="252"/>
      <c r="J37" s="252"/>
      <c r="K37" s="252"/>
      <c r="L37" s="252"/>
      <c r="M37" s="252"/>
      <c r="N37" s="253"/>
      <c r="O37" s="327"/>
      <c r="P37" s="328"/>
      <c r="Q37" s="329"/>
      <c r="R37"/>
      <c r="S37" s="322"/>
      <c r="T37" s="321" t="str">
        <f t="shared" si="2"/>
        <v/>
      </c>
      <c r="U37" s="321" t="str">
        <f t="shared" si="3"/>
        <v/>
      </c>
      <c r="V37" s="321" t="str">
        <f t="shared" si="4"/>
        <v/>
      </c>
      <c r="W37" s="321">
        <f t="shared" si="5"/>
        <v>0</v>
      </c>
      <c r="X37" s="321">
        <f t="shared" si="6"/>
        <v>0</v>
      </c>
      <c r="Y37" s="321">
        <f t="shared" si="7"/>
        <v>0</v>
      </c>
      <c r="AB37" t="str">
        <f t="shared" si="8"/>
        <v/>
      </c>
      <c r="AC37" t="str">
        <f t="shared" si="9"/>
        <v/>
      </c>
    </row>
    <row r="38" spans="2:29" s="142" customFormat="1" ht="50.25" customHeight="1" thickTop="1" thickBot="1" x14ac:dyDescent="0.3">
      <c r="B38" s="245"/>
      <c r="C38" s="248"/>
      <c r="D38" s="306"/>
      <c r="E38" s="251"/>
      <c r="F38" s="252"/>
      <c r="G38" s="252"/>
      <c r="H38" s="252"/>
      <c r="I38" s="252"/>
      <c r="J38" s="252"/>
      <c r="K38" s="252"/>
      <c r="L38" s="252"/>
      <c r="M38" s="252"/>
      <c r="N38" s="253"/>
      <c r="O38" s="327"/>
      <c r="P38" s="328"/>
      <c r="Q38" s="329"/>
      <c r="R38"/>
      <c r="S38" s="322"/>
      <c r="T38" s="321" t="str">
        <f t="shared" si="2"/>
        <v/>
      </c>
      <c r="U38" s="321" t="str">
        <f t="shared" si="3"/>
        <v/>
      </c>
      <c r="V38" s="321" t="str">
        <f t="shared" si="4"/>
        <v/>
      </c>
      <c r="W38" s="321">
        <f t="shared" si="5"/>
        <v>0</v>
      </c>
      <c r="X38" s="321">
        <f t="shared" si="6"/>
        <v>0</v>
      </c>
      <c r="Y38" s="321">
        <f t="shared" si="7"/>
        <v>0</v>
      </c>
      <c r="AB38" t="str">
        <f t="shared" si="8"/>
        <v/>
      </c>
      <c r="AC38" t="str">
        <f t="shared" si="9"/>
        <v/>
      </c>
    </row>
    <row r="39" spans="2:29" s="142" customFormat="1" ht="50.25" customHeight="1" thickTop="1" thickBot="1" x14ac:dyDescent="0.3">
      <c r="B39" s="245" t="str">
        <f>IF(SUM(T39:V39)&gt;0,"G: ≈"&amp;ROUND($D$2*SUM(T39:V39)/$T$10,0)&amp;"'","")&amp;"
"&amp;IF(SUM(W39:Y39)&gt;0,"E: ≈"&amp;ROUND($D$2*SUM(W39:Y39)/$W$10,0)&amp;"'","")</f>
        <v xml:space="preserve">
</v>
      </c>
      <c r="C39" s="248"/>
      <c r="D39" s="306"/>
      <c r="E39" s="372"/>
      <c r="F39" s="373"/>
      <c r="G39" s="373"/>
      <c r="H39" s="373"/>
      <c r="I39" s="373"/>
      <c r="J39" s="373"/>
      <c r="K39" s="373"/>
      <c r="L39" s="373"/>
      <c r="M39" s="373"/>
      <c r="N39" s="374"/>
      <c r="O39" s="327"/>
      <c r="P39" s="328"/>
      <c r="Q39" s="329"/>
      <c r="R39"/>
      <c r="S39" s="322"/>
      <c r="T39" s="321" t="str">
        <f t="shared" si="2"/>
        <v/>
      </c>
      <c r="U39" s="321" t="str">
        <f t="shared" si="3"/>
        <v/>
      </c>
      <c r="V39" s="321" t="str">
        <f t="shared" si="4"/>
        <v/>
      </c>
      <c r="W39" s="321">
        <f t="shared" si="5"/>
        <v>0</v>
      </c>
      <c r="X39" s="321">
        <f t="shared" si="6"/>
        <v>0</v>
      </c>
      <c r="Y39" s="321">
        <f t="shared" si="7"/>
        <v>0</v>
      </c>
      <c r="AB39" t="str">
        <f t="shared" si="8"/>
        <v/>
      </c>
      <c r="AC39" t="str">
        <f t="shared" si="9"/>
        <v/>
      </c>
    </row>
    <row r="40" spans="2:29" s="142" customFormat="1" ht="50.25" customHeight="1" thickTop="1" thickBot="1" x14ac:dyDescent="0.3">
      <c r="B40" s="245" t="str">
        <f>IF(SUM(T40:V40)&gt;0,"G: ≈"&amp;ROUND($D$2*SUM(T40:V40)/$T$10,0)&amp;"'","")&amp;"
"&amp;IF(SUM(W40:Y40)&gt;0,"E: ≈"&amp;ROUND($D$2*SUM(W40:Y40)/$W$10,0)&amp;"'","")</f>
        <v xml:space="preserve">
</v>
      </c>
      <c r="C40" s="248"/>
      <c r="D40" s="306"/>
      <c r="E40" s="372"/>
      <c r="F40" s="373"/>
      <c r="G40" s="373"/>
      <c r="H40" s="373"/>
      <c r="I40" s="373"/>
      <c r="J40" s="373"/>
      <c r="K40" s="373"/>
      <c r="L40" s="373"/>
      <c r="M40" s="373"/>
      <c r="N40" s="374"/>
      <c r="O40" s="327"/>
      <c r="P40" s="328"/>
      <c r="Q40" s="329"/>
      <c r="R40"/>
      <c r="S40" s="322"/>
      <c r="T40" s="321" t="str">
        <f t="shared" si="2"/>
        <v/>
      </c>
      <c r="U40" s="321" t="str">
        <f t="shared" si="3"/>
        <v/>
      </c>
      <c r="V40" s="321" t="str">
        <f t="shared" si="4"/>
        <v/>
      </c>
      <c r="W40" s="321">
        <f t="shared" si="5"/>
        <v>0</v>
      </c>
      <c r="X40" s="321">
        <f t="shared" si="6"/>
        <v>0</v>
      </c>
      <c r="Y40" s="321">
        <f t="shared" si="7"/>
        <v>0</v>
      </c>
      <c r="AB40" t="str">
        <f t="shared" si="8"/>
        <v/>
      </c>
      <c r="AC40" t="str">
        <f t="shared" si="9"/>
        <v/>
      </c>
    </row>
    <row r="41" spans="2:29" s="142" customFormat="1" ht="50.25" customHeight="1" thickTop="1" x14ac:dyDescent="0.25">
      <c r="B41" s="254" t="str">
        <f>IF(SUM(T41:V41)&gt;0,"G: ≈"&amp;ROUND($D$2*SUM(T41:V41)/$T$10,0)&amp;"'","")&amp;"
"&amp;IF(SUM(W41:Y41)&gt;0,"E: ≈"&amp;ROUND($D$2*SUM(W41:Y41)/$W$10,0)&amp;"'","")</f>
        <v xml:space="preserve">
</v>
      </c>
      <c r="C41" s="255"/>
      <c r="D41" s="307"/>
      <c r="E41" s="375"/>
      <c r="F41" s="376"/>
      <c r="G41" s="376"/>
      <c r="H41" s="376"/>
      <c r="I41" s="376"/>
      <c r="J41" s="376"/>
      <c r="K41" s="376"/>
      <c r="L41" s="376"/>
      <c r="M41" s="376"/>
      <c r="N41" s="377"/>
      <c r="O41" s="330"/>
      <c r="P41" s="331"/>
      <c r="Q41" s="332"/>
      <c r="R41"/>
      <c r="S41" s="323"/>
      <c r="T41" s="321" t="str">
        <f t="shared" si="2"/>
        <v/>
      </c>
      <c r="U41" s="321" t="str">
        <f t="shared" si="3"/>
        <v/>
      </c>
      <c r="V41" s="321" t="str">
        <f t="shared" si="4"/>
        <v/>
      </c>
      <c r="W41" s="321">
        <f t="shared" si="5"/>
        <v>0</v>
      </c>
      <c r="X41" s="321">
        <f t="shared" si="6"/>
        <v>0</v>
      </c>
      <c r="Y41" s="321">
        <f t="shared" si="7"/>
        <v>0</v>
      </c>
      <c r="AB41" t="str">
        <f t="shared" si="8"/>
        <v/>
      </c>
      <c r="AC41" t="str">
        <f t="shared" si="9"/>
        <v/>
      </c>
    </row>
  </sheetData>
  <sheetProtection selectLockedCells="1"/>
  <mergeCells count="54">
    <mergeCell ref="I6:I7"/>
    <mergeCell ref="I4:I5"/>
    <mergeCell ref="D4:E4"/>
    <mergeCell ref="O3:P3"/>
    <mergeCell ref="O12:Q12"/>
    <mergeCell ref="O7:R7"/>
    <mergeCell ref="O6:R6"/>
    <mergeCell ref="I8:I9"/>
    <mergeCell ref="E41:N41"/>
    <mergeCell ref="E27:N27"/>
    <mergeCell ref="E28:N28"/>
    <mergeCell ref="E29:N29"/>
    <mergeCell ref="E30:N30"/>
    <mergeCell ref="E31:N31"/>
    <mergeCell ref="E32:N32"/>
    <mergeCell ref="E33:N33"/>
    <mergeCell ref="E34:N34"/>
    <mergeCell ref="E35:N35"/>
    <mergeCell ref="E39:N39"/>
    <mergeCell ref="E40:N40"/>
    <mergeCell ref="E26:N26"/>
    <mergeCell ref="E15:N15"/>
    <mergeCell ref="E16:N16"/>
    <mergeCell ref="E17:N17"/>
    <mergeCell ref="E18:N18"/>
    <mergeCell ref="E19:N19"/>
    <mergeCell ref="E20:N20"/>
    <mergeCell ref="E21:N21"/>
    <mergeCell ref="E22:N22"/>
    <mergeCell ref="E23:N23"/>
    <mergeCell ref="E24:N24"/>
    <mergeCell ref="E25:N25"/>
    <mergeCell ref="B12:B13"/>
    <mergeCell ref="C12:C13"/>
    <mergeCell ref="E12:N13"/>
    <mergeCell ref="T12:V12"/>
    <mergeCell ref="W12:Y12"/>
    <mergeCell ref="E14:N14"/>
    <mergeCell ref="D12:D13"/>
    <mergeCell ref="J8:J9"/>
    <mergeCell ref="K8:K9"/>
    <mergeCell ref="T10:V10"/>
    <mergeCell ref="W10:Y10"/>
    <mergeCell ref="T3:U3"/>
    <mergeCell ref="J4:J5"/>
    <mergeCell ref="K4:K5"/>
    <mergeCell ref="J6:J7"/>
    <mergeCell ref="K6:K7"/>
    <mergeCell ref="B2:C2"/>
    <mergeCell ref="I2:I3"/>
    <mergeCell ref="L2:L3"/>
    <mergeCell ref="M2:M3"/>
    <mergeCell ref="J2:J3"/>
    <mergeCell ref="K2:K3"/>
  </mergeCells>
  <conditionalFormatting sqref="L4:M9">
    <cfRule type="expression" dxfId="230" priority="4">
      <formula>LEFT(L4,1)="✔"</formula>
    </cfRule>
  </conditionalFormatting>
  <conditionalFormatting sqref="O2">
    <cfRule type="expression" dxfId="229" priority="2">
      <formula>COUNTBLANK(#REF!)=COLUMN(#REF!)-COLUMN(#REF!)+1</formula>
    </cfRule>
  </conditionalFormatting>
  <conditionalFormatting sqref="M4:M9">
    <cfRule type="expression" dxfId="228" priority="727">
      <formula>ABS($M4-$K4)&gt;$J$10</formula>
    </cfRule>
  </conditionalFormatting>
  <conditionalFormatting sqref="M5:M9">
    <cfRule type="expression" dxfId="227" priority="728">
      <formula>ABS($M4-$K4)&gt;$J$10</formula>
    </cfRule>
  </conditionalFormatting>
  <conditionalFormatting sqref="L4:L9">
    <cfRule type="expression" dxfId="226" priority="729">
      <formula>ABS($L4-$J4)&gt;$J$10</formula>
    </cfRule>
  </conditionalFormatting>
  <conditionalFormatting sqref="L5:L9">
    <cfRule type="expression" dxfId="225" priority="730">
      <formula>ABS($L4-$J4)&gt;$J$10</formula>
    </cfRule>
  </conditionalFormatting>
  <conditionalFormatting sqref="D14:Q41">
    <cfRule type="expression" dxfId="0" priority="1">
      <formula>$C14=""</formula>
    </cfRule>
  </conditionalFormatting>
  <dataValidations count="2">
    <dataValidation type="list" allowBlank="1" showInputMessage="1" showErrorMessage="1" sqref="D4" xr:uid="{00000000-0002-0000-0200-000000000000}">
      <formula1>$Z$1:$Z$3</formula1>
    </dataValidation>
    <dataValidation type="list" allowBlank="1" showInputMessage="1" showErrorMessage="1" sqref="D14:D41" xr:uid="{00000000-0002-0000-0200-000001000000}">
      <formula1>$B$5:$B$7</formula1>
    </dataValidation>
  </dataValidations>
  <pageMargins left="0.28125" right="0.15625" top="0.1875" bottom="0.1666666666666666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XT23"/>
  <sheetViews>
    <sheetView showGridLines="0" view="pageLayout" zoomScale="85" zoomScaleNormal="100" zoomScalePageLayoutView="85" workbookViewId="0">
      <selection activeCell="I16" sqref="I16"/>
    </sheetView>
  </sheetViews>
  <sheetFormatPr baseColWidth="10" defaultColWidth="4" defaultRowHeight="15" x14ac:dyDescent="0.25"/>
  <cols>
    <col min="2" max="2" width="4.5703125" customWidth="1"/>
    <col min="19" max="19" width="0.7109375" customWidth="1"/>
    <col min="23" max="23" width="8.42578125" customWidth="1"/>
    <col min="25" max="25" width="4.5703125" customWidth="1"/>
    <col min="42" max="42" width="0.7109375" customWidth="1"/>
    <col min="46" max="46" width="8.42578125" customWidth="1"/>
    <col min="48" max="48" width="4.5703125" customWidth="1"/>
    <col min="65" max="65" width="0.7109375" customWidth="1"/>
    <col min="69" max="69" width="8.42578125" customWidth="1"/>
    <col min="71" max="71" width="4.5703125" customWidth="1"/>
    <col min="88" max="88" width="0.7109375" customWidth="1"/>
    <col min="92" max="92" width="8.42578125" customWidth="1"/>
    <col min="94" max="94" width="4.5703125" customWidth="1"/>
    <col min="111" max="111" width="0.7109375" customWidth="1"/>
    <col min="115" max="115" width="8.42578125" customWidth="1"/>
    <col min="117" max="117" width="4.5703125" customWidth="1"/>
    <col min="134" max="134" width="0.7109375" customWidth="1"/>
    <col min="138" max="138" width="8.42578125" customWidth="1"/>
    <col min="140" max="140" width="4.5703125" customWidth="1"/>
    <col min="157" max="157" width="0.7109375" customWidth="1"/>
    <col min="161" max="161" width="8.42578125" customWidth="1"/>
    <col min="163" max="163" width="4.5703125" customWidth="1"/>
    <col min="180" max="180" width="0.7109375" customWidth="1"/>
    <col min="184" max="184" width="8.42578125" customWidth="1"/>
    <col min="186" max="186" width="4.5703125" customWidth="1"/>
    <col min="203" max="203" width="0.7109375" customWidth="1"/>
    <col min="207" max="207" width="8.42578125" customWidth="1"/>
    <col min="209" max="209" width="4.5703125" customWidth="1"/>
    <col min="226" max="226" width="0.7109375" customWidth="1"/>
    <col min="230" max="230" width="8.42578125" customWidth="1"/>
    <col min="232" max="232" width="4.5703125" customWidth="1"/>
    <col min="249" max="249" width="0.7109375" customWidth="1"/>
    <col min="253" max="253" width="8.42578125" customWidth="1"/>
    <col min="255" max="255" width="4.5703125" customWidth="1"/>
    <col min="272" max="272" width="0.7109375" customWidth="1"/>
    <col min="276" max="276" width="8.42578125" customWidth="1"/>
    <col min="278" max="278" width="4.5703125" customWidth="1"/>
    <col min="295" max="295" width="0.7109375" customWidth="1"/>
    <col min="299" max="299" width="8.42578125" customWidth="1"/>
    <col min="301" max="301" width="4.5703125" customWidth="1"/>
    <col min="318" max="318" width="0.7109375" customWidth="1"/>
    <col min="322" max="322" width="8.42578125" customWidth="1"/>
    <col min="324" max="324" width="4.5703125" customWidth="1"/>
    <col min="341" max="341" width="0.7109375" customWidth="1"/>
    <col min="345" max="345" width="8.42578125" customWidth="1"/>
    <col min="347" max="347" width="4.5703125" customWidth="1"/>
    <col min="364" max="364" width="0.7109375" customWidth="1"/>
    <col min="368" max="368" width="8.42578125" customWidth="1"/>
    <col min="370" max="370" width="4.5703125" customWidth="1"/>
    <col min="387" max="387" width="0.7109375" customWidth="1"/>
    <col min="391" max="391" width="8.42578125" customWidth="1"/>
    <col min="393" max="393" width="4.5703125" customWidth="1"/>
    <col min="410" max="410" width="0.7109375" customWidth="1"/>
    <col min="414" max="414" width="8.42578125" customWidth="1"/>
    <col min="416" max="416" width="4.5703125" customWidth="1"/>
    <col min="433" max="433" width="0.7109375" customWidth="1"/>
    <col min="437" max="437" width="8.42578125" customWidth="1"/>
    <col min="439" max="439" width="4.5703125" customWidth="1"/>
    <col min="456" max="456" width="0.7109375" customWidth="1"/>
    <col min="460" max="460" width="8.42578125" customWidth="1"/>
    <col min="462" max="462" width="4.5703125" customWidth="1"/>
    <col min="479" max="479" width="0.7109375" customWidth="1"/>
    <col min="483" max="483" width="8.42578125" customWidth="1"/>
    <col min="485" max="485" width="4.5703125" customWidth="1"/>
    <col min="502" max="502" width="0.7109375" customWidth="1"/>
    <col min="506" max="506" width="8.42578125" customWidth="1"/>
    <col min="508" max="508" width="4.5703125" customWidth="1"/>
    <col min="525" max="525" width="0.7109375" customWidth="1"/>
    <col min="529" max="529" width="8.42578125" customWidth="1"/>
    <col min="531" max="531" width="4.5703125" customWidth="1"/>
    <col min="548" max="548" width="0.7109375" customWidth="1"/>
    <col min="552" max="552" width="8.42578125" customWidth="1"/>
    <col min="554" max="554" width="4.5703125" customWidth="1"/>
    <col min="571" max="571" width="0.7109375" customWidth="1"/>
    <col min="575" max="575" width="8.42578125" customWidth="1"/>
    <col min="577" max="577" width="4.5703125" customWidth="1"/>
    <col min="594" max="594" width="0.7109375" customWidth="1"/>
    <col min="598" max="598" width="8.42578125" customWidth="1"/>
    <col min="600" max="600" width="4.5703125" customWidth="1"/>
    <col min="617" max="617" width="0.7109375" customWidth="1"/>
    <col min="621" max="621" width="8.42578125" customWidth="1"/>
    <col min="623" max="623" width="4.5703125" customWidth="1"/>
    <col min="640" max="640" width="0.7109375" customWidth="1"/>
    <col min="644" max="644" width="8.42578125" customWidth="1"/>
  </cols>
  <sheetData>
    <row r="1" spans="1:644" ht="18.75" x14ac:dyDescent="0.3">
      <c r="A1" s="409" t="s">
        <v>90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X1" s="409" t="s">
        <v>90</v>
      </c>
      <c r="Y1" s="409"/>
      <c r="Z1" s="409"/>
      <c r="AA1" s="409"/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09"/>
      <c r="AM1" s="409"/>
      <c r="AN1" s="409"/>
      <c r="AO1" s="409"/>
      <c r="AP1" s="409"/>
      <c r="AQ1" s="409"/>
      <c r="AR1" s="409"/>
      <c r="AU1" s="409" t="s">
        <v>90</v>
      </c>
      <c r="AV1" s="409"/>
      <c r="AW1" s="409"/>
      <c r="AX1" s="409"/>
      <c r="AY1" s="409"/>
      <c r="AZ1" s="409"/>
      <c r="BA1" s="409"/>
      <c r="BB1" s="409"/>
      <c r="BC1" s="409"/>
      <c r="BD1" s="409"/>
      <c r="BE1" s="409"/>
      <c r="BF1" s="409"/>
      <c r="BG1" s="409"/>
      <c r="BH1" s="409"/>
      <c r="BI1" s="409"/>
      <c r="BJ1" s="409"/>
      <c r="BK1" s="409"/>
      <c r="BL1" s="409"/>
      <c r="BM1" s="409"/>
      <c r="BN1" s="409"/>
      <c r="BO1" s="409"/>
      <c r="BR1" s="409" t="s">
        <v>90</v>
      </c>
      <c r="BS1" s="409"/>
      <c r="BT1" s="409"/>
      <c r="BU1" s="409"/>
      <c r="BV1" s="409"/>
      <c r="BW1" s="409"/>
      <c r="BX1" s="409"/>
      <c r="BY1" s="409"/>
      <c r="BZ1" s="409"/>
      <c r="CA1" s="409"/>
      <c r="CB1" s="409"/>
      <c r="CC1" s="409"/>
      <c r="CD1" s="409"/>
      <c r="CE1" s="409"/>
      <c r="CF1" s="409"/>
      <c r="CG1" s="409"/>
      <c r="CH1" s="409"/>
      <c r="CI1" s="409"/>
      <c r="CJ1" s="409"/>
      <c r="CK1" s="409"/>
      <c r="CL1" s="409"/>
      <c r="CO1" s="409" t="s">
        <v>90</v>
      </c>
      <c r="CP1" s="409"/>
      <c r="CQ1" s="409"/>
      <c r="CR1" s="409"/>
      <c r="CS1" s="409"/>
      <c r="CT1" s="409"/>
      <c r="CU1" s="409"/>
      <c r="CV1" s="409"/>
      <c r="CW1" s="409"/>
      <c r="CX1" s="409"/>
      <c r="CY1" s="409"/>
      <c r="CZ1" s="409"/>
      <c r="DA1" s="409"/>
      <c r="DB1" s="409"/>
      <c r="DC1" s="409"/>
      <c r="DD1" s="409"/>
      <c r="DE1" s="409"/>
      <c r="DF1" s="409"/>
      <c r="DG1" s="409"/>
      <c r="DH1" s="409"/>
      <c r="DI1" s="409"/>
      <c r="DL1" s="409" t="s">
        <v>90</v>
      </c>
      <c r="DM1" s="409"/>
      <c r="DN1" s="409"/>
      <c r="DO1" s="409"/>
      <c r="DP1" s="409"/>
      <c r="DQ1" s="409"/>
      <c r="DR1" s="409"/>
      <c r="DS1" s="409"/>
      <c r="DT1" s="409"/>
      <c r="DU1" s="409"/>
      <c r="DV1" s="409"/>
      <c r="DW1" s="409"/>
      <c r="DX1" s="409"/>
      <c r="DY1" s="409"/>
      <c r="DZ1" s="409"/>
      <c r="EA1" s="409"/>
      <c r="EB1" s="409"/>
      <c r="EC1" s="409"/>
      <c r="ED1" s="409"/>
      <c r="EE1" s="409"/>
      <c r="EF1" s="409"/>
      <c r="EI1" s="409" t="s">
        <v>90</v>
      </c>
      <c r="EJ1" s="409"/>
      <c r="EK1" s="409"/>
      <c r="EL1" s="409"/>
      <c r="EM1" s="409"/>
      <c r="EN1" s="409"/>
      <c r="EO1" s="409"/>
      <c r="EP1" s="409"/>
      <c r="EQ1" s="409"/>
      <c r="ER1" s="409"/>
      <c r="ES1" s="409"/>
      <c r="ET1" s="409"/>
      <c r="EU1" s="409"/>
      <c r="EV1" s="409"/>
      <c r="EW1" s="409"/>
      <c r="EX1" s="409"/>
      <c r="EY1" s="409"/>
      <c r="EZ1" s="409"/>
      <c r="FA1" s="409"/>
      <c r="FB1" s="409"/>
      <c r="FC1" s="409"/>
      <c r="FF1" s="409" t="s">
        <v>90</v>
      </c>
      <c r="FG1" s="409"/>
      <c r="FH1" s="409"/>
      <c r="FI1" s="409"/>
      <c r="FJ1" s="409"/>
      <c r="FK1" s="409"/>
      <c r="FL1" s="409"/>
      <c r="FM1" s="409"/>
      <c r="FN1" s="409"/>
      <c r="FO1" s="409"/>
      <c r="FP1" s="409"/>
      <c r="FQ1" s="409"/>
      <c r="FR1" s="409"/>
      <c r="FS1" s="409"/>
      <c r="FT1" s="409"/>
      <c r="FU1" s="409"/>
      <c r="FV1" s="409"/>
      <c r="FW1" s="409"/>
      <c r="FX1" s="409"/>
      <c r="FY1" s="409"/>
      <c r="FZ1" s="409"/>
      <c r="GC1" s="409" t="s">
        <v>90</v>
      </c>
      <c r="GD1" s="409"/>
      <c r="GE1" s="409"/>
      <c r="GF1" s="409"/>
      <c r="GG1" s="409"/>
      <c r="GH1" s="409"/>
      <c r="GI1" s="409"/>
      <c r="GJ1" s="409"/>
      <c r="GK1" s="409"/>
      <c r="GL1" s="409"/>
      <c r="GM1" s="409"/>
      <c r="GN1" s="409"/>
      <c r="GO1" s="409"/>
      <c r="GP1" s="409"/>
      <c r="GQ1" s="409"/>
      <c r="GR1" s="409"/>
      <c r="GS1" s="409"/>
      <c r="GT1" s="409"/>
      <c r="GU1" s="409"/>
      <c r="GV1" s="409"/>
      <c r="GW1" s="409"/>
      <c r="GZ1" s="409" t="s">
        <v>90</v>
      </c>
      <c r="HA1" s="409"/>
      <c r="HB1" s="409"/>
      <c r="HC1" s="409"/>
      <c r="HD1" s="409"/>
      <c r="HE1" s="409"/>
      <c r="HF1" s="409"/>
      <c r="HG1" s="409"/>
      <c r="HH1" s="409"/>
      <c r="HI1" s="409"/>
      <c r="HJ1" s="409"/>
      <c r="HK1" s="409"/>
      <c r="HL1" s="409"/>
      <c r="HM1" s="409"/>
      <c r="HN1" s="409"/>
      <c r="HO1" s="409"/>
      <c r="HP1" s="409"/>
      <c r="HQ1" s="409"/>
      <c r="HR1" s="409"/>
      <c r="HS1" s="409"/>
      <c r="HT1" s="409"/>
      <c r="HW1" s="409" t="s">
        <v>90</v>
      </c>
      <c r="HX1" s="409"/>
      <c r="HY1" s="409"/>
      <c r="HZ1" s="409"/>
      <c r="IA1" s="409"/>
      <c r="IB1" s="409"/>
      <c r="IC1" s="409"/>
      <c r="ID1" s="409"/>
      <c r="IE1" s="409"/>
      <c r="IF1" s="409"/>
      <c r="IG1" s="409"/>
      <c r="IH1" s="409"/>
      <c r="II1" s="409"/>
      <c r="IJ1" s="409"/>
      <c r="IK1" s="409"/>
      <c r="IL1" s="409"/>
      <c r="IM1" s="409"/>
      <c r="IN1" s="409"/>
      <c r="IO1" s="409"/>
      <c r="IP1" s="409"/>
      <c r="IQ1" s="409"/>
      <c r="IT1" s="409" t="s">
        <v>90</v>
      </c>
      <c r="IU1" s="409"/>
      <c r="IV1" s="409"/>
      <c r="IW1" s="409"/>
      <c r="IX1" s="409"/>
      <c r="IY1" s="409"/>
      <c r="IZ1" s="409"/>
      <c r="JA1" s="409"/>
      <c r="JB1" s="409"/>
      <c r="JC1" s="409"/>
      <c r="JD1" s="409"/>
      <c r="JE1" s="409"/>
      <c r="JF1" s="409"/>
      <c r="JG1" s="409"/>
      <c r="JH1" s="409"/>
      <c r="JI1" s="409"/>
      <c r="JJ1" s="409"/>
      <c r="JK1" s="409"/>
      <c r="JL1" s="409"/>
      <c r="JM1" s="409"/>
      <c r="JN1" s="409"/>
      <c r="JQ1" s="409" t="s">
        <v>90</v>
      </c>
      <c r="JR1" s="409"/>
      <c r="JS1" s="409"/>
      <c r="JT1" s="409"/>
      <c r="JU1" s="409"/>
      <c r="JV1" s="409"/>
      <c r="JW1" s="409"/>
      <c r="JX1" s="409"/>
      <c r="JY1" s="409"/>
      <c r="JZ1" s="409"/>
      <c r="KA1" s="409"/>
      <c r="KB1" s="409"/>
      <c r="KC1" s="409"/>
      <c r="KD1" s="409"/>
      <c r="KE1" s="409"/>
      <c r="KF1" s="409"/>
      <c r="KG1" s="409"/>
      <c r="KH1" s="409"/>
      <c r="KI1" s="409"/>
      <c r="KJ1" s="409"/>
      <c r="KK1" s="409"/>
      <c r="KN1" s="409" t="s">
        <v>90</v>
      </c>
      <c r="KO1" s="409"/>
      <c r="KP1" s="409"/>
      <c r="KQ1" s="409"/>
      <c r="KR1" s="409"/>
      <c r="KS1" s="409"/>
      <c r="KT1" s="409"/>
      <c r="KU1" s="409"/>
      <c r="KV1" s="409"/>
      <c r="KW1" s="409"/>
      <c r="KX1" s="409"/>
      <c r="KY1" s="409"/>
      <c r="KZ1" s="409"/>
      <c r="LA1" s="409"/>
      <c r="LB1" s="409"/>
      <c r="LC1" s="409"/>
      <c r="LD1" s="409"/>
      <c r="LE1" s="409"/>
      <c r="LF1" s="409"/>
      <c r="LG1" s="409"/>
      <c r="LH1" s="409"/>
      <c r="LK1" s="409" t="s">
        <v>90</v>
      </c>
      <c r="LL1" s="409"/>
      <c r="LM1" s="409"/>
      <c r="LN1" s="409"/>
      <c r="LO1" s="409"/>
      <c r="LP1" s="409"/>
      <c r="LQ1" s="409"/>
      <c r="LR1" s="409"/>
      <c r="LS1" s="409"/>
      <c r="LT1" s="409"/>
      <c r="LU1" s="409"/>
      <c r="LV1" s="409"/>
      <c r="LW1" s="409"/>
      <c r="LX1" s="409"/>
      <c r="LY1" s="409"/>
      <c r="LZ1" s="409"/>
      <c r="MA1" s="409"/>
      <c r="MB1" s="409"/>
      <c r="MC1" s="409"/>
      <c r="MD1" s="409"/>
      <c r="ME1" s="409"/>
      <c r="MH1" s="409" t="s">
        <v>90</v>
      </c>
      <c r="MI1" s="409"/>
      <c r="MJ1" s="409"/>
      <c r="MK1" s="409"/>
      <c r="ML1" s="409"/>
      <c r="MM1" s="409"/>
      <c r="MN1" s="409"/>
      <c r="MO1" s="409"/>
      <c r="MP1" s="409"/>
      <c r="MQ1" s="409"/>
      <c r="MR1" s="409"/>
      <c r="MS1" s="409"/>
      <c r="MT1" s="409"/>
      <c r="MU1" s="409"/>
      <c r="MV1" s="409"/>
      <c r="MW1" s="409"/>
      <c r="MX1" s="409"/>
      <c r="MY1" s="409"/>
      <c r="MZ1" s="409"/>
      <c r="NA1" s="409"/>
      <c r="NB1" s="409"/>
      <c r="NE1" s="409" t="s">
        <v>90</v>
      </c>
      <c r="NF1" s="409"/>
      <c r="NG1" s="409"/>
      <c r="NH1" s="409"/>
      <c r="NI1" s="409"/>
      <c r="NJ1" s="409"/>
      <c r="NK1" s="409"/>
      <c r="NL1" s="409"/>
      <c r="NM1" s="409"/>
      <c r="NN1" s="409"/>
      <c r="NO1" s="409"/>
      <c r="NP1" s="409"/>
      <c r="NQ1" s="409"/>
      <c r="NR1" s="409"/>
      <c r="NS1" s="409"/>
      <c r="NT1" s="409"/>
      <c r="NU1" s="409"/>
      <c r="NV1" s="409"/>
      <c r="NW1" s="409"/>
      <c r="NX1" s="409"/>
      <c r="NY1" s="409"/>
      <c r="OB1" s="409" t="s">
        <v>90</v>
      </c>
      <c r="OC1" s="409"/>
      <c r="OD1" s="409"/>
      <c r="OE1" s="409"/>
      <c r="OF1" s="409"/>
      <c r="OG1" s="409"/>
      <c r="OH1" s="409"/>
      <c r="OI1" s="409"/>
      <c r="OJ1" s="409"/>
      <c r="OK1" s="409"/>
      <c r="OL1" s="409"/>
      <c r="OM1" s="409"/>
      <c r="ON1" s="409"/>
      <c r="OO1" s="409"/>
      <c r="OP1" s="409"/>
      <c r="OQ1" s="409"/>
      <c r="OR1" s="409"/>
      <c r="OS1" s="409"/>
      <c r="OT1" s="409"/>
      <c r="OU1" s="409"/>
      <c r="OV1" s="409"/>
      <c r="OY1" s="409" t="s">
        <v>90</v>
      </c>
      <c r="OZ1" s="409"/>
      <c r="PA1" s="409"/>
      <c r="PB1" s="409"/>
      <c r="PC1" s="409"/>
      <c r="PD1" s="409"/>
      <c r="PE1" s="409"/>
      <c r="PF1" s="409"/>
      <c r="PG1" s="409"/>
      <c r="PH1" s="409"/>
      <c r="PI1" s="409"/>
      <c r="PJ1" s="409"/>
      <c r="PK1" s="409"/>
      <c r="PL1" s="409"/>
      <c r="PM1" s="409"/>
      <c r="PN1" s="409"/>
      <c r="PO1" s="409"/>
      <c r="PP1" s="409"/>
      <c r="PQ1" s="409"/>
      <c r="PR1" s="409"/>
      <c r="PS1" s="409"/>
      <c r="PV1" s="409" t="s">
        <v>90</v>
      </c>
      <c r="PW1" s="409"/>
      <c r="PX1" s="409"/>
      <c r="PY1" s="409"/>
      <c r="PZ1" s="409"/>
      <c r="QA1" s="409"/>
      <c r="QB1" s="409"/>
      <c r="QC1" s="409"/>
      <c r="QD1" s="409"/>
      <c r="QE1" s="409"/>
      <c r="QF1" s="409"/>
      <c r="QG1" s="409"/>
      <c r="QH1" s="409"/>
      <c r="QI1" s="409"/>
      <c r="QJ1" s="409"/>
      <c r="QK1" s="409"/>
      <c r="QL1" s="409"/>
      <c r="QM1" s="409"/>
      <c r="QN1" s="409"/>
      <c r="QO1" s="409"/>
      <c r="QP1" s="409"/>
      <c r="QS1" s="409" t="s">
        <v>90</v>
      </c>
      <c r="QT1" s="409"/>
      <c r="QU1" s="409"/>
      <c r="QV1" s="409"/>
      <c r="QW1" s="409"/>
      <c r="QX1" s="409"/>
      <c r="QY1" s="409"/>
      <c r="QZ1" s="409"/>
      <c r="RA1" s="409"/>
      <c r="RB1" s="409"/>
      <c r="RC1" s="409"/>
      <c r="RD1" s="409"/>
      <c r="RE1" s="409"/>
      <c r="RF1" s="409"/>
      <c r="RG1" s="409"/>
      <c r="RH1" s="409"/>
      <c r="RI1" s="409"/>
      <c r="RJ1" s="409"/>
      <c r="RK1" s="409"/>
      <c r="RL1" s="409"/>
      <c r="RM1" s="409"/>
      <c r="RP1" s="409" t="s">
        <v>90</v>
      </c>
      <c r="RQ1" s="409"/>
      <c r="RR1" s="409"/>
      <c r="RS1" s="409"/>
      <c r="RT1" s="409"/>
      <c r="RU1" s="409"/>
      <c r="RV1" s="409"/>
      <c r="RW1" s="409"/>
      <c r="RX1" s="409"/>
      <c r="RY1" s="409"/>
      <c r="RZ1" s="409"/>
      <c r="SA1" s="409"/>
      <c r="SB1" s="409"/>
      <c r="SC1" s="409"/>
      <c r="SD1" s="409"/>
      <c r="SE1" s="409"/>
      <c r="SF1" s="409"/>
      <c r="SG1" s="409"/>
      <c r="SH1" s="409"/>
      <c r="SI1" s="409"/>
      <c r="SJ1" s="409"/>
      <c r="SM1" s="409" t="s">
        <v>90</v>
      </c>
      <c r="SN1" s="409"/>
      <c r="SO1" s="409"/>
      <c r="SP1" s="409"/>
      <c r="SQ1" s="409"/>
      <c r="SR1" s="409"/>
      <c r="SS1" s="409"/>
      <c r="ST1" s="409"/>
      <c r="SU1" s="409"/>
      <c r="SV1" s="409"/>
      <c r="SW1" s="409"/>
      <c r="SX1" s="409"/>
      <c r="SY1" s="409"/>
      <c r="SZ1" s="409"/>
      <c r="TA1" s="409"/>
      <c r="TB1" s="409"/>
      <c r="TC1" s="409"/>
      <c r="TD1" s="409"/>
      <c r="TE1" s="409"/>
      <c r="TF1" s="409"/>
      <c r="TG1" s="409"/>
      <c r="TJ1" s="409" t="s">
        <v>90</v>
      </c>
      <c r="TK1" s="409"/>
      <c r="TL1" s="409"/>
      <c r="TM1" s="409"/>
      <c r="TN1" s="409"/>
      <c r="TO1" s="409"/>
      <c r="TP1" s="409"/>
      <c r="TQ1" s="409"/>
      <c r="TR1" s="409"/>
      <c r="TS1" s="409"/>
      <c r="TT1" s="409"/>
      <c r="TU1" s="409"/>
      <c r="TV1" s="409"/>
      <c r="TW1" s="409"/>
      <c r="TX1" s="409"/>
      <c r="TY1" s="409"/>
      <c r="TZ1" s="409"/>
      <c r="UA1" s="409"/>
      <c r="UB1" s="409"/>
      <c r="UC1" s="409"/>
      <c r="UD1" s="409"/>
      <c r="UG1" s="409" t="s">
        <v>90</v>
      </c>
      <c r="UH1" s="409"/>
      <c r="UI1" s="409"/>
      <c r="UJ1" s="409"/>
      <c r="UK1" s="409"/>
      <c r="UL1" s="409"/>
      <c r="UM1" s="409"/>
      <c r="UN1" s="409"/>
      <c r="UO1" s="409"/>
      <c r="UP1" s="409"/>
      <c r="UQ1" s="409"/>
      <c r="UR1" s="409"/>
      <c r="US1" s="409"/>
      <c r="UT1" s="409"/>
      <c r="UU1" s="409"/>
      <c r="UV1" s="409"/>
      <c r="UW1" s="409"/>
      <c r="UX1" s="409"/>
      <c r="UY1" s="409"/>
      <c r="UZ1" s="409"/>
      <c r="VA1" s="409"/>
      <c r="VD1" s="409" t="s">
        <v>90</v>
      </c>
      <c r="VE1" s="409"/>
      <c r="VF1" s="409"/>
      <c r="VG1" s="409"/>
      <c r="VH1" s="409"/>
      <c r="VI1" s="409"/>
      <c r="VJ1" s="409"/>
      <c r="VK1" s="409"/>
      <c r="VL1" s="409"/>
      <c r="VM1" s="409"/>
      <c r="VN1" s="409"/>
      <c r="VO1" s="409"/>
      <c r="VP1" s="409"/>
      <c r="VQ1" s="409"/>
      <c r="VR1" s="409"/>
      <c r="VS1" s="409"/>
      <c r="VT1" s="409"/>
      <c r="VU1" s="409"/>
      <c r="VV1" s="409"/>
      <c r="VW1" s="409"/>
      <c r="VX1" s="409"/>
      <c r="WA1" s="409" t="s">
        <v>90</v>
      </c>
      <c r="WB1" s="409"/>
      <c r="WC1" s="409"/>
      <c r="WD1" s="409"/>
      <c r="WE1" s="409"/>
      <c r="WF1" s="409"/>
      <c r="WG1" s="409"/>
      <c r="WH1" s="409"/>
      <c r="WI1" s="409"/>
      <c r="WJ1" s="409"/>
      <c r="WK1" s="409"/>
      <c r="WL1" s="409"/>
      <c r="WM1" s="409"/>
      <c r="WN1" s="409"/>
      <c r="WO1" s="409"/>
      <c r="WP1" s="409"/>
      <c r="WQ1" s="409"/>
      <c r="WR1" s="409"/>
      <c r="WS1" s="409"/>
      <c r="WT1" s="409"/>
      <c r="WU1" s="409"/>
      <c r="WX1" s="409" t="s">
        <v>90</v>
      </c>
      <c r="WY1" s="409"/>
      <c r="WZ1" s="409"/>
      <c r="XA1" s="409"/>
      <c r="XB1" s="409"/>
      <c r="XC1" s="409"/>
      <c r="XD1" s="409"/>
      <c r="XE1" s="409"/>
      <c r="XF1" s="409"/>
      <c r="XG1" s="409"/>
      <c r="XH1" s="409"/>
      <c r="XI1" s="409"/>
      <c r="XJ1" s="409"/>
      <c r="XK1" s="409"/>
      <c r="XL1" s="409"/>
      <c r="XM1" s="409"/>
      <c r="XN1" s="409"/>
      <c r="XO1" s="409"/>
      <c r="XP1" s="409"/>
      <c r="XQ1" s="409"/>
      <c r="XR1" s="409"/>
    </row>
    <row r="2" spans="1:644" ht="15" customHeight="1" x14ac:dyDescent="0.3">
      <c r="A2" s="56" t="s">
        <v>70</v>
      </c>
      <c r="B2" s="57"/>
      <c r="C2" s="56">
        <f>Namen!$D$3</f>
        <v>0</v>
      </c>
      <c r="D2" s="58"/>
      <c r="E2" s="57"/>
      <c r="F2" s="55"/>
      <c r="G2" s="55"/>
      <c r="J2" s="61" t="s">
        <v>91</v>
      </c>
      <c r="K2" s="62">
        <v>1</v>
      </c>
      <c r="Q2" s="63" t="s">
        <v>92</v>
      </c>
      <c r="R2" s="64"/>
      <c r="S2" s="65"/>
      <c r="T2" s="403" t="e">
        <f>HLOOKUP(Namen!$D$6,Namen!$D$6:$D$36,Rückmeldung!V8,FALSE)&amp;" "&amp;HLOOKUP(Namen!$C$6,Namen!$C$6:$C$36,Rückmeldung!V8,FALSE)</f>
        <v>#REF!</v>
      </c>
      <c r="U2" s="404"/>
      <c r="V2" s="404"/>
      <c r="W2" s="405"/>
      <c r="X2" s="56" t="s">
        <v>70</v>
      </c>
      <c r="Y2" s="57"/>
      <c r="Z2" s="56">
        <f>Namen!$D$3</f>
        <v>0</v>
      </c>
      <c r="AA2" s="58"/>
      <c r="AB2" s="57"/>
      <c r="AC2" s="55"/>
      <c r="AD2" s="55"/>
      <c r="AG2" s="61" t="s">
        <v>91</v>
      </c>
      <c r="AH2" s="62">
        <f>K2</f>
        <v>1</v>
      </c>
      <c r="AN2" s="63" t="s">
        <v>92</v>
      </c>
      <c r="AO2" s="64"/>
      <c r="AP2" s="65"/>
      <c r="AQ2" s="403" t="e">
        <f>HLOOKUP(Namen!$D$6,Namen!$D$6:$D$36,Rückmeldung!AS8,FALSE)&amp;" "&amp;HLOOKUP(Namen!$C$6,Namen!$C$6:$C$36,Rückmeldung!AS8,FALSE)</f>
        <v>#REF!</v>
      </c>
      <c r="AR2" s="404"/>
      <c r="AS2" s="404"/>
      <c r="AT2" s="405"/>
      <c r="AU2" s="56" t="s">
        <v>70</v>
      </c>
      <c r="AV2" s="57"/>
      <c r="AW2" s="56">
        <f>Namen!$D$3</f>
        <v>0</v>
      </c>
      <c r="AX2" s="58"/>
      <c r="AY2" s="57"/>
      <c r="AZ2" s="55"/>
      <c r="BA2" s="55"/>
      <c r="BD2" s="61" t="s">
        <v>91</v>
      </c>
      <c r="BE2" s="62">
        <f>AH2</f>
        <v>1</v>
      </c>
      <c r="BK2" s="63" t="s">
        <v>92</v>
      </c>
      <c r="BL2" s="64"/>
      <c r="BM2" s="65"/>
      <c r="BN2" s="403" t="e">
        <f>HLOOKUP(Namen!$D$6,Namen!$D$6:$D$36,Rückmeldung!BP8,FALSE)&amp;" "&amp;HLOOKUP(Namen!$C$6,Namen!$C$6:$C$36,Rückmeldung!BP8,FALSE)</f>
        <v>#REF!</v>
      </c>
      <c r="BO2" s="404"/>
      <c r="BP2" s="404"/>
      <c r="BQ2" s="405"/>
      <c r="BR2" s="56" t="s">
        <v>70</v>
      </c>
      <c r="BS2" s="57"/>
      <c r="BT2" s="56">
        <f>Namen!$D$3</f>
        <v>0</v>
      </c>
      <c r="BU2" s="58"/>
      <c r="BV2" s="57"/>
      <c r="BW2" s="55"/>
      <c r="BX2" s="55"/>
      <c r="CA2" s="61" t="s">
        <v>91</v>
      </c>
      <c r="CB2" s="62">
        <f>BE2</f>
        <v>1</v>
      </c>
      <c r="CH2" s="63" t="s">
        <v>92</v>
      </c>
      <c r="CI2" s="64"/>
      <c r="CJ2" s="65"/>
      <c r="CK2" s="403" t="e">
        <f>HLOOKUP(Namen!$D$6,Namen!$D$6:$D$36,Rückmeldung!CM8,FALSE)&amp;" "&amp;HLOOKUP(Namen!$C$6,Namen!$C$6:$C$36,Rückmeldung!CM8,FALSE)</f>
        <v>#REF!</v>
      </c>
      <c r="CL2" s="404"/>
      <c r="CM2" s="404"/>
      <c r="CN2" s="405"/>
      <c r="CO2" s="56" t="s">
        <v>70</v>
      </c>
      <c r="CP2" s="57"/>
      <c r="CQ2" s="56">
        <f>Namen!$D$3</f>
        <v>0</v>
      </c>
      <c r="CR2" s="58"/>
      <c r="CS2" s="57"/>
      <c r="CT2" s="55"/>
      <c r="CU2" s="55"/>
      <c r="CX2" s="61" t="s">
        <v>91</v>
      </c>
      <c r="CY2" s="62">
        <f>CB2</f>
        <v>1</v>
      </c>
      <c r="DE2" s="63" t="s">
        <v>92</v>
      </c>
      <c r="DF2" s="64"/>
      <c r="DG2" s="65"/>
      <c r="DH2" s="403" t="e">
        <f>HLOOKUP(Namen!$D$6,Namen!$D$6:$D$36,Rückmeldung!DJ8,FALSE)&amp;" "&amp;HLOOKUP(Namen!$C$6,Namen!$C$6:$C$36,Rückmeldung!DJ8,FALSE)</f>
        <v>#REF!</v>
      </c>
      <c r="DI2" s="404"/>
      <c r="DJ2" s="404"/>
      <c r="DK2" s="405"/>
      <c r="DL2" s="56" t="s">
        <v>70</v>
      </c>
      <c r="DM2" s="57"/>
      <c r="DN2" s="56">
        <f>Namen!$D$3</f>
        <v>0</v>
      </c>
      <c r="DO2" s="58"/>
      <c r="DP2" s="57"/>
      <c r="DQ2" s="55"/>
      <c r="DR2" s="55"/>
      <c r="DU2" s="61" t="s">
        <v>91</v>
      </c>
      <c r="DV2" s="62">
        <f>CY2</f>
        <v>1</v>
      </c>
      <c r="EB2" s="63" t="s">
        <v>92</v>
      </c>
      <c r="EC2" s="64"/>
      <c r="ED2" s="65"/>
      <c r="EE2" s="403" t="e">
        <f>HLOOKUP(Namen!$D$6,Namen!$D$6:$D$36,Rückmeldung!EG8,FALSE)&amp;" "&amp;HLOOKUP(Namen!$C$6,Namen!$C$6:$C$36,Rückmeldung!EG8,FALSE)</f>
        <v>#REF!</v>
      </c>
      <c r="EF2" s="404"/>
      <c r="EG2" s="404"/>
      <c r="EH2" s="405"/>
      <c r="EI2" s="56" t="s">
        <v>70</v>
      </c>
      <c r="EJ2" s="57"/>
      <c r="EK2" s="56">
        <f>Namen!$D$3</f>
        <v>0</v>
      </c>
      <c r="EL2" s="58"/>
      <c r="EM2" s="57"/>
      <c r="EN2" s="55"/>
      <c r="EO2" s="55"/>
      <c r="ER2" s="61" t="s">
        <v>91</v>
      </c>
      <c r="ES2" s="62">
        <f>DV2</f>
        <v>1</v>
      </c>
      <c r="EY2" s="63" t="s">
        <v>92</v>
      </c>
      <c r="EZ2" s="64"/>
      <c r="FA2" s="65"/>
      <c r="FB2" s="403" t="e">
        <f>HLOOKUP(Namen!$D$6,Namen!$D$6:$D$36,Rückmeldung!FD8,FALSE)&amp;" "&amp;HLOOKUP(Namen!$C$6,Namen!$C$6:$C$36,Rückmeldung!FD8,FALSE)</f>
        <v>#REF!</v>
      </c>
      <c r="FC2" s="404"/>
      <c r="FD2" s="404"/>
      <c r="FE2" s="405"/>
      <c r="FF2" s="56" t="s">
        <v>70</v>
      </c>
      <c r="FG2" s="57"/>
      <c r="FH2" s="56">
        <f>Namen!$D$3</f>
        <v>0</v>
      </c>
      <c r="FI2" s="58"/>
      <c r="FJ2" s="57"/>
      <c r="FK2" s="55"/>
      <c r="FL2" s="55"/>
      <c r="FO2" s="61" t="s">
        <v>91</v>
      </c>
      <c r="FP2" s="62">
        <f>ES2</f>
        <v>1</v>
      </c>
      <c r="FV2" s="63" t="s">
        <v>92</v>
      </c>
      <c r="FW2" s="64"/>
      <c r="FX2" s="65"/>
      <c r="FY2" s="403" t="e">
        <f>HLOOKUP(Namen!$D$6,Namen!$D$6:$D$36,Rückmeldung!GA8,FALSE)&amp;" "&amp;HLOOKUP(Namen!$C$6,Namen!$C$6:$C$36,Rückmeldung!GA8,FALSE)</f>
        <v>#REF!</v>
      </c>
      <c r="FZ2" s="404"/>
      <c r="GA2" s="404"/>
      <c r="GB2" s="405"/>
      <c r="GC2" s="56" t="s">
        <v>70</v>
      </c>
      <c r="GD2" s="57"/>
      <c r="GE2" s="56">
        <f>Namen!$D$3</f>
        <v>0</v>
      </c>
      <c r="GF2" s="58"/>
      <c r="GG2" s="57"/>
      <c r="GH2" s="55"/>
      <c r="GI2" s="55"/>
      <c r="GL2" s="61" t="s">
        <v>91</v>
      </c>
      <c r="GM2" s="62">
        <f>FP2</f>
        <v>1</v>
      </c>
      <c r="GS2" s="63" t="s">
        <v>92</v>
      </c>
      <c r="GT2" s="64"/>
      <c r="GU2" s="65"/>
      <c r="GV2" s="403" t="e">
        <f>HLOOKUP(Namen!$D$6,Namen!$D$6:$D$36,Rückmeldung!GX8,FALSE)&amp;" "&amp;HLOOKUP(Namen!$C$6,Namen!$C$6:$C$36,Rückmeldung!GX8,FALSE)</f>
        <v>#REF!</v>
      </c>
      <c r="GW2" s="404"/>
      <c r="GX2" s="404"/>
      <c r="GY2" s="405"/>
      <c r="GZ2" s="56" t="s">
        <v>70</v>
      </c>
      <c r="HA2" s="57"/>
      <c r="HB2" s="56">
        <f>Namen!$D$3</f>
        <v>0</v>
      </c>
      <c r="HC2" s="58"/>
      <c r="HD2" s="57"/>
      <c r="HE2" s="55"/>
      <c r="HF2" s="55"/>
      <c r="HI2" s="61" t="s">
        <v>91</v>
      </c>
      <c r="HJ2" s="62">
        <f>GM2</f>
        <v>1</v>
      </c>
      <c r="HP2" s="63" t="s">
        <v>92</v>
      </c>
      <c r="HQ2" s="64"/>
      <c r="HR2" s="65"/>
      <c r="HS2" s="403" t="e">
        <f>HLOOKUP(Namen!$D$6,Namen!$D$6:$D$36,Rückmeldung!HU8,FALSE)&amp;" "&amp;HLOOKUP(Namen!$C$6,Namen!$C$6:$C$36,Rückmeldung!HU8,FALSE)</f>
        <v>#REF!</v>
      </c>
      <c r="HT2" s="404"/>
      <c r="HU2" s="404"/>
      <c r="HV2" s="405"/>
      <c r="HW2" s="56" t="s">
        <v>70</v>
      </c>
      <c r="HX2" s="57"/>
      <c r="HY2" s="56">
        <f>Namen!$D$3</f>
        <v>0</v>
      </c>
      <c r="HZ2" s="58"/>
      <c r="IA2" s="57"/>
      <c r="IB2" s="55"/>
      <c r="IC2" s="55"/>
      <c r="IF2" s="61" t="s">
        <v>91</v>
      </c>
      <c r="IG2" s="62">
        <f>HJ2</f>
        <v>1</v>
      </c>
      <c r="IM2" s="63" t="s">
        <v>92</v>
      </c>
      <c r="IN2" s="64"/>
      <c r="IO2" s="65"/>
      <c r="IP2" s="403" t="e">
        <f>HLOOKUP(Namen!$D$6,Namen!$D$6:$D$36,Rückmeldung!IR8,FALSE)&amp;" "&amp;HLOOKUP(Namen!$C$6,Namen!$C$6:$C$36,Rückmeldung!IR8,FALSE)</f>
        <v>#REF!</v>
      </c>
      <c r="IQ2" s="404"/>
      <c r="IR2" s="404"/>
      <c r="IS2" s="405"/>
      <c r="IT2" s="56" t="s">
        <v>70</v>
      </c>
      <c r="IU2" s="57"/>
      <c r="IV2" s="56">
        <f>Namen!$D$3</f>
        <v>0</v>
      </c>
      <c r="IW2" s="58"/>
      <c r="IX2" s="57"/>
      <c r="IY2" s="55"/>
      <c r="IZ2" s="55"/>
      <c r="JC2" s="61" t="s">
        <v>91</v>
      </c>
      <c r="JD2" s="62">
        <f>IG2</f>
        <v>1</v>
      </c>
      <c r="JJ2" s="63" t="s">
        <v>92</v>
      </c>
      <c r="JK2" s="64"/>
      <c r="JL2" s="65"/>
      <c r="JM2" s="403" t="e">
        <f>HLOOKUP(Namen!$D$6,Namen!$D$6:$D$36,Rückmeldung!JO8,FALSE)&amp;" "&amp;HLOOKUP(Namen!$C$6,Namen!$C$6:$C$36,Rückmeldung!JO8,FALSE)</f>
        <v>#REF!</v>
      </c>
      <c r="JN2" s="404"/>
      <c r="JO2" s="404"/>
      <c r="JP2" s="405"/>
      <c r="JQ2" s="56" t="s">
        <v>70</v>
      </c>
      <c r="JR2" s="57"/>
      <c r="JS2" s="56">
        <f>Namen!$D$3</f>
        <v>0</v>
      </c>
      <c r="JT2" s="58"/>
      <c r="JU2" s="57"/>
      <c r="JV2" s="55"/>
      <c r="JW2" s="55"/>
      <c r="JZ2" s="61" t="s">
        <v>91</v>
      </c>
      <c r="KA2" s="62">
        <f>JD2</f>
        <v>1</v>
      </c>
      <c r="KG2" s="63" t="s">
        <v>92</v>
      </c>
      <c r="KH2" s="64"/>
      <c r="KI2" s="65"/>
      <c r="KJ2" s="403" t="e">
        <f>HLOOKUP(Namen!$D$6,Namen!$D$6:$D$36,Rückmeldung!KL8,FALSE)&amp;" "&amp;HLOOKUP(Namen!$C$6,Namen!$C$6:$C$36,Rückmeldung!KL8,FALSE)</f>
        <v>#REF!</v>
      </c>
      <c r="KK2" s="404"/>
      <c r="KL2" s="404"/>
      <c r="KM2" s="405"/>
      <c r="KN2" s="56" t="s">
        <v>70</v>
      </c>
      <c r="KO2" s="57"/>
      <c r="KP2" s="56">
        <f>Namen!$D$3</f>
        <v>0</v>
      </c>
      <c r="KQ2" s="58"/>
      <c r="KR2" s="57"/>
      <c r="KS2" s="55"/>
      <c r="KT2" s="55"/>
      <c r="KW2" s="61" t="s">
        <v>91</v>
      </c>
      <c r="KX2" s="62">
        <f>KA2</f>
        <v>1</v>
      </c>
      <c r="LD2" s="63" t="s">
        <v>92</v>
      </c>
      <c r="LE2" s="64"/>
      <c r="LF2" s="65"/>
      <c r="LG2" s="403" t="e">
        <f>HLOOKUP(Namen!$D$6,Namen!$D$6:$D$36,Rückmeldung!LI8,FALSE)&amp;" "&amp;HLOOKUP(Namen!$C$6,Namen!$C$6:$C$36,Rückmeldung!LI8,FALSE)</f>
        <v>#REF!</v>
      </c>
      <c r="LH2" s="404"/>
      <c r="LI2" s="404"/>
      <c r="LJ2" s="405"/>
      <c r="LK2" s="56" t="s">
        <v>70</v>
      </c>
      <c r="LL2" s="57"/>
      <c r="LM2" s="56">
        <f>Namen!$D$3</f>
        <v>0</v>
      </c>
      <c r="LN2" s="58"/>
      <c r="LO2" s="57"/>
      <c r="LP2" s="55"/>
      <c r="LQ2" s="55"/>
      <c r="LT2" s="61" t="s">
        <v>91</v>
      </c>
      <c r="LU2" s="62">
        <f>KX2</f>
        <v>1</v>
      </c>
      <c r="MA2" s="63" t="s">
        <v>92</v>
      </c>
      <c r="MB2" s="64"/>
      <c r="MC2" s="65"/>
      <c r="MD2" s="403" t="e">
        <f>HLOOKUP(Namen!$D$6,Namen!$D$6:$D$36,Rückmeldung!MF8,FALSE)&amp;" "&amp;HLOOKUP(Namen!$C$6,Namen!$C$6:$C$36,Rückmeldung!MF8,FALSE)</f>
        <v>#REF!</v>
      </c>
      <c r="ME2" s="404"/>
      <c r="MF2" s="404"/>
      <c r="MG2" s="405"/>
      <c r="MH2" s="56" t="s">
        <v>70</v>
      </c>
      <c r="MI2" s="57"/>
      <c r="MJ2" s="56">
        <f>Namen!$D$3</f>
        <v>0</v>
      </c>
      <c r="MK2" s="58"/>
      <c r="ML2" s="57"/>
      <c r="MM2" s="55"/>
      <c r="MN2" s="55"/>
      <c r="MQ2" s="61" t="s">
        <v>91</v>
      </c>
      <c r="MR2" s="62">
        <f>LU2</f>
        <v>1</v>
      </c>
      <c r="MX2" s="63" t="s">
        <v>92</v>
      </c>
      <c r="MY2" s="64"/>
      <c r="MZ2" s="65"/>
      <c r="NA2" s="403" t="e">
        <f>HLOOKUP(Namen!$D$6,Namen!$D$6:$D$36,Rückmeldung!NC8,FALSE)&amp;" "&amp;HLOOKUP(Namen!$C$6,Namen!$C$6:$C$36,Rückmeldung!NC8,FALSE)</f>
        <v>#REF!</v>
      </c>
      <c r="NB2" s="404"/>
      <c r="NC2" s="404"/>
      <c r="ND2" s="405"/>
      <c r="NE2" s="56" t="s">
        <v>70</v>
      </c>
      <c r="NF2" s="57"/>
      <c r="NG2" s="56">
        <f>Namen!$D$3</f>
        <v>0</v>
      </c>
      <c r="NH2" s="58"/>
      <c r="NI2" s="57"/>
      <c r="NJ2" s="55"/>
      <c r="NK2" s="55"/>
      <c r="NN2" s="61" t="s">
        <v>91</v>
      </c>
      <c r="NO2" s="62">
        <f>MR2</f>
        <v>1</v>
      </c>
      <c r="NU2" s="63" t="s">
        <v>92</v>
      </c>
      <c r="NV2" s="64"/>
      <c r="NW2" s="65"/>
      <c r="NX2" s="403" t="e">
        <f>HLOOKUP(Namen!$D$6,Namen!$D$6:$D$36,Rückmeldung!NZ8,FALSE)&amp;" "&amp;HLOOKUP(Namen!$C$6,Namen!$C$6:$C$36,Rückmeldung!NZ8,FALSE)</f>
        <v>#REF!</v>
      </c>
      <c r="NY2" s="404"/>
      <c r="NZ2" s="404"/>
      <c r="OA2" s="405"/>
      <c r="OB2" s="56" t="s">
        <v>70</v>
      </c>
      <c r="OC2" s="57"/>
      <c r="OD2" s="56">
        <f>Namen!$D$3</f>
        <v>0</v>
      </c>
      <c r="OE2" s="58"/>
      <c r="OF2" s="57"/>
      <c r="OG2" s="55"/>
      <c r="OH2" s="55"/>
      <c r="OK2" s="61" t="s">
        <v>91</v>
      </c>
      <c r="OL2" s="62">
        <f>NO2</f>
        <v>1</v>
      </c>
      <c r="OR2" s="63" t="s">
        <v>92</v>
      </c>
      <c r="OS2" s="64"/>
      <c r="OT2" s="65"/>
      <c r="OU2" s="403" t="e">
        <f>HLOOKUP(Namen!$D$6,Namen!$D$6:$D$36,Rückmeldung!OW8,FALSE)&amp;" "&amp;HLOOKUP(Namen!$C$6,Namen!$C$6:$C$36,Rückmeldung!OW8,FALSE)</f>
        <v>#REF!</v>
      </c>
      <c r="OV2" s="404"/>
      <c r="OW2" s="404"/>
      <c r="OX2" s="405"/>
      <c r="OY2" s="56" t="s">
        <v>70</v>
      </c>
      <c r="OZ2" s="57"/>
      <c r="PA2" s="56">
        <f>Namen!$D$3</f>
        <v>0</v>
      </c>
      <c r="PB2" s="58"/>
      <c r="PC2" s="57"/>
      <c r="PD2" s="55"/>
      <c r="PE2" s="55"/>
      <c r="PH2" s="61" t="s">
        <v>91</v>
      </c>
      <c r="PI2" s="62">
        <f>OL2</f>
        <v>1</v>
      </c>
      <c r="PO2" s="63" t="s">
        <v>92</v>
      </c>
      <c r="PP2" s="64"/>
      <c r="PQ2" s="65"/>
      <c r="PR2" s="403" t="e">
        <f>HLOOKUP(Namen!$D$6,Namen!$D$6:$D$36,Rückmeldung!PT8,FALSE)&amp;" "&amp;HLOOKUP(Namen!$C$6,Namen!$C$6:$C$36,Rückmeldung!PT8,FALSE)</f>
        <v>#REF!</v>
      </c>
      <c r="PS2" s="404"/>
      <c r="PT2" s="404"/>
      <c r="PU2" s="405"/>
      <c r="PV2" s="56" t="s">
        <v>70</v>
      </c>
      <c r="PW2" s="57"/>
      <c r="PX2" s="56">
        <f>Namen!$D$3</f>
        <v>0</v>
      </c>
      <c r="PY2" s="58"/>
      <c r="PZ2" s="57"/>
      <c r="QA2" s="55"/>
      <c r="QB2" s="55"/>
      <c r="QE2" s="61" t="s">
        <v>91</v>
      </c>
      <c r="QF2" s="62">
        <f>PI2</f>
        <v>1</v>
      </c>
      <c r="QL2" s="63" t="s">
        <v>92</v>
      </c>
      <c r="QM2" s="64"/>
      <c r="QN2" s="65"/>
      <c r="QO2" s="403" t="e">
        <f>HLOOKUP(Namen!$D$6,Namen!$D$6:$D$36,Rückmeldung!QQ8,FALSE)&amp;" "&amp;HLOOKUP(Namen!$C$6,Namen!$C$6:$C$36,Rückmeldung!QQ8,FALSE)</f>
        <v>#REF!</v>
      </c>
      <c r="QP2" s="404"/>
      <c r="QQ2" s="404"/>
      <c r="QR2" s="405"/>
      <c r="QS2" s="56" t="s">
        <v>70</v>
      </c>
      <c r="QT2" s="57"/>
      <c r="QU2" s="56">
        <f>Namen!$D$3</f>
        <v>0</v>
      </c>
      <c r="QV2" s="58"/>
      <c r="QW2" s="57"/>
      <c r="QX2" s="55"/>
      <c r="QY2" s="55"/>
      <c r="RB2" s="61" t="s">
        <v>91</v>
      </c>
      <c r="RC2" s="62">
        <f>QF2</f>
        <v>1</v>
      </c>
      <c r="RI2" s="63" t="s">
        <v>92</v>
      </c>
      <c r="RJ2" s="64"/>
      <c r="RK2" s="65"/>
      <c r="RL2" s="403" t="e">
        <f>HLOOKUP(Namen!$D$6,Namen!$D$6:$D$36,Rückmeldung!RN8,FALSE)&amp;" "&amp;HLOOKUP(Namen!$C$6,Namen!$C$6:$C$36,Rückmeldung!RN8,FALSE)</f>
        <v>#REF!</v>
      </c>
      <c r="RM2" s="404"/>
      <c r="RN2" s="404"/>
      <c r="RO2" s="405"/>
      <c r="RP2" s="56" t="s">
        <v>70</v>
      </c>
      <c r="RQ2" s="57"/>
      <c r="RR2" s="56">
        <f>Namen!$D$3</f>
        <v>0</v>
      </c>
      <c r="RS2" s="58"/>
      <c r="RT2" s="57"/>
      <c r="RU2" s="55"/>
      <c r="RV2" s="55"/>
      <c r="RY2" s="61" t="s">
        <v>91</v>
      </c>
      <c r="RZ2" s="62">
        <f>RC2</f>
        <v>1</v>
      </c>
      <c r="SF2" s="63" t="s">
        <v>92</v>
      </c>
      <c r="SG2" s="64"/>
      <c r="SH2" s="65"/>
      <c r="SI2" s="403" t="e">
        <f>HLOOKUP(Namen!$D$6,Namen!$D$6:$D$36,Rückmeldung!SK8,FALSE)&amp;" "&amp;HLOOKUP(Namen!$C$6,Namen!$C$6:$C$36,Rückmeldung!SK8,FALSE)</f>
        <v>#REF!</v>
      </c>
      <c r="SJ2" s="404"/>
      <c r="SK2" s="404"/>
      <c r="SL2" s="405"/>
      <c r="SM2" s="56" t="s">
        <v>70</v>
      </c>
      <c r="SN2" s="57"/>
      <c r="SO2" s="56">
        <f>Namen!$D$3</f>
        <v>0</v>
      </c>
      <c r="SP2" s="58"/>
      <c r="SQ2" s="57"/>
      <c r="SR2" s="55"/>
      <c r="SS2" s="55"/>
      <c r="SV2" s="61" t="s">
        <v>91</v>
      </c>
      <c r="SW2" s="62">
        <f>RZ2</f>
        <v>1</v>
      </c>
      <c r="TC2" s="63" t="s">
        <v>92</v>
      </c>
      <c r="TD2" s="64"/>
      <c r="TE2" s="65"/>
      <c r="TF2" s="403" t="e">
        <f>HLOOKUP(Namen!$D$6,Namen!$D$6:$D$36,Rückmeldung!TH8,FALSE)&amp;" "&amp;HLOOKUP(Namen!$C$6,Namen!$C$6:$C$36,Rückmeldung!TH8,FALSE)</f>
        <v>#REF!</v>
      </c>
      <c r="TG2" s="404"/>
      <c r="TH2" s="404"/>
      <c r="TI2" s="405"/>
      <c r="TJ2" s="56" t="s">
        <v>70</v>
      </c>
      <c r="TK2" s="57"/>
      <c r="TL2" s="56">
        <f>Namen!$D$3</f>
        <v>0</v>
      </c>
      <c r="TM2" s="58"/>
      <c r="TN2" s="57"/>
      <c r="TO2" s="55"/>
      <c r="TP2" s="55"/>
      <c r="TS2" s="61" t="s">
        <v>91</v>
      </c>
      <c r="TT2" s="62">
        <f>SW2</f>
        <v>1</v>
      </c>
      <c r="TZ2" s="63" t="s">
        <v>92</v>
      </c>
      <c r="UA2" s="64"/>
      <c r="UB2" s="65"/>
      <c r="UC2" s="403" t="e">
        <f>HLOOKUP(Namen!$D$6,Namen!$D$6:$D$36,Rückmeldung!UE8,FALSE)&amp;" "&amp;HLOOKUP(Namen!$C$6,Namen!$C$6:$C$36,Rückmeldung!UE8,FALSE)</f>
        <v>#REF!</v>
      </c>
      <c r="UD2" s="404"/>
      <c r="UE2" s="404"/>
      <c r="UF2" s="405"/>
      <c r="UG2" s="56" t="s">
        <v>70</v>
      </c>
      <c r="UH2" s="57"/>
      <c r="UI2" s="56">
        <f>Namen!$D$3</f>
        <v>0</v>
      </c>
      <c r="UJ2" s="58"/>
      <c r="UK2" s="57"/>
      <c r="UL2" s="55"/>
      <c r="UM2" s="55"/>
      <c r="UP2" s="61" t="s">
        <v>91</v>
      </c>
      <c r="UQ2" s="62">
        <f>TT2</f>
        <v>1</v>
      </c>
      <c r="UW2" s="63" t="s">
        <v>92</v>
      </c>
      <c r="UX2" s="64"/>
      <c r="UY2" s="65"/>
      <c r="UZ2" s="403" t="e">
        <f>HLOOKUP(Namen!$D$6,Namen!$D$6:$D$36,Rückmeldung!VB8,FALSE)&amp;" "&amp;HLOOKUP(Namen!$C$6,Namen!$C$6:$C$36,Rückmeldung!VB8,FALSE)</f>
        <v>#REF!</v>
      </c>
      <c r="VA2" s="404"/>
      <c r="VB2" s="404"/>
      <c r="VC2" s="405"/>
      <c r="VD2" s="56" t="s">
        <v>70</v>
      </c>
      <c r="VE2" s="57"/>
      <c r="VF2" s="56">
        <f>Namen!$D$3</f>
        <v>0</v>
      </c>
      <c r="VG2" s="58"/>
      <c r="VH2" s="57"/>
      <c r="VI2" s="55"/>
      <c r="VJ2" s="55"/>
      <c r="VM2" s="61" t="s">
        <v>91</v>
      </c>
      <c r="VN2" s="62">
        <f>UQ2</f>
        <v>1</v>
      </c>
      <c r="VT2" s="63" t="s">
        <v>92</v>
      </c>
      <c r="VU2" s="64"/>
      <c r="VV2" s="65"/>
      <c r="VW2" s="403" t="e">
        <f>HLOOKUP(Namen!$D$6,Namen!$D$6:$D$36,Rückmeldung!VY8,FALSE)&amp;" "&amp;HLOOKUP(Namen!$C$6,Namen!$C$6:$C$36,Rückmeldung!VY8,FALSE)</f>
        <v>#REF!</v>
      </c>
      <c r="VX2" s="404"/>
      <c r="VY2" s="404"/>
      <c r="VZ2" s="405"/>
      <c r="WA2" s="56" t="s">
        <v>70</v>
      </c>
      <c r="WB2" s="57"/>
      <c r="WC2" s="56">
        <f>Namen!$D$3</f>
        <v>0</v>
      </c>
      <c r="WD2" s="58"/>
      <c r="WE2" s="57"/>
      <c r="WF2" s="55"/>
      <c r="WG2" s="55"/>
      <c r="WJ2" s="61" t="s">
        <v>91</v>
      </c>
      <c r="WK2" s="62">
        <f>VN2</f>
        <v>1</v>
      </c>
      <c r="WQ2" s="63" t="s">
        <v>92</v>
      </c>
      <c r="WR2" s="64"/>
      <c r="WS2" s="65"/>
      <c r="WT2" s="403" t="e">
        <f>HLOOKUP(Namen!$D$6,Namen!$D$6:$D$36,Rückmeldung!WV8,FALSE)&amp;" "&amp;HLOOKUP(Namen!$C$6,Namen!$C$6:$C$36,Rückmeldung!WV8,FALSE)</f>
        <v>#REF!</v>
      </c>
      <c r="WU2" s="404"/>
      <c r="WV2" s="404"/>
      <c r="WW2" s="405"/>
      <c r="WX2" s="56" t="s">
        <v>70</v>
      </c>
      <c r="WY2" s="57"/>
      <c r="WZ2" s="56">
        <f>Namen!$D$3</f>
        <v>0</v>
      </c>
      <c r="XA2" s="58"/>
      <c r="XB2" s="57"/>
      <c r="XC2" s="55"/>
      <c r="XD2" s="55"/>
      <c r="XG2" s="61" t="s">
        <v>91</v>
      </c>
      <c r="XH2" s="62">
        <f>WK2</f>
        <v>1</v>
      </c>
      <c r="XN2" s="63" t="s">
        <v>92</v>
      </c>
      <c r="XO2" s="64"/>
      <c r="XP2" s="65"/>
      <c r="XQ2" s="403" t="e">
        <f>HLOOKUP(Namen!$D$6,Namen!$D$6:$D$36,Rückmeldung!XS8,FALSE)&amp;" "&amp;HLOOKUP(Namen!$C$6,Namen!$C$6:$C$36,Rückmeldung!XS8,FALSE)</f>
        <v>#REF!</v>
      </c>
      <c r="XR2" s="404"/>
      <c r="XS2" s="404"/>
      <c r="XT2" s="405"/>
    </row>
    <row r="3" spans="1:644" x14ac:dyDescent="0.25">
      <c r="A3" s="56" t="s">
        <v>98</v>
      </c>
      <c r="B3" s="57"/>
      <c r="C3" s="56">
        <f>Namen!$D$4</f>
        <v>0</v>
      </c>
      <c r="D3" s="58"/>
      <c r="E3" s="57"/>
      <c r="F3" s="55"/>
      <c r="G3" s="47"/>
      <c r="H3" s="47"/>
      <c r="I3" s="47"/>
      <c r="J3" s="47"/>
      <c r="K3" s="46" t="e">
        <f>HLOOKUP(Resultate!$J$4,Resultate!$G$4:$J$34,Rückmeldung!V8,FALSE)</f>
        <v>#REF!</v>
      </c>
      <c r="L3" s="46" t="s">
        <v>49</v>
      </c>
      <c r="M3" s="46" t="e">
        <f>HLOOKUP(Resultate!$G$4,Resultate!$G$4:$I$34,V8,FALSE)</f>
        <v>#REF!</v>
      </c>
      <c r="N3" s="46" t="s">
        <v>95</v>
      </c>
      <c r="O3" s="46"/>
      <c r="Q3" s="63" t="s">
        <v>94</v>
      </c>
      <c r="R3" s="64"/>
      <c r="S3" s="65"/>
      <c r="T3" s="403" t="e">
        <f>HLOOKUP(Namen!$E$6,Namen!$E$6:$E$36,Rückmeldung!V8,FALSE)</f>
        <v>#REF!</v>
      </c>
      <c r="U3" s="404"/>
      <c r="V3" s="404"/>
      <c r="W3" s="405"/>
      <c r="X3" s="56" t="s">
        <v>98</v>
      </c>
      <c r="Y3" s="57"/>
      <c r="Z3" s="56">
        <f>Namen!$D$4</f>
        <v>0</v>
      </c>
      <c r="AA3" s="58"/>
      <c r="AB3" s="57"/>
      <c r="AC3" s="55"/>
      <c r="AD3" s="47"/>
      <c r="AE3" s="47"/>
      <c r="AF3" s="47"/>
      <c r="AG3" s="47"/>
      <c r="AH3" s="46" t="e">
        <f>HLOOKUP(Resultate!$J$4,Resultate!$G$4:$J$34,Rückmeldung!AS8,FALSE)</f>
        <v>#REF!</v>
      </c>
      <c r="AI3" s="46" t="s">
        <v>49</v>
      </c>
      <c r="AJ3" s="46" t="e">
        <f>HLOOKUP(Resultate!$G$4,Resultate!$G$4:$I$34,AS8,FALSE)</f>
        <v>#REF!</v>
      </c>
      <c r="AK3" s="46" t="s">
        <v>95</v>
      </c>
      <c r="AL3" s="46"/>
      <c r="AN3" s="63" t="s">
        <v>94</v>
      </c>
      <c r="AO3" s="64"/>
      <c r="AP3" s="65"/>
      <c r="AQ3" s="403" t="e">
        <f>HLOOKUP(Namen!$E$6,Namen!$E$6:$E$36,Rückmeldung!AS8,FALSE)</f>
        <v>#REF!</v>
      </c>
      <c r="AR3" s="404"/>
      <c r="AS3" s="404"/>
      <c r="AT3" s="405"/>
      <c r="AU3" s="56" t="s">
        <v>98</v>
      </c>
      <c r="AV3" s="57"/>
      <c r="AW3" s="56">
        <f>Namen!$D$4</f>
        <v>0</v>
      </c>
      <c r="AX3" s="58"/>
      <c r="AY3" s="57"/>
      <c r="AZ3" s="55"/>
      <c r="BA3" s="47"/>
      <c r="BB3" s="47"/>
      <c r="BC3" s="47"/>
      <c r="BD3" s="47"/>
      <c r="BE3" s="46" t="e">
        <f>HLOOKUP(Resultate!$J$4,Resultate!$G$4:$J$34,Rückmeldung!BP8,FALSE)</f>
        <v>#REF!</v>
      </c>
      <c r="BF3" s="46" t="s">
        <v>49</v>
      </c>
      <c r="BG3" s="46" t="e">
        <f>HLOOKUP(Resultate!$G$4,Resultate!$G$4:$I$34,BP8,FALSE)</f>
        <v>#REF!</v>
      </c>
      <c r="BH3" s="46" t="s">
        <v>95</v>
      </c>
      <c r="BI3" s="46"/>
      <c r="BK3" s="63" t="s">
        <v>94</v>
      </c>
      <c r="BL3" s="64"/>
      <c r="BM3" s="65"/>
      <c r="BN3" s="403" t="e">
        <f>HLOOKUP(Namen!$E$6,Namen!$E$6:$E$36,Rückmeldung!BP8,FALSE)</f>
        <v>#REF!</v>
      </c>
      <c r="BO3" s="404"/>
      <c r="BP3" s="404"/>
      <c r="BQ3" s="405"/>
      <c r="BR3" s="56" t="s">
        <v>98</v>
      </c>
      <c r="BS3" s="57"/>
      <c r="BT3" s="56">
        <f>Namen!$D$4</f>
        <v>0</v>
      </c>
      <c r="BU3" s="58"/>
      <c r="BV3" s="57"/>
      <c r="BW3" s="55"/>
      <c r="BX3" s="47"/>
      <c r="BY3" s="47"/>
      <c r="BZ3" s="47"/>
      <c r="CA3" s="47"/>
      <c r="CB3" s="46" t="e">
        <f>HLOOKUP(Resultate!$J$4,Resultate!$G$4:$J$34,Rückmeldung!CM8,FALSE)</f>
        <v>#REF!</v>
      </c>
      <c r="CC3" s="46" t="s">
        <v>49</v>
      </c>
      <c r="CD3" s="46" t="e">
        <f>HLOOKUP(Resultate!$G$4,Resultate!$G$4:$I$34,CM8,FALSE)</f>
        <v>#REF!</v>
      </c>
      <c r="CE3" s="46" t="s">
        <v>95</v>
      </c>
      <c r="CF3" s="46"/>
      <c r="CH3" s="63" t="s">
        <v>94</v>
      </c>
      <c r="CI3" s="64"/>
      <c r="CJ3" s="65"/>
      <c r="CK3" s="403" t="e">
        <f>HLOOKUP(Namen!$E$6,Namen!$E$6:$E$36,Rückmeldung!CM8,FALSE)</f>
        <v>#REF!</v>
      </c>
      <c r="CL3" s="404"/>
      <c r="CM3" s="404"/>
      <c r="CN3" s="405"/>
      <c r="CO3" s="56" t="s">
        <v>98</v>
      </c>
      <c r="CP3" s="57"/>
      <c r="CQ3" s="56">
        <f>Namen!$D$4</f>
        <v>0</v>
      </c>
      <c r="CR3" s="58"/>
      <c r="CS3" s="57"/>
      <c r="CT3" s="55"/>
      <c r="CU3" s="47"/>
      <c r="CV3" s="47"/>
      <c r="CW3" s="47"/>
      <c r="CX3" s="47"/>
      <c r="CY3" s="46" t="e">
        <f>HLOOKUP(Resultate!$J$4,Resultate!$G$4:$J$34,Rückmeldung!DJ8,FALSE)</f>
        <v>#REF!</v>
      </c>
      <c r="CZ3" s="46" t="s">
        <v>49</v>
      </c>
      <c r="DA3" s="46" t="e">
        <f>HLOOKUP(Resultate!$G$4,Resultate!$G$4:$I$34,DJ8,FALSE)</f>
        <v>#REF!</v>
      </c>
      <c r="DB3" s="46" t="s">
        <v>95</v>
      </c>
      <c r="DC3" s="46"/>
      <c r="DE3" s="63" t="s">
        <v>94</v>
      </c>
      <c r="DF3" s="64"/>
      <c r="DG3" s="65"/>
      <c r="DH3" s="403" t="e">
        <f>HLOOKUP(Namen!$E$6,Namen!$E$6:$E$36,Rückmeldung!DJ8,FALSE)</f>
        <v>#REF!</v>
      </c>
      <c r="DI3" s="404"/>
      <c r="DJ3" s="404"/>
      <c r="DK3" s="405"/>
      <c r="DL3" s="56" t="s">
        <v>98</v>
      </c>
      <c r="DM3" s="57"/>
      <c r="DN3" s="56">
        <f>Namen!$D$4</f>
        <v>0</v>
      </c>
      <c r="DO3" s="58"/>
      <c r="DP3" s="57"/>
      <c r="DQ3" s="55"/>
      <c r="DR3" s="47"/>
      <c r="DS3" s="47"/>
      <c r="DT3" s="47"/>
      <c r="DU3" s="47"/>
      <c r="DV3" s="46" t="e">
        <f>HLOOKUP(Resultate!$J$4,Resultate!$G$4:$J$34,Rückmeldung!EG8,FALSE)</f>
        <v>#REF!</v>
      </c>
      <c r="DW3" s="46" t="s">
        <v>49</v>
      </c>
      <c r="DX3" s="46" t="e">
        <f>HLOOKUP(Resultate!$G$4,Resultate!$G$4:$I$34,EG8,FALSE)</f>
        <v>#REF!</v>
      </c>
      <c r="DY3" s="46" t="s">
        <v>95</v>
      </c>
      <c r="DZ3" s="46"/>
      <c r="EB3" s="63" t="s">
        <v>94</v>
      </c>
      <c r="EC3" s="64"/>
      <c r="ED3" s="65"/>
      <c r="EE3" s="403" t="e">
        <f>HLOOKUP(Namen!$E$6,Namen!$E$6:$E$36,Rückmeldung!EG8,FALSE)</f>
        <v>#REF!</v>
      </c>
      <c r="EF3" s="404"/>
      <c r="EG3" s="404"/>
      <c r="EH3" s="405"/>
      <c r="EI3" s="56" t="s">
        <v>98</v>
      </c>
      <c r="EJ3" s="57"/>
      <c r="EK3" s="56">
        <f>Namen!$D$4</f>
        <v>0</v>
      </c>
      <c r="EL3" s="58"/>
      <c r="EM3" s="57"/>
      <c r="EN3" s="55"/>
      <c r="EO3" s="47"/>
      <c r="EP3" s="47"/>
      <c r="EQ3" s="47"/>
      <c r="ER3" s="47"/>
      <c r="ES3" s="46" t="e">
        <f>HLOOKUP(Resultate!$J$4,Resultate!$G$4:$J$34,Rückmeldung!FD8,FALSE)</f>
        <v>#REF!</v>
      </c>
      <c r="ET3" s="46" t="s">
        <v>49</v>
      </c>
      <c r="EU3" s="46" t="e">
        <f>HLOOKUP(Resultate!$G$4,Resultate!$G$4:$I$34,FD8,FALSE)</f>
        <v>#REF!</v>
      </c>
      <c r="EV3" s="46" t="s">
        <v>95</v>
      </c>
      <c r="EW3" s="46"/>
      <c r="EY3" s="63" t="s">
        <v>94</v>
      </c>
      <c r="EZ3" s="64"/>
      <c r="FA3" s="65"/>
      <c r="FB3" s="403" t="e">
        <f>HLOOKUP(Namen!$E$6,Namen!$E$6:$E$36,Rückmeldung!FD8,FALSE)</f>
        <v>#REF!</v>
      </c>
      <c r="FC3" s="404"/>
      <c r="FD3" s="404"/>
      <c r="FE3" s="405"/>
      <c r="FF3" s="56" t="s">
        <v>98</v>
      </c>
      <c r="FG3" s="57"/>
      <c r="FH3" s="56">
        <f>Namen!$D$4</f>
        <v>0</v>
      </c>
      <c r="FI3" s="58"/>
      <c r="FJ3" s="57"/>
      <c r="FK3" s="55"/>
      <c r="FL3" s="47"/>
      <c r="FM3" s="47"/>
      <c r="FN3" s="47"/>
      <c r="FO3" s="47"/>
      <c r="FP3" s="46" t="e">
        <f>HLOOKUP(Resultate!$J$4,Resultate!$G$4:$J$34,Rückmeldung!GA8,FALSE)</f>
        <v>#REF!</v>
      </c>
      <c r="FQ3" s="46" t="s">
        <v>49</v>
      </c>
      <c r="FR3" s="46" t="e">
        <f>HLOOKUP(Resultate!$G$4,Resultate!$G$4:$I$34,GA8,FALSE)</f>
        <v>#REF!</v>
      </c>
      <c r="FS3" s="46" t="s">
        <v>95</v>
      </c>
      <c r="FT3" s="46"/>
      <c r="FV3" s="63" t="s">
        <v>94</v>
      </c>
      <c r="FW3" s="64"/>
      <c r="FX3" s="65"/>
      <c r="FY3" s="403" t="e">
        <f>HLOOKUP(Namen!$E$6,Namen!$E$6:$E$36,Rückmeldung!GA8,FALSE)</f>
        <v>#REF!</v>
      </c>
      <c r="FZ3" s="404"/>
      <c r="GA3" s="404"/>
      <c r="GB3" s="405"/>
      <c r="GC3" s="56" t="s">
        <v>98</v>
      </c>
      <c r="GD3" s="57"/>
      <c r="GE3" s="56">
        <f>Namen!$D$4</f>
        <v>0</v>
      </c>
      <c r="GF3" s="58"/>
      <c r="GG3" s="57"/>
      <c r="GH3" s="55"/>
      <c r="GI3" s="47"/>
      <c r="GJ3" s="47"/>
      <c r="GK3" s="47"/>
      <c r="GL3" s="47"/>
      <c r="GM3" s="46" t="e">
        <f>HLOOKUP(Resultate!$J$4,Resultate!$G$4:$J$34,Rückmeldung!GX8,FALSE)</f>
        <v>#REF!</v>
      </c>
      <c r="GN3" s="46" t="s">
        <v>49</v>
      </c>
      <c r="GO3" s="46" t="e">
        <f>HLOOKUP(Resultate!$G$4,Resultate!$G$4:$I$34,GX8,FALSE)</f>
        <v>#REF!</v>
      </c>
      <c r="GP3" s="46" t="s">
        <v>95</v>
      </c>
      <c r="GQ3" s="46"/>
      <c r="GS3" s="63" t="s">
        <v>94</v>
      </c>
      <c r="GT3" s="64"/>
      <c r="GU3" s="65"/>
      <c r="GV3" s="403" t="e">
        <f>HLOOKUP(Namen!$E$6,Namen!$E$6:$E$36,Rückmeldung!GX8,FALSE)</f>
        <v>#REF!</v>
      </c>
      <c r="GW3" s="404"/>
      <c r="GX3" s="404"/>
      <c r="GY3" s="405"/>
      <c r="GZ3" s="56" t="s">
        <v>98</v>
      </c>
      <c r="HA3" s="57"/>
      <c r="HB3" s="56">
        <f>Namen!$D$4</f>
        <v>0</v>
      </c>
      <c r="HC3" s="58"/>
      <c r="HD3" s="57"/>
      <c r="HE3" s="55"/>
      <c r="HF3" s="47"/>
      <c r="HG3" s="47"/>
      <c r="HH3" s="47"/>
      <c r="HI3" s="47"/>
      <c r="HJ3" s="46" t="e">
        <f>HLOOKUP(Resultate!$J$4,Resultate!$G$4:$J$34,Rückmeldung!HU8,FALSE)</f>
        <v>#REF!</v>
      </c>
      <c r="HK3" s="46" t="s">
        <v>49</v>
      </c>
      <c r="HL3" s="46" t="e">
        <f>HLOOKUP(Resultate!$G$4,Resultate!$G$4:$I$34,HU8,FALSE)</f>
        <v>#REF!</v>
      </c>
      <c r="HM3" s="46" t="s">
        <v>95</v>
      </c>
      <c r="HN3" s="46"/>
      <c r="HP3" s="63" t="s">
        <v>94</v>
      </c>
      <c r="HQ3" s="64"/>
      <c r="HR3" s="65"/>
      <c r="HS3" s="403" t="e">
        <f>HLOOKUP(Namen!$E$6,Namen!$E$6:$E$36,Rückmeldung!HU8,FALSE)</f>
        <v>#REF!</v>
      </c>
      <c r="HT3" s="404"/>
      <c r="HU3" s="404"/>
      <c r="HV3" s="405"/>
      <c r="HW3" s="56" t="s">
        <v>98</v>
      </c>
      <c r="HX3" s="57"/>
      <c r="HY3" s="56">
        <f>Namen!$D$4</f>
        <v>0</v>
      </c>
      <c r="HZ3" s="58"/>
      <c r="IA3" s="57"/>
      <c r="IB3" s="55"/>
      <c r="IC3" s="47"/>
      <c r="ID3" s="47"/>
      <c r="IE3" s="47"/>
      <c r="IF3" s="47"/>
      <c r="IG3" s="46" t="e">
        <f>HLOOKUP(Resultate!$J$4,Resultate!$G$4:$J$34,Rückmeldung!IR8,FALSE)</f>
        <v>#REF!</v>
      </c>
      <c r="IH3" s="46" t="s">
        <v>49</v>
      </c>
      <c r="II3" s="46" t="e">
        <f>HLOOKUP(Resultate!$G$4,Resultate!$G$4:$I$34,IR8,FALSE)</f>
        <v>#REF!</v>
      </c>
      <c r="IJ3" s="46" t="s">
        <v>95</v>
      </c>
      <c r="IK3" s="46"/>
      <c r="IM3" s="63" t="s">
        <v>94</v>
      </c>
      <c r="IN3" s="64"/>
      <c r="IO3" s="65"/>
      <c r="IP3" s="403" t="e">
        <f>HLOOKUP(Namen!$E$6,Namen!$E$6:$E$36,Rückmeldung!IR8,FALSE)</f>
        <v>#REF!</v>
      </c>
      <c r="IQ3" s="404"/>
      <c r="IR3" s="404"/>
      <c r="IS3" s="405"/>
      <c r="IT3" s="56" t="s">
        <v>98</v>
      </c>
      <c r="IU3" s="57"/>
      <c r="IV3" s="56">
        <f>Namen!$D$4</f>
        <v>0</v>
      </c>
      <c r="IW3" s="58"/>
      <c r="IX3" s="57"/>
      <c r="IY3" s="55"/>
      <c r="IZ3" s="47"/>
      <c r="JA3" s="47"/>
      <c r="JB3" s="47"/>
      <c r="JC3" s="47"/>
      <c r="JD3" s="46" t="e">
        <f>HLOOKUP(Resultate!$J$4,Resultate!$G$4:$J$34,Rückmeldung!JO8,FALSE)</f>
        <v>#REF!</v>
      </c>
      <c r="JE3" s="46" t="s">
        <v>49</v>
      </c>
      <c r="JF3" s="46" t="e">
        <f>HLOOKUP(Resultate!$G$4,Resultate!$G$4:$I$34,JO8,FALSE)</f>
        <v>#REF!</v>
      </c>
      <c r="JG3" s="46" t="s">
        <v>95</v>
      </c>
      <c r="JH3" s="46"/>
      <c r="JJ3" s="63" t="s">
        <v>94</v>
      </c>
      <c r="JK3" s="64"/>
      <c r="JL3" s="65"/>
      <c r="JM3" s="403" t="e">
        <f>HLOOKUP(Namen!$E$6,Namen!$E$6:$E$36,Rückmeldung!JO8,FALSE)</f>
        <v>#REF!</v>
      </c>
      <c r="JN3" s="404"/>
      <c r="JO3" s="404"/>
      <c r="JP3" s="405"/>
      <c r="JQ3" s="56" t="s">
        <v>98</v>
      </c>
      <c r="JR3" s="57"/>
      <c r="JS3" s="56">
        <f>Namen!$D$4</f>
        <v>0</v>
      </c>
      <c r="JT3" s="58"/>
      <c r="JU3" s="57"/>
      <c r="JV3" s="55"/>
      <c r="JW3" s="47"/>
      <c r="JX3" s="47"/>
      <c r="JY3" s="47"/>
      <c r="JZ3" s="47"/>
      <c r="KA3" s="46" t="e">
        <f>HLOOKUP(Resultate!$J$4,Resultate!$G$4:$J$34,Rückmeldung!KL8,FALSE)</f>
        <v>#REF!</v>
      </c>
      <c r="KB3" s="46" t="s">
        <v>49</v>
      </c>
      <c r="KC3" s="46" t="e">
        <f>HLOOKUP(Resultate!$G$4,Resultate!$G$4:$I$34,KL8,FALSE)</f>
        <v>#REF!</v>
      </c>
      <c r="KD3" s="46" t="s">
        <v>95</v>
      </c>
      <c r="KE3" s="46"/>
      <c r="KG3" s="63" t="s">
        <v>94</v>
      </c>
      <c r="KH3" s="64"/>
      <c r="KI3" s="65"/>
      <c r="KJ3" s="403" t="e">
        <f>HLOOKUP(Namen!$E$6,Namen!$E$6:$E$36,Rückmeldung!KL8,FALSE)</f>
        <v>#REF!</v>
      </c>
      <c r="KK3" s="404"/>
      <c r="KL3" s="404"/>
      <c r="KM3" s="405"/>
      <c r="KN3" s="56" t="s">
        <v>98</v>
      </c>
      <c r="KO3" s="57"/>
      <c r="KP3" s="56">
        <f>Namen!$D$4</f>
        <v>0</v>
      </c>
      <c r="KQ3" s="58"/>
      <c r="KR3" s="57"/>
      <c r="KS3" s="55"/>
      <c r="KT3" s="47"/>
      <c r="KU3" s="47"/>
      <c r="KV3" s="47"/>
      <c r="KW3" s="47"/>
      <c r="KX3" s="46" t="e">
        <f>HLOOKUP(Resultate!$J$4,Resultate!$G$4:$J$34,Rückmeldung!LI8,FALSE)</f>
        <v>#REF!</v>
      </c>
      <c r="KY3" s="46" t="s">
        <v>49</v>
      </c>
      <c r="KZ3" s="46" t="e">
        <f>HLOOKUP(Resultate!$G$4,Resultate!$G$4:$I$34,LI8,FALSE)</f>
        <v>#REF!</v>
      </c>
      <c r="LA3" s="46" t="s">
        <v>95</v>
      </c>
      <c r="LB3" s="46"/>
      <c r="LD3" s="63" t="s">
        <v>94</v>
      </c>
      <c r="LE3" s="64"/>
      <c r="LF3" s="65"/>
      <c r="LG3" s="403" t="e">
        <f>HLOOKUP(Namen!$E$6,Namen!$E$6:$E$36,Rückmeldung!LI8,FALSE)</f>
        <v>#REF!</v>
      </c>
      <c r="LH3" s="404"/>
      <c r="LI3" s="404"/>
      <c r="LJ3" s="405"/>
      <c r="LK3" s="56" t="s">
        <v>98</v>
      </c>
      <c r="LL3" s="57"/>
      <c r="LM3" s="56">
        <f>Namen!$D$4</f>
        <v>0</v>
      </c>
      <c r="LN3" s="58"/>
      <c r="LO3" s="57"/>
      <c r="LP3" s="55"/>
      <c r="LQ3" s="47"/>
      <c r="LR3" s="47"/>
      <c r="LS3" s="47"/>
      <c r="LT3" s="47"/>
      <c r="LU3" s="46" t="e">
        <f>HLOOKUP(Resultate!$J$4,Resultate!$G$4:$J$34,Rückmeldung!MF8,FALSE)</f>
        <v>#REF!</v>
      </c>
      <c r="LV3" s="46" t="s">
        <v>49</v>
      </c>
      <c r="LW3" s="46" t="e">
        <f>HLOOKUP(Resultate!$G$4,Resultate!$G$4:$I$34,MF8,FALSE)</f>
        <v>#REF!</v>
      </c>
      <c r="LX3" s="46" t="s">
        <v>95</v>
      </c>
      <c r="LY3" s="46"/>
      <c r="MA3" s="63" t="s">
        <v>94</v>
      </c>
      <c r="MB3" s="64"/>
      <c r="MC3" s="65"/>
      <c r="MD3" s="403" t="e">
        <f>HLOOKUP(Namen!$E$6,Namen!$E$6:$E$36,Rückmeldung!MF8,FALSE)</f>
        <v>#REF!</v>
      </c>
      <c r="ME3" s="404"/>
      <c r="MF3" s="404"/>
      <c r="MG3" s="405"/>
      <c r="MH3" s="56" t="s">
        <v>98</v>
      </c>
      <c r="MI3" s="57"/>
      <c r="MJ3" s="56">
        <f>Namen!$D$4</f>
        <v>0</v>
      </c>
      <c r="MK3" s="58"/>
      <c r="ML3" s="57"/>
      <c r="MM3" s="55"/>
      <c r="MN3" s="47"/>
      <c r="MO3" s="47"/>
      <c r="MP3" s="47"/>
      <c r="MQ3" s="47"/>
      <c r="MR3" s="46" t="e">
        <f>HLOOKUP(Resultate!$J$4,Resultate!$G$4:$J$34,Rückmeldung!NC8,FALSE)</f>
        <v>#REF!</v>
      </c>
      <c r="MS3" s="46" t="s">
        <v>49</v>
      </c>
      <c r="MT3" s="46" t="e">
        <f>HLOOKUP(Resultate!$G$4,Resultate!$G$4:$I$34,NC8,FALSE)</f>
        <v>#REF!</v>
      </c>
      <c r="MU3" s="46" t="s">
        <v>95</v>
      </c>
      <c r="MV3" s="46"/>
      <c r="MX3" s="63" t="s">
        <v>94</v>
      </c>
      <c r="MY3" s="64"/>
      <c r="MZ3" s="65"/>
      <c r="NA3" s="403" t="e">
        <f>HLOOKUP(Namen!$E$6,Namen!$E$6:$E$36,Rückmeldung!NC8,FALSE)</f>
        <v>#REF!</v>
      </c>
      <c r="NB3" s="404"/>
      <c r="NC3" s="404"/>
      <c r="ND3" s="405"/>
      <c r="NE3" s="56" t="s">
        <v>98</v>
      </c>
      <c r="NF3" s="57"/>
      <c r="NG3" s="56">
        <f>Namen!$D$4</f>
        <v>0</v>
      </c>
      <c r="NH3" s="58"/>
      <c r="NI3" s="57"/>
      <c r="NJ3" s="55"/>
      <c r="NK3" s="47"/>
      <c r="NL3" s="47"/>
      <c r="NM3" s="47"/>
      <c r="NN3" s="47"/>
      <c r="NO3" s="46" t="e">
        <f>HLOOKUP(Resultate!$J$4,Resultate!$G$4:$J$34,Rückmeldung!NZ8,FALSE)</f>
        <v>#REF!</v>
      </c>
      <c r="NP3" s="46" t="s">
        <v>49</v>
      </c>
      <c r="NQ3" s="46" t="e">
        <f>HLOOKUP(Resultate!$G$4,Resultate!$G$4:$I$34,NZ8,FALSE)</f>
        <v>#REF!</v>
      </c>
      <c r="NR3" s="46" t="s">
        <v>95</v>
      </c>
      <c r="NS3" s="46"/>
      <c r="NU3" s="63" t="s">
        <v>94</v>
      </c>
      <c r="NV3" s="64"/>
      <c r="NW3" s="65"/>
      <c r="NX3" s="403" t="e">
        <f>HLOOKUP(Namen!$E$6,Namen!$E$6:$E$36,Rückmeldung!NZ8,FALSE)</f>
        <v>#REF!</v>
      </c>
      <c r="NY3" s="404"/>
      <c r="NZ3" s="404"/>
      <c r="OA3" s="405"/>
      <c r="OB3" s="56" t="s">
        <v>98</v>
      </c>
      <c r="OC3" s="57"/>
      <c r="OD3" s="56">
        <f>Namen!$D$4</f>
        <v>0</v>
      </c>
      <c r="OE3" s="58"/>
      <c r="OF3" s="57"/>
      <c r="OG3" s="55"/>
      <c r="OH3" s="47"/>
      <c r="OI3" s="47"/>
      <c r="OJ3" s="47"/>
      <c r="OK3" s="47"/>
      <c r="OL3" s="46" t="e">
        <f>HLOOKUP(Resultate!$J$4,Resultate!$G$4:$J$34,Rückmeldung!OW8,FALSE)</f>
        <v>#REF!</v>
      </c>
      <c r="OM3" s="46" t="s">
        <v>49</v>
      </c>
      <c r="ON3" s="46" t="e">
        <f>HLOOKUP(Resultate!$G$4,Resultate!$G$4:$I$34,OW8,FALSE)</f>
        <v>#REF!</v>
      </c>
      <c r="OO3" s="46" t="s">
        <v>95</v>
      </c>
      <c r="OP3" s="46"/>
      <c r="OR3" s="63" t="s">
        <v>94</v>
      </c>
      <c r="OS3" s="64"/>
      <c r="OT3" s="65"/>
      <c r="OU3" s="403" t="e">
        <f>HLOOKUP(Namen!$E$6,Namen!$E$6:$E$36,Rückmeldung!OW8,FALSE)</f>
        <v>#REF!</v>
      </c>
      <c r="OV3" s="404"/>
      <c r="OW3" s="404"/>
      <c r="OX3" s="405"/>
      <c r="OY3" s="56" t="s">
        <v>98</v>
      </c>
      <c r="OZ3" s="57"/>
      <c r="PA3" s="56">
        <f>Namen!$D$4</f>
        <v>0</v>
      </c>
      <c r="PB3" s="58"/>
      <c r="PC3" s="57"/>
      <c r="PD3" s="55"/>
      <c r="PE3" s="47"/>
      <c r="PF3" s="47"/>
      <c r="PG3" s="47"/>
      <c r="PH3" s="47"/>
      <c r="PI3" s="46" t="e">
        <f>HLOOKUP(Resultate!$J$4,Resultate!$G$4:$J$34,Rückmeldung!PT8,FALSE)</f>
        <v>#REF!</v>
      </c>
      <c r="PJ3" s="46" t="s">
        <v>49</v>
      </c>
      <c r="PK3" s="46" t="e">
        <f>HLOOKUP(Resultate!$G$4,Resultate!$G$4:$I$34,PT8,FALSE)</f>
        <v>#REF!</v>
      </c>
      <c r="PL3" s="46" t="s">
        <v>95</v>
      </c>
      <c r="PM3" s="46"/>
      <c r="PO3" s="63" t="s">
        <v>94</v>
      </c>
      <c r="PP3" s="64"/>
      <c r="PQ3" s="65"/>
      <c r="PR3" s="403" t="e">
        <f>HLOOKUP(Namen!$E$6,Namen!$E$6:$E$36,Rückmeldung!PT8,FALSE)</f>
        <v>#REF!</v>
      </c>
      <c r="PS3" s="404"/>
      <c r="PT3" s="404"/>
      <c r="PU3" s="405"/>
      <c r="PV3" s="56" t="s">
        <v>98</v>
      </c>
      <c r="PW3" s="57"/>
      <c r="PX3" s="56">
        <f>Namen!$D$4</f>
        <v>0</v>
      </c>
      <c r="PY3" s="58"/>
      <c r="PZ3" s="57"/>
      <c r="QA3" s="55"/>
      <c r="QB3" s="47"/>
      <c r="QC3" s="47"/>
      <c r="QD3" s="47"/>
      <c r="QE3" s="47"/>
      <c r="QF3" s="46" t="e">
        <f>HLOOKUP(Resultate!$J$4,Resultate!$G$4:$J$34,Rückmeldung!QQ8,FALSE)</f>
        <v>#REF!</v>
      </c>
      <c r="QG3" s="46" t="s">
        <v>49</v>
      </c>
      <c r="QH3" s="46" t="e">
        <f>HLOOKUP(Resultate!$G$4,Resultate!$G$4:$I$34,QQ8,FALSE)</f>
        <v>#REF!</v>
      </c>
      <c r="QI3" s="46" t="s">
        <v>95</v>
      </c>
      <c r="QJ3" s="46"/>
      <c r="QL3" s="63" t="s">
        <v>94</v>
      </c>
      <c r="QM3" s="64"/>
      <c r="QN3" s="65"/>
      <c r="QO3" s="403" t="e">
        <f>HLOOKUP(Namen!$E$6,Namen!$E$6:$E$36,Rückmeldung!QQ8,FALSE)</f>
        <v>#REF!</v>
      </c>
      <c r="QP3" s="404"/>
      <c r="QQ3" s="404"/>
      <c r="QR3" s="405"/>
      <c r="QS3" s="56" t="s">
        <v>98</v>
      </c>
      <c r="QT3" s="57"/>
      <c r="QU3" s="56">
        <f>Namen!$D$4</f>
        <v>0</v>
      </c>
      <c r="QV3" s="58"/>
      <c r="QW3" s="57"/>
      <c r="QX3" s="55"/>
      <c r="QY3" s="47"/>
      <c r="QZ3" s="47"/>
      <c r="RA3" s="47"/>
      <c r="RB3" s="47"/>
      <c r="RC3" s="46" t="e">
        <f>HLOOKUP(Resultate!$J$4,Resultate!$G$4:$J$34,Rückmeldung!RN8,FALSE)</f>
        <v>#REF!</v>
      </c>
      <c r="RD3" s="46" t="s">
        <v>49</v>
      </c>
      <c r="RE3" s="46" t="e">
        <f>HLOOKUP(Resultate!$G$4,Resultate!$G$4:$I$34,RN8,FALSE)</f>
        <v>#REF!</v>
      </c>
      <c r="RF3" s="46" t="s">
        <v>95</v>
      </c>
      <c r="RG3" s="46"/>
      <c r="RI3" s="63" t="s">
        <v>94</v>
      </c>
      <c r="RJ3" s="64"/>
      <c r="RK3" s="65"/>
      <c r="RL3" s="403" t="e">
        <f>HLOOKUP(Namen!$E$6,Namen!$E$6:$E$36,Rückmeldung!RN8,FALSE)</f>
        <v>#REF!</v>
      </c>
      <c r="RM3" s="404"/>
      <c r="RN3" s="404"/>
      <c r="RO3" s="405"/>
      <c r="RP3" s="56" t="s">
        <v>98</v>
      </c>
      <c r="RQ3" s="57"/>
      <c r="RR3" s="56">
        <f>Namen!$D$4</f>
        <v>0</v>
      </c>
      <c r="RS3" s="58"/>
      <c r="RT3" s="57"/>
      <c r="RU3" s="55"/>
      <c r="RV3" s="47"/>
      <c r="RW3" s="47"/>
      <c r="RX3" s="47"/>
      <c r="RY3" s="47"/>
      <c r="RZ3" s="46" t="e">
        <f>HLOOKUP(Resultate!$J$4,Resultate!$G$4:$J$34,Rückmeldung!SK8,FALSE)</f>
        <v>#REF!</v>
      </c>
      <c r="SA3" s="46" t="s">
        <v>49</v>
      </c>
      <c r="SB3" s="46" t="e">
        <f>HLOOKUP(Resultate!$G$4,Resultate!$G$4:$I$34,SK8,FALSE)</f>
        <v>#REF!</v>
      </c>
      <c r="SC3" s="46" t="s">
        <v>95</v>
      </c>
      <c r="SD3" s="46"/>
      <c r="SF3" s="63" t="s">
        <v>94</v>
      </c>
      <c r="SG3" s="64"/>
      <c r="SH3" s="65"/>
      <c r="SI3" s="403" t="e">
        <f>HLOOKUP(Namen!$E$6,Namen!$E$6:$E$36,Rückmeldung!SK8,FALSE)</f>
        <v>#REF!</v>
      </c>
      <c r="SJ3" s="404"/>
      <c r="SK3" s="404"/>
      <c r="SL3" s="405"/>
      <c r="SM3" s="56" t="s">
        <v>98</v>
      </c>
      <c r="SN3" s="57"/>
      <c r="SO3" s="56">
        <f>Namen!$D$4</f>
        <v>0</v>
      </c>
      <c r="SP3" s="58"/>
      <c r="SQ3" s="57"/>
      <c r="SR3" s="55"/>
      <c r="SS3" s="47"/>
      <c r="ST3" s="47"/>
      <c r="SU3" s="47"/>
      <c r="SV3" s="47"/>
      <c r="SW3" s="46" t="e">
        <f>HLOOKUP(Resultate!$J$4,Resultate!$G$4:$J$34,Rückmeldung!TH8,FALSE)</f>
        <v>#REF!</v>
      </c>
      <c r="SX3" s="46" t="s">
        <v>49</v>
      </c>
      <c r="SY3" s="46" t="e">
        <f>HLOOKUP(Resultate!$G$4,Resultate!$G$4:$I$34,TH8,FALSE)</f>
        <v>#REF!</v>
      </c>
      <c r="SZ3" s="46" t="s">
        <v>95</v>
      </c>
      <c r="TA3" s="46"/>
      <c r="TC3" s="63" t="s">
        <v>94</v>
      </c>
      <c r="TD3" s="64"/>
      <c r="TE3" s="65"/>
      <c r="TF3" s="403" t="e">
        <f>HLOOKUP(Namen!$E$6,Namen!$E$6:$E$36,Rückmeldung!TH8,FALSE)</f>
        <v>#REF!</v>
      </c>
      <c r="TG3" s="404"/>
      <c r="TH3" s="404"/>
      <c r="TI3" s="405"/>
      <c r="TJ3" s="56" t="s">
        <v>98</v>
      </c>
      <c r="TK3" s="57"/>
      <c r="TL3" s="56">
        <f>Namen!$D$4</f>
        <v>0</v>
      </c>
      <c r="TM3" s="58"/>
      <c r="TN3" s="57"/>
      <c r="TO3" s="55"/>
      <c r="TP3" s="47"/>
      <c r="TQ3" s="47"/>
      <c r="TR3" s="47"/>
      <c r="TS3" s="47"/>
      <c r="TT3" s="46" t="e">
        <f>HLOOKUP(Resultate!$J$4,Resultate!$G$4:$J$34,Rückmeldung!UE8,FALSE)</f>
        <v>#REF!</v>
      </c>
      <c r="TU3" s="46" t="s">
        <v>49</v>
      </c>
      <c r="TV3" s="46" t="e">
        <f>HLOOKUP(Resultate!$G$4,Resultate!$G$4:$I$34,UE8,FALSE)</f>
        <v>#REF!</v>
      </c>
      <c r="TW3" s="46" t="s">
        <v>95</v>
      </c>
      <c r="TX3" s="46"/>
      <c r="TZ3" s="63" t="s">
        <v>94</v>
      </c>
      <c r="UA3" s="64"/>
      <c r="UB3" s="65"/>
      <c r="UC3" s="403" t="e">
        <f>HLOOKUP(Namen!$E$6,Namen!$E$6:$E$36,Rückmeldung!UE8,FALSE)</f>
        <v>#REF!</v>
      </c>
      <c r="UD3" s="404"/>
      <c r="UE3" s="404"/>
      <c r="UF3" s="405"/>
      <c r="UG3" s="56" t="s">
        <v>98</v>
      </c>
      <c r="UH3" s="57"/>
      <c r="UI3" s="56">
        <f>Namen!$D$4</f>
        <v>0</v>
      </c>
      <c r="UJ3" s="58"/>
      <c r="UK3" s="57"/>
      <c r="UL3" s="55"/>
      <c r="UM3" s="47"/>
      <c r="UN3" s="47"/>
      <c r="UO3" s="47"/>
      <c r="UP3" s="47"/>
      <c r="UQ3" s="46" t="e">
        <f>HLOOKUP(Resultate!$J$4,Resultate!$G$4:$J$34,Rückmeldung!VB8,FALSE)</f>
        <v>#REF!</v>
      </c>
      <c r="UR3" s="46" t="s">
        <v>49</v>
      </c>
      <c r="US3" s="46" t="e">
        <f>HLOOKUP(Resultate!$G$4,Resultate!$G$4:$I$34,VB8,FALSE)</f>
        <v>#REF!</v>
      </c>
      <c r="UT3" s="46" t="s">
        <v>95</v>
      </c>
      <c r="UU3" s="46"/>
      <c r="UW3" s="63" t="s">
        <v>94</v>
      </c>
      <c r="UX3" s="64"/>
      <c r="UY3" s="65"/>
      <c r="UZ3" s="403" t="e">
        <f>HLOOKUP(Namen!$E$6,Namen!$E$6:$E$36,Rückmeldung!VB8,FALSE)</f>
        <v>#REF!</v>
      </c>
      <c r="VA3" s="404"/>
      <c r="VB3" s="404"/>
      <c r="VC3" s="405"/>
      <c r="VD3" s="56" t="s">
        <v>98</v>
      </c>
      <c r="VE3" s="57"/>
      <c r="VF3" s="56">
        <f>Namen!$D$4</f>
        <v>0</v>
      </c>
      <c r="VG3" s="58"/>
      <c r="VH3" s="57"/>
      <c r="VI3" s="55"/>
      <c r="VJ3" s="47"/>
      <c r="VK3" s="47"/>
      <c r="VL3" s="47"/>
      <c r="VM3" s="47"/>
      <c r="VN3" s="46" t="e">
        <f>HLOOKUP(Resultate!$J$4,Resultate!$G$4:$J$34,Rückmeldung!VY8,FALSE)</f>
        <v>#REF!</v>
      </c>
      <c r="VO3" s="46" t="s">
        <v>49</v>
      </c>
      <c r="VP3" s="46" t="e">
        <f>HLOOKUP(Resultate!$G$4,Resultate!$G$4:$I$34,VY8,FALSE)</f>
        <v>#REF!</v>
      </c>
      <c r="VQ3" s="46" t="s">
        <v>95</v>
      </c>
      <c r="VR3" s="46"/>
      <c r="VT3" s="63" t="s">
        <v>94</v>
      </c>
      <c r="VU3" s="64"/>
      <c r="VV3" s="65"/>
      <c r="VW3" s="403" t="e">
        <f>HLOOKUP(Namen!$E$6,Namen!$E$6:$E$36,Rückmeldung!VY8,FALSE)</f>
        <v>#REF!</v>
      </c>
      <c r="VX3" s="404"/>
      <c r="VY3" s="404"/>
      <c r="VZ3" s="405"/>
      <c r="WA3" s="56" t="s">
        <v>98</v>
      </c>
      <c r="WB3" s="57"/>
      <c r="WC3" s="56">
        <f>Namen!$D$4</f>
        <v>0</v>
      </c>
      <c r="WD3" s="58"/>
      <c r="WE3" s="57"/>
      <c r="WF3" s="55"/>
      <c r="WG3" s="47"/>
      <c r="WH3" s="47"/>
      <c r="WI3" s="47"/>
      <c r="WJ3" s="47"/>
      <c r="WK3" s="46" t="e">
        <f>HLOOKUP(Resultate!$J$4,Resultate!$G$4:$J$34,Rückmeldung!WV8,FALSE)</f>
        <v>#REF!</v>
      </c>
      <c r="WL3" s="46" t="s">
        <v>49</v>
      </c>
      <c r="WM3" s="46" t="e">
        <f>HLOOKUP(Resultate!$G$4,Resultate!$G$4:$I$34,WV8,FALSE)</f>
        <v>#REF!</v>
      </c>
      <c r="WN3" s="46" t="s">
        <v>95</v>
      </c>
      <c r="WO3" s="46"/>
      <c r="WQ3" s="63" t="s">
        <v>94</v>
      </c>
      <c r="WR3" s="64"/>
      <c r="WS3" s="65"/>
      <c r="WT3" s="403" t="e">
        <f>HLOOKUP(Namen!$E$6,Namen!$E$6:$E$36,Rückmeldung!WV8,FALSE)</f>
        <v>#REF!</v>
      </c>
      <c r="WU3" s="404"/>
      <c r="WV3" s="404"/>
      <c r="WW3" s="405"/>
      <c r="WX3" s="56" t="s">
        <v>98</v>
      </c>
      <c r="WY3" s="57"/>
      <c r="WZ3" s="56">
        <f>Namen!$D$4</f>
        <v>0</v>
      </c>
      <c r="XA3" s="58"/>
      <c r="XB3" s="57"/>
      <c r="XC3" s="55"/>
      <c r="XD3" s="47"/>
      <c r="XE3" s="47"/>
      <c r="XF3" s="47"/>
      <c r="XG3" s="47"/>
      <c r="XH3" s="46" t="e">
        <f>HLOOKUP(Resultate!$J$4,Resultate!$G$4:$J$34,Rückmeldung!XS8,FALSE)</f>
        <v>#REF!</v>
      </c>
      <c r="XI3" s="46" t="s">
        <v>49</v>
      </c>
      <c r="XJ3" s="46" t="e">
        <f>HLOOKUP(Resultate!$G$4,Resultate!$G$4:$I$34,XS8,FALSE)</f>
        <v>#REF!</v>
      </c>
      <c r="XK3" s="46" t="s">
        <v>95</v>
      </c>
      <c r="XL3" s="46"/>
      <c r="XN3" s="63" t="s">
        <v>94</v>
      </c>
      <c r="XO3" s="64"/>
      <c r="XP3" s="65"/>
      <c r="XQ3" s="403" t="e">
        <f>HLOOKUP(Namen!$E$6,Namen!$E$6:$E$36,Rückmeldung!XS8,FALSE)</f>
        <v>#REF!</v>
      </c>
      <c r="XR3" s="404"/>
      <c r="XS3" s="404"/>
      <c r="XT3" s="405"/>
    </row>
    <row r="4" spans="1:644" x14ac:dyDescent="0.25">
      <c r="A4" s="55"/>
      <c r="D4" s="54"/>
      <c r="E4" s="54"/>
      <c r="F4" s="54"/>
      <c r="G4" s="47"/>
      <c r="H4" s="47"/>
      <c r="I4" s="47"/>
      <c r="J4" s="47"/>
      <c r="K4" s="402" t="e">
        <f>HLOOKUP(Resultate!$I$4,Resultate!$G$4:$J$34,Rückmeldung!V8,FALSE)</f>
        <v>#REF!</v>
      </c>
      <c r="L4" s="402"/>
      <c r="M4" s="46" t="e">
        <f>HLOOKUP(Resultate!$H$3,Resultate!$G$4:$I$34,V8,FALSE)</f>
        <v>#N/A</v>
      </c>
      <c r="N4" s="53" t="e" cm="1">
        <f t="array" aca="1" ref="N4" ca="1">IF(T3="E",INDIRECT("'KA Nr. "&amp;$K$2&amp;"'!Z"&amp;ROW(Resultate!$F$1)&amp;"S"&amp;COLUMN(Resultate!$F$1),FALSE),INDIRECT("'KA Nr. "&amp;$K$2&amp;"'!Z"&amp;ROW(Resultate!$F$2)&amp;"S"&amp;COLUMN(Resultate!$F$2),FALSE))</f>
        <v>#REF!</v>
      </c>
      <c r="O4" s="46"/>
      <c r="Q4" s="63" t="s">
        <v>63</v>
      </c>
      <c r="R4" s="64"/>
      <c r="S4" s="65"/>
      <c r="T4" s="403">
        <f>Namen!$D$2</f>
        <v>0</v>
      </c>
      <c r="U4" s="404"/>
      <c r="V4" s="404"/>
      <c r="W4" s="405"/>
      <c r="X4" s="55"/>
      <c r="AA4" s="54"/>
      <c r="AB4" s="54"/>
      <c r="AC4" s="54"/>
      <c r="AD4" s="47"/>
      <c r="AE4" s="47"/>
      <c r="AF4" s="47"/>
      <c r="AG4" s="47"/>
      <c r="AH4" s="402" t="e">
        <f>HLOOKUP(Resultate!$I$4,Resultate!$G$4:$J$34,Rückmeldung!AS8,FALSE)</f>
        <v>#REF!</v>
      </c>
      <c r="AI4" s="402"/>
      <c r="AJ4" s="46" t="e">
        <f>HLOOKUP(Resultate!$H$3,Resultate!$G$4:$I$34,AS8,FALSE)</f>
        <v>#N/A</v>
      </c>
      <c r="AK4" s="53" t="e" cm="1">
        <f t="array" aca="1" ref="AK4" ca="1">IF(AQ3="E",INDIRECT("'KA Nr. "&amp;$K$2&amp;"'!Z"&amp;ROW(Resultate!$F$1)&amp;"S"&amp;COLUMN(Resultate!$F$1),FALSE),INDIRECT("'KA Nr. "&amp;$K$2&amp;"'!Z"&amp;ROW(Resultate!$F$2)&amp;"S"&amp;COLUMN(Resultate!$F$2),FALSE))</f>
        <v>#REF!</v>
      </c>
      <c r="AL4" s="46"/>
      <c r="AN4" s="63" t="s">
        <v>63</v>
      </c>
      <c r="AO4" s="64"/>
      <c r="AP4" s="65"/>
      <c r="AQ4" s="403">
        <f>Namen!$D$2</f>
        <v>0</v>
      </c>
      <c r="AR4" s="404"/>
      <c r="AS4" s="404"/>
      <c r="AT4" s="405"/>
      <c r="AU4" s="55"/>
      <c r="AX4" s="54"/>
      <c r="AY4" s="54"/>
      <c r="AZ4" s="54"/>
      <c r="BA4" s="47"/>
      <c r="BB4" s="47"/>
      <c r="BC4" s="47"/>
      <c r="BD4" s="47"/>
      <c r="BE4" s="402" t="e">
        <f>HLOOKUP(Resultate!$I$4,Resultate!$G$4:$J$34,Rückmeldung!BP8,FALSE)</f>
        <v>#REF!</v>
      </c>
      <c r="BF4" s="402"/>
      <c r="BG4" s="46" t="e">
        <f>HLOOKUP(Resultate!$H$3,Resultate!$G$4:$I$34,BP8,FALSE)</f>
        <v>#N/A</v>
      </c>
      <c r="BH4" s="53" t="e" cm="1">
        <f t="array" aca="1" ref="BH4" ca="1">IF(BN3="E",INDIRECT("'KA Nr. "&amp;$K$2&amp;"'!Z"&amp;ROW(Resultate!$F$1)&amp;"S"&amp;COLUMN(Resultate!$F$1),FALSE),INDIRECT("'KA Nr. "&amp;$K$2&amp;"'!Z"&amp;ROW(Resultate!$F$2)&amp;"S"&amp;COLUMN(Resultate!$F$2),FALSE))</f>
        <v>#REF!</v>
      </c>
      <c r="BI4" s="46"/>
      <c r="BK4" s="63" t="s">
        <v>63</v>
      </c>
      <c r="BL4" s="64"/>
      <c r="BM4" s="65"/>
      <c r="BN4" s="403">
        <f>Namen!$D$2</f>
        <v>0</v>
      </c>
      <c r="BO4" s="404"/>
      <c r="BP4" s="404"/>
      <c r="BQ4" s="405"/>
      <c r="BR4" s="55"/>
      <c r="BU4" s="54"/>
      <c r="BV4" s="54"/>
      <c r="BW4" s="54"/>
      <c r="BX4" s="47"/>
      <c r="BY4" s="47"/>
      <c r="BZ4" s="47"/>
      <c r="CA4" s="47"/>
      <c r="CB4" s="402" t="e">
        <f>HLOOKUP(Resultate!$I$4,Resultate!$G$4:$J$34,Rückmeldung!CM8,FALSE)</f>
        <v>#REF!</v>
      </c>
      <c r="CC4" s="402"/>
      <c r="CD4" s="46" t="e">
        <f>HLOOKUP(Resultate!$H$3,Resultate!$G$4:$I$34,CM8,FALSE)</f>
        <v>#N/A</v>
      </c>
      <c r="CE4" s="53" t="e" cm="1">
        <f t="array" aca="1" ref="CE4" ca="1">IF(CK3="E",INDIRECT("'KA Nr. "&amp;$K$2&amp;"'!Z"&amp;ROW(Resultate!$F$1)&amp;"S"&amp;COLUMN(Resultate!$F$1),FALSE),INDIRECT("'KA Nr. "&amp;$K$2&amp;"'!Z"&amp;ROW(Resultate!$F$2)&amp;"S"&amp;COLUMN(Resultate!$F$2),FALSE))</f>
        <v>#REF!</v>
      </c>
      <c r="CF4" s="46"/>
      <c r="CH4" s="63" t="s">
        <v>63</v>
      </c>
      <c r="CI4" s="64"/>
      <c r="CJ4" s="65"/>
      <c r="CK4" s="403">
        <f>Namen!$D$2</f>
        <v>0</v>
      </c>
      <c r="CL4" s="404"/>
      <c r="CM4" s="404"/>
      <c r="CN4" s="405"/>
      <c r="CO4" s="55"/>
      <c r="CR4" s="54"/>
      <c r="CS4" s="54"/>
      <c r="CT4" s="54"/>
      <c r="CU4" s="47"/>
      <c r="CV4" s="47"/>
      <c r="CW4" s="47"/>
      <c r="CX4" s="47"/>
      <c r="CY4" s="402" t="e">
        <f>HLOOKUP(Resultate!$I$4,Resultate!$G$4:$J$34,Rückmeldung!DJ8,FALSE)</f>
        <v>#REF!</v>
      </c>
      <c r="CZ4" s="402"/>
      <c r="DA4" s="46" t="e">
        <f>HLOOKUP(Resultate!$H$3,Resultate!$G$4:$I$34,DJ8,FALSE)</f>
        <v>#N/A</v>
      </c>
      <c r="DB4" s="53" t="e" cm="1">
        <f t="array" aca="1" ref="DB4" ca="1">IF(DH3="E",INDIRECT("'KA Nr. "&amp;$K$2&amp;"'!Z"&amp;ROW(Resultate!$F$1)&amp;"S"&amp;COLUMN(Resultate!$F$1),FALSE),INDIRECT("'KA Nr. "&amp;$K$2&amp;"'!Z"&amp;ROW(Resultate!$F$2)&amp;"S"&amp;COLUMN(Resultate!$F$2),FALSE))</f>
        <v>#REF!</v>
      </c>
      <c r="DC4" s="46"/>
      <c r="DE4" s="63" t="s">
        <v>63</v>
      </c>
      <c r="DF4" s="64"/>
      <c r="DG4" s="65"/>
      <c r="DH4" s="403">
        <f>Namen!$D$2</f>
        <v>0</v>
      </c>
      <c r="DI4" s="404"/>
      <c r="DJ4" s="404"/>
      <c r="DK4" s="405"/>
      <c r="DL4" s="55"/>
      <c r="DO4" s="54"/>
      <c r="DP4" s="54"/>
      <c r="DQ4" s="54"/>
      <c r="DR4" s="47"/>
      <c r="DS4" s="47"/>
      <c r="DT4" s="47"/>
      <c r="DU4" s="47"/>
      <c r="DV4" s="402" t="e">
        <f>HLOOKUP(Resultate!$I$4,Resultate!$G$4:$J$34,Rückmeldung!EG8,FALSE)</f>
        <v>#REF!</v>
      </c>
      <c r="DW4" s="402"/>
      <c r="DX4" s="46" t="e">
        <f>HLOOKUP(Resultate!$H$3,Resultate!$G$4:$I$34,EG8,FALSE)</f>
        <v>#N/A</v>
      </c>
      <c r="DY4" s="53" t="e" cm="1">
        <f t="array" aca="1" ref="DY4" ca="1">IF(EE3="E",INDIRECT("'KA Nr. "&amp;$K$2&amp;"'!Z"&amp;ROW(Resultate!$F$1)&amp;"S"&amp;COLUMN(Resultate!$F$1),FALSE),INDIRECT("'KA Nr. "&amp;$K$2&amp;"'!Z"&amp;ROW(Resultate!$F$2)&amp;"S"&amp;COLUMN(Resultate!$F$2),FALSE))</f>
        <v>#REF!</v>
      </c>
      <c r="DZ4" s="46"/>
      <c r="EB4" s="63" t="s">
        <v>63</v>
      </c>
      <c r="EC4" s="64"/>
      <c r="ED4" s="65"/>
      <c r="EE4" s="403">
        <f>Namen!$D$2</f>
        <v>0</v>
      </c>
      <c r="EF4" s="404"/>
      <c r="EG4" s="404"/>
      <c r="EH4" s="405"/>
      <c r="EI4" s="55"/>
      <c r="EL4" s="54"/>
      <c r="EM4" s="54"/>
      <c r="EN4" s="54"/>
      <c r="EO4" s="47"/>
      <c r="EP4" s="47"/>
      <c r="EQ4" s="47"/>
      <c r="ER4" s="47"/>
      <c r="ES4" s="402" t="e">
        <f>HLOOKUP(Resultate!$I$4,Resultate!$G$4:$J$34,Rückmeldung!FD8,FALSE)</f>
        <v>#REF!</v>
      </c>
      <c r="ET4" s="402"/>
      <c r="EU4" s="46" t="e">
        <f>HLOOKUP(Resultate!$H$3,Resultate!$G$4:$I$34,FD8,FALSE)</f>
        <v>#N/A</v>
      </c>
      <c r="EV4" s="53" t="e" cm="1">
        <f t="array" aca="1" ref="EV4" ca="1">IF(FB3="E",INDIRECT("'KA Nr. "&amp;$K$2&amp;"'!Z"&amp;ROW(Resultate!$F$1)&amp;"S"&amp;COLUMN(Resultate!$F$1),FALSE),INDIRECT("'KA Nr. "&amp;$K$2&amp;"'!Z"&amp;ROW(Resultate!$F$2)&amp;"S"&amp;COLUMN(Resultate!$F$2),FALSE))</f>
        <v>#REF!</v>
      </c>
      <c r="EW4" s="46"/>
      <c r="EY4" s="63" t="s">
        <v>63</v>
      </c>
      <c r="EZ4" s="64"/>
      <c r="FA4" s="65"/>
      <c r="FB4" s="403">
        <f>Namen!$D$2</f>
        <v>0</v>
      </c>
      <c r="FC4" s="404"/>
      <c r="FD4" s="404"/>
      <c r="FE4" s="405"/>
      <c r="FF4" s="55"/>
      <c r="FI4" s="54"/>
      <c r="FJ4" s="54"/>
      <c r="FK4" s="54"/>
      <c r="FL4" s="47"/>
      <c r="FM4" s="47"/>
      <c r="FN4" s="47"/>
      <c r="FO4" s="47"/>
      <c r="FP4" s="402" t="e">
        <f>HLOOKUP(Resultate!$I$4,Resultate!$G$4:$J$34,Rückmeldung!GA8,FALSE)</f>
        <v>#REF!</v>
      </c>
      <c r="FQ4" s="402"/>
      <c r="FR4" s="46" t="e">
        <f>HLOOKUP(Resultate!$H$3,Resultate!$G$4:$I$34,GA8,FALSE)</f>
        <v>#N/A</v>
      </c>
      <c r="FS4" s="53" t="e" cm="1">
        <f t="array" aca="1" ref="FS4" ca="1">IF(FY3="E",INDIRECT("'KA Nr. "&amp;$K$2&amp;"'!Z"&amp;ROW(Resultate!$F$1)&amp;"S"&amp;COLUMN(Resultate!$F$1),FALSE),INDIRECT("'KA Nr. "&amp;$K$2&amp;"'!Z"&amp;ROW(Resultate!$F$2)&amp;"S"&amp;COLUMN(Resultate!$F$2),FALSE))</f>
        <v>#REF!</v>
      </c>
      <c r="FT4" s="46"/>
      <c r="FV4" s="63" t="s">
        <v>63</v>
      </c>
      <c r="FW4" s="64"/>
      <c r="FX4" s="65"/>
      <c r="FY4" s="403">
        <f>Namen!$D$2</f>
        <v>0</v>
      </c>
      <c r="FZ4" s="404"/>
      <c r="GA4" s="404"/>
      <c r="GB4" s="405"/>
      <c r="GC4" s="55"/>
      <c r="GF4" s="54"/>
      <c r="GG4" s="54"/>
      <c r="GH4" s="54"/>
      <c r="GI4" s="47"/>
      <c r="GJ4" s="47"/>
      <c r="GK4" s="47"/>
      <c r="GL4" s="47"/>
      <c r="GM4" s="402" t="e">
        <f>HLOOKUP(Resultate!$I$4,Resultate!$G$4:$J$34,Rückmeldung!GX8,FALSE)</f>
        <v>#REF!</v>
      </c>
      <c r="GN4" s="402"/>
      <c r="GO4" s="46" t="e">
        <f>HLOOKUP(Resultate!$H$3,Resultate!$G$4:$I$34,GX8,FALSE)</f>
        <v>#N/A</v>
      </c>
      <c r="GP4" s="53" t="e" cm="1">
        <f t="array" aca="1" ref="GP4" ca="1">IF(GV3="E",INDIRECT("'KA Nr. "&amp;$K$2&amp;"'!Z"&amp;ROW(Resultate!$F$1)&amp;"S"&amp;COLUMN(Resultate!$F$1),FALSE),INDIRECT("'KA Nr. "&amp;$K$2&amp;"'!Z"&amp;ROW(Resultate!$F$2)&amp;"S"&amp;COLUMN(Resultate!$F$2),FALSE))</f>
        <v>#REF!</v>
      </c>
      <c r="GQ4" s="46"/>
      <c r="GS4" s="63" t="s">
        <v>63</v>
      </c>
      <c r="GT4" s="64"/>
      <c r="GU4" s="65"/>
      <c r="GV4" s="403">
        <f>Namen!$D$2</f>
        <v>0</v>
      </c>
      <c r="GW4" s="404"/>
      <c r="GX4" s="404"/>
      <c r="GY4" s="405"/>
      <c r="GZ4" s="55"/>
      <c r="HC4" s="54"/>
      <c r="HD4" s="54"/>
      <c r="HE4" s="54"/>
      <c r="HF4" s="47"/>
      <c r="HG4" s="47"/>
      <c r="HH4" s="47"/>
      <c r="HI4" s="47"/>
      <c r="HJ4" s="402" t="e">
        <f>HLOOKUP(Resultate!$I$4,Resultate!$G$4:$J$34,Rückmeldung!HU8,FALSE)</f>
        <v>#REF!</v>
      </c>
      <c r="HK4" s="402"/>
      <c r="HL4" s="46" t="e">
        <f>HLOOKUP(Resultate!$H$3,Resultate!$G$4:$I$34,HU8,FALSE)</f>
        <v>#N/A</v>
      </c>
      <c r="HM4" s="53" t="e" cm="1">
        <f t="array" aca="1" ref="HM4" ca="1">IF(HS3="E",INDIRECT("'KA Nr. "&amp;$K$2&amp;"'!Z"&amp;ROW(Resultate!$F$1)&amp;"S"&amp;COLUMN(Resultate!$F$1),FALSE),INDIRECT("'KA Nr. "&amp;$K$2&amp;"'!Z"&amp;ROW(Resultate!$F$2)&amp;"S"&amp;COLUMN(Resultate!$F$2),FALSE))</f>
        <v>#REF!</v>
      </c>
      <c r="HN4" s="46"/>
      <c r="HP4" s="63" t="s">
        <v>63</v>
      </c>
      <c r="HQ4" s="64"/>
      <c r="HR4" s="65"/>
      <c r="HS4" s="403">
        <f>Namen!$D$2</f>
        <v>0</v>
      </c>
      <c r="HT4" s="404"/>
      <c r="HU4" s="404"/>
      <c r="HV4" s="405"/>
      <c r="HW4" s="55"/>
      <c r="HZ4" s="54"/>
      <c r="IA4" s="54"/>
      <c r="IB4" s="54"/>
      <c r="IC4" s="47"/>
      <c r="ID4" s="47"/>
      <c r="IE4" s="47"/>
      <c r="IF4" s="47"/>
      <c r="IG4" s="402" t="e">
        <f>HLOOKUP(Resultate!$I$4,Resultate!$G$4:$J$34,Rückmeldung!IR8,FALSE)</f>
        <v>#REF!</v>
      </c>
      <c r="IH4" s="402"/>
      <c r="II4" s="46" t="e">
        <f>HLOOKUP(Resultate!$H$3,Resultate!$G$4:$I$34,IR8,FALSE)</f>
        <v>#N/A</v>
      </c>
      <c r="IJ4" s="53" t="e" cm="1">
        <f t="array" aca="1" ref="IJ4" ca="1">IF(IP3="E",INDIRECT("'KA Nr. "&amp;$K$2&amp;"'!Z"&amp;ROW(Resultate!$F$1)&amp;"S"&amp;COLUMN(Resultate!$F$1),FALSE),INDIRECT("'KA Nr. "&amp;$K$2&amp;"'!Z"&amp;ROW(Resultate!$F$2)&amp;"S"&amp;COLUMN(Resultate!$F$2),FALSE))</f>
        <v>#REF!</v>
      </c>
      <c r="IK4" s="46"/>
      <c r="IM4" s="63" t="s">
        <v>63</v>
      </c>
      <c r="IN4" s="64"/>
      <c r="IO4" s="65"/>
      <c r="IP4" s="403">
        <f>Namen!$D$2</f>
        <v>0</v>
      </c>
      <c r="IQ4" s="404"/>
      <c r="IR4" s="404"/>
      <c r="IS4" s="405"/>
      <c r="IT4" s="55"/>
      <c r="IW4" s="54"/>
      <c r="IX4" s="54"/>
      <c r="IY4" s="54"/>
      <c r="IZ4" s="47"/>
      <c r="JA4" s="47"/>
      <c r="JB4" s="47"/>
      <c r="JC4" s="47"/>
      <c r="JD4" s="402" t="e">
        <f>HLOOKUP(Resultate!$I$4,Resultate!$G$4:$J$34,Rückmeldung!JO8,FALSE)</f>
        <v>#REF!</v>
      </c>
      <c r="JE4" s="402"/>
      <c r="JF4" s="46" t="e">
        <f>HLOOKUP(Resultate!$H$3,Resultate!$G$4:$I$34,JO8,FALSE)</f>
        <v>#N/A</v>
      </c>
      <c r="JG4" s="53" t="e" cm="1">
        <f t="array" aca="1" ref="JG4" ca="1">IF(JM3="E",INDIRECT("'KA Nr. "&amp;$K$2&amp;"'!Z"&amp;ROW(Resultate!$F$1)&amp;"S"&amp;COLUMN(Resultate!$F$1),FALSE),INDIRECT("'KA Nr. "&amp;$K$2&amp;"'!Z"&amp;ROW(Resultate!$F$2)&amp;"S"&amp;COLUMN(Resultate!$F$2),FALSE))</f>
        <v>#REF!</v>
      </c>
      <c r="JH4" s="46"/>
      <c r="JJ4" s="63" t="s">
        <v>63</v>
      </c>
      <c r="JK4" s="64"/>
      <c r="JL4" s="65"/>
      <c r="JM4" s="403">
        <f>Namen!$D$2</f>
        <v>0</v>
      </c>
      <c r="JN4" s="404"/>
      <c r="JO4" s="404"/>
      <c r="JP4" s="405"/>
      <c r="JQ4" s="55"/>
      <c r="JT4" s="54"/>
      <c r="JU4" s="54"/>
      <c r="JV4" s="54"/>
      <c r="JW4" s="47"/>
      <c r="JX4" s="47"/>
      <c r="JY4" s="47"/>
      <c r="JZ4" s="47"/>
      <c r="KA4" s="402" t="e">
        <f>HLOOKUP(Resultate!$I$4,Resultate!$G$4:$J$34,Rückmeldung!KL8,FALSE)</f>
        <v>#REF!</v>
      </c>
      <c r="KB4" s="402"/>
      <c r="KC4" s="46" t="e">
        <f>HLOOKUP(Resultate!$H$3,Resultate!$G$4:$I$34,KL8,FALSE)</f>
        <v>#N/A</v>
      </c>
      <c r="KD4" s="53" t="e" cm="1">
        <f t="array" aca="1" ref="KD4" ca="1">IF(KJ3="E",INDIRECT("'KA Nr. "&amp;$K$2&amp;"'!Z"&amp;ROW(Resultate!$F$1)&amp;"S"&amp;COLUMN(Resultate!$F$1),FALSE),INDIRECT("'KA Nr. "&amp;$K$2&amp;"'!Z"&amp;ROW(Resultate!$F$2)&amp;"S"&amp;COLUMN(Resultate!$F$2),FALSE))</f>
        <v>#REF!</v>
      </c>
      <c r="KE4" s="46"/>
      <c r="KG4" s="63" t="s">
        <v>63</v>
      </c>
      <c r="KH4" s="64"/>
      <c r="KI4" s="65"/>
      <c r="KJ4" s="403">
        <f>Namen!$D$2</f>
        <v>0</v>
      </c>
      <c r="KK4" s="404"/>
      <c r="KL4" s="404"/>
      <c r="KM4" s="405"/>
      <c r="KN4" s="55"/>
      <c r="KQ4" s="54"/>
      <c r="KR4" s="54"/>
      <c r="KS4" s="54"/>
      <c r="KT4" s="47"/>
      <c r="KU4" s="47"/>
      <c r="KV4" s="47"/>
      <c r="KW4" s="47"/>
      <c r="KX4" s="402" t="e">
        <f>HLOOKUP(Resultate!$I$4,Resultate!$G$4:$J$34,Rückmeldung!LI8,FALSE)</f>
        <v>#REF!</v>
      </c>
      <c r="KY4" s="402"/>
      <c r="KZ4" s="46" t="e">
        <f>HLOOKUP(Resultate!$H$3,Resultate!$G$4:$I$34,LI8,FALSE)</f>
        <v>#N/A</v>
      </c>
      <c r="LA4" s="53" t="e" cm="1">
        <f t="array" aca="1" ref="LA4" ca="1">IF(LG3="E",INDIRECT("'KA Nr. "&amp;$K$2&amp;"'!Z"&amp;ROW(Resultate!$F$1)&amp;"S"&amp;COLUMN(Resultate!$F$1),FALSE),INDIRECT("'KA Nr. "&amp;$K$2&amp;"'!Z"&amp;ROW(Resultate!$F$2)&amp;"S"&amp;COLUMN(Resultate!$F$2),FALSE))</f>
        <v>#REF!</v>
      </c>
      <c r="LB4" s="46"/>
      <c r="LD4" s="63" t="s">
        <v>63</v>
      </c>
      <c r="LE4" s="64"/>
      <c r="LF4" s="65"/>
      <c r="LG4" s="403">
        <f>Namen!$D$2</f>
        <v>0</v>
      </c>
      <c r="LH4" s="404"/>
      <c r="LI4" s="404"/>
      <c r="LJ4" s="405"/>
      <c r="LK4" s="55"/>
      <c r="LN4" s="54"/>
      <c r="LO4" s="54"/>
      <c r="LP4" s="54"/>
      <c r="LQ4" s="47"/>
      <c r="LR4" s="47"/>
      <c r="LS4" s="47"/>
      <c r="LT4" s="47"/>
      <c r="LU4" s="402" t="e">
        <f>HLOOKUP(Resultate!$I$4,Resultate!$G$4:$J$34,Rückmeldung!MF8,FALSE)</f>
        <v>#REF!</v>
      </c>
      <c r="LV4" s="402"/>
      <c r="LW4" s="46" t="e">
        <f>HLOOKUP(Resultate!$H$3,Resultate!$G$4:$I$34,MF8,FALSE)</f>
        <v>#N/A</v>
      </c>
      <c r="LX4" s="53" t="e" cm="1">
        <f t="array" aca="1" ref="LX4" ca="1">IF(MD3="E",INDIRECT("'KA Nr. "&amp;$K$2&amp;"'!Z"&amp;ROW(Resultate!$F$1)&amp;"S"&amp;COLUMN(Resultate!$F$1),FALSE),INDIRECT("'KA Nr. "&amp;$K$2&amp;"'!Z"&amp;ROW(Resultate!$F$2)&amp;"S"&amp;COLUMN(Resultate!$F$2),FALSE))</f>
        <v>#REF!</v>
      </c>
      <c r="LY4" s="46"/>
      <c r="MA4" s="63" t="s">
        <v>63</v>
      </c>
      <c r="MB4" s="64"/>
      <c r="MC4" s="65"/>
      <c r="MD4" s="403">
        <f>Namen!$D$2</f>
        <v>0</v>
      </c>
      <c r="ME4" s="404"/>
      <c r="MF4" s="404"/>
      <c r="MG4" s="405"/>
      <c r="MH4" s="55"/>
      <c r="MK4" s="54"/>
      <c r="ML4" s="54"/>
      <c r="MM4" s="54"/>
      <c r="MN4" s="47"/>
      <c r="MO4" s="47"/>
      <c r="MP4" s="47"/>
      <c r="MQ4" s="47"/>
      <c r="MR4" s="402" t="e">
        <f>HLOOKUP(Resultate!$I$4,Resultate!$G$4:$J$34,Rückmeldung!NC8,FALSE)</f>
        <v>#REF!</v>
      </c>
      <c r="MS4" s="402"/>
      <c r="MT4" s="46" t="e">
        <f>HLOOKUP(Resultate!$H$3,Resultate!$G$4:$I$34,NC8,FALSE)</f>
        <v>#N/A</v>
      </c>
      <c r="MU4" s="53" t="e" cm="1">
        <f t="array" aca="1" ref="MU4" ca="1">IF(NA3="E",INDIRECT("'KA Nr. "&amp;$K$2&amp;"'!Z"&amp;ROW(Resultate!$F$1)&amp;"S"&amp;COLUMN(Resultate!$F$1),FALSE),INDIRECT("'KA Nr. "&amp;$K$2&amp;"'!Z"&amp;ROW(Resultate!$F$2)&amp;"S"&amp;COLUMN(Resultate!$F$2),FALSE))</f>
        <v>#REF!</v>
      </c>
      <c r="MV4" s="46"/>
      <c r="MX4" s="63" t="s">
        <v>63</v>
      </c>
      <c r="MY4" s="64"/>
      <c r="MZ4" s="65"/>
      <c r="NA4" s="403">
        <f>Namen!$D$2</f>
        <v>0</v>
      </c>
      <c r="NB4" s="404"/>
      <c r="NC4" s="404"/>
      <c r="ND4" s="405"/>
      <c r="NE4" s="55"/>
      <c r="NH4" s="54"/>
      <c r="NI4" s="54"/>
      <c r="NJ4" s="54"/>
      <c r="NK4" s="47"/>
      <c r="NL4" s="47"/>
      <c r="NM4" s="47"/>
      <c r="NN4" s="47"/>
      <c r="NO4" s="402" t="e">
        <f>HLOOKUP(Resultate!$I$4,Resultate!$G$4:$J$34,Rückmeldung!NZ8,FALSE)</f>
        <v>#REF!</v>
      </c>
      <c r="NP4" s="402"/>
      <c r="NQ4" s="46" t="e">
        <f>HLOOKUP(Resultate!$H$3,Resultate!$G$4:$I$34,NZ8,FALSE)</f>
        <v>#N/A</v>
      </c>
      <c r="NR4" s="53" t="e" cm="1">
        <f t="array" aca="1" ref="NR4" ca="1">IF(NX3="E",INDIRECT("'KA Nr. "&amp;$K$2&amp;"'!Z"&amp;ROW(Resultate!$F$1)&amp;"S"&amp;COLUMN(Resultate!$F$1),FALSE),INDIRECT("'KA Nr. "&amp;$K$2&amp;"'!Z"&amp;ROW(Resultate!$F$2)&amp;"S"&amp;COLUMN(Resultate!$F$2),FALSE))</f>
        <v>#REF!</v>
      </c>
      <c r="NS4" s="46"/>
      <c r="NU4" s="63" t="s">
        <v>63</v>
      </c>
      <c r="NV4" s="64"/>
      <c r="NW4" s="65"/>
      <c r="NX4" s="403">
        <f>Namen!$D$2</f>
        <v>0</v>
      </c>
      <c r="NY4" s="404"/>
      <c r="NZ4" s="404"/>
      <c r="OA4" s="405"/>
      <c r="OB4" s="55"/>
      <c r="OE4" s="54"/>
      <c r="OF4" s="54"/>
      <c r="OG4" s="54"/>
      <c r="OH4" s="47"/>
      <c r="OI4" s="47"/>
      <c r="OJ4" s="47"/>
      <c r="OK4" s="47"/>
      <c r="OL4" s="402" t="e">
        <f>HLOOKUP(Resultate!$I$4,Resultate!$G$4:$J$34,Rückmeldung!OW8,FALSE)</f>
        <v>#REF!</v>
      </c>
      <c r="OM4" s="402"/>
      <c r="ON4" s="46" t="e">
        <f>HLOOKUP(Resultate!$H$3,Resultate!$G$4:$I$34,OW8,FALSE)</f>
        <v>#N/A</v>
      </c>
      <c r="OO4" s="53" t="e" cm="1">
        <f t="array" aca="1" ref="OO4" ca="1">IF(OU3="E",INDIRECT("'KA Nr. "&amp;$K$2&amp;"'!Z"&amp;ROW(Resultate!$F$1)&amp;"S"&amp;COLUMN(Resultate!$F$1),FALSE),INDIRECT("'KA Nr. "&amp;$K$2&amp;"'!Z"&amp;ROW(Resultate!$F$2)&amp;"S"&amp;COLUMN(Resultate!$F$2),FALSE))</f>
        <v>#REF!</v>
      </c>
      <c r="OP4" s="46"/>
      <c r="OR4" s="63" t="s">
        <v>63</v>
      </c>
      <c r="OS4" s="64"/>
      <c r="OT4" s="65"/>
      <c r="OU4" s="403">
        <f>Namen!$D$2</f>
        <v>0</v>
      </c>
      <c r="OV4" s="404"/>
      <c r="OW4" s="404"/>
      <c r="OX4" s="405"/>
      <c r="OY4" s="55"/>
      <c r="PB4" s="54"/>
      <c r="PC4" s="54"/>
      <c r="PD4" s="54"/>
      <c r="PE4" s="47"/>
      <c r="PF4" s="47"/>
      <c r="PG4" s="47"/>
      <c r="PH4" s="47"/>
      <c r="PI4" s="402" t="e">
        <f>HLOOKUP(Resultate!$I$4,Resultate!$G$4:$J$34,Rückmeldung!PT8,FALSE)</f>
        <v>#REF!</v>
      </c>
      <c r="PJ4" s="402"/>
      <c r="PK4" s="46" t="e">
        <f>HLOOKUP(Resultate!$H$3,Resultate!$G$4:$I$34,PT8,FALSE)</f>
        <v>#N/A</v>
      </c>
      <c r="PL4" s="53" t="e" cm="1">
        <f t="array" aca="1" ref="PL4" ca="1">IF(PR3="E",INDIRECT("'KA Nr. "&amp;$K$2&amp;"'!Z"&amp;ROW(Resultate!$F$1)&amp;"S"&amp;COLUMN(Resultate!$F$1),FALSE),INDIRECT("'KA Nr. "&amp;$K$2&amp;"'!Z"&amp;ROW(Resultate!$F$2)&amp;"S"&amp;COLUMN(Resultate!$F$2),FALSE))</f>
        <v>#REF!</v>
      </c>
      <c r="PM4" s="46"/>
      <c r="PO4" s="63" t="s">
        <v>63</v>
      </c>
      <c r="PP4" s="64"/>
      <c r="PQ4" s="65"/>
      <c r="PR4" s="403">
        <f>Namen!$D$2</f>
        <v>0</v>
      </c>
      <c r="PS4" s="404"/>
      <c r="PT4" s="404"/>
      <c r="PU4" s="405"/>
      <c r="PV4" s="55"/>
      <c r="PY4" s="54"/>
      <c r="PZ4" s="54"/>
      <c r="QA4" s="54"/>
      <c r="QB4" s="47"/>
      <c r="QC4" s="47"/>
      <c r="QD4" s="47"/>
      <c r="QE4" s="47"/>
      <c r="QF4" s="402" t="e">
        <f>HLOOKUP(Resultate!$I$4,Resultate!$G$4:$J$34,Rückmeldung!QQ8,FALSE)</f>
        <v>#REF!</v>
      </c>
      <c r="QG4" s="402"/>
      <c r="QH4" s="46" t="e">
        <f>HLOOKUP(Resultate!$H$3,Resultate!$G$4:$I$34,QQ8,FALSE)</f>
        <v>#N/A</v>
      </c>
      <c r="QI4" s="53" t="e" cm="1">
        <f t="array" aca="1" ref="QI4" ca="1">IF(QO3="E",INDIRECT("'KA Nr. "&amp;$K$2&amp;"'!Z"&amp;ROW(Resultate!$F$1)&amp;"S"&amp;COLUMN(Resultate!$F$1),FALSE),INDIRECT("'KA Nr. "&amp;$K$2&amp;"'!Z"&amp;ROW(Resultate!$F$2)&amp;"S"&amp;COLUMN(Resultate!$F$2),FALSE))</f>
        <v>#REF!</v>
      </c>
      <c r="QJ4" s="46"/>
      <c r="QL4" s="63" t="s">
        <v>63</v>
      </c>
      <c r="QM4" s="64"/>
      <c r="QN4" s="65"/>
      <c r="QO4" s="403">
        <f>Namen!$D$2</f>
        <v>0</v>
      </c>
      <c r="QP4" s="404"/>
      <c r="QQ4" s="404"/>
      <c r="QR4" s="405"/>
      <c r="QS4" s="55"/>
      <c r="QV4" s="54"/>
      <c r="QW4" s="54"/>
      <c r="QX4" s="54"/>
      <c r="QY4" s="47"/>
      <c r="QZ4" s="47"/>
      <c r="RA4" s="47"/>
      <c r="RB4" s="47"/>
      <c r="RC4" s="402" t="e">
        <f>HLOOKUP(Resultate!$I$4,Resultate!$G$4:$J$34,Rückmeldung!RN8,FALSE)</f>
        <v>#REF!</v>
      </c>
      <c r="RD4" s="402"/>
      <c r="RE4" s="46" t="e">
        <f>HLOOKUP(Resultate!$H$3,Resultate!$G$4:$I$34,RN8,FALSE)</f>
        <v>#N/A</v>
      </c>
      <c r="RF4" s="53" t="e" cm="1">
        <f t="array" aca="1" ref="RF4" ca="1">IF(RL3="E",INDIRECT("'KA Nr. "&amp;$K$2&amp;"'!Z"&amp;ROW(Resultate!$F$1)&amp;"S"&amp;COLUMN(Resultate!$F$1),FALSE),INDIRECT("'KA Nr. "&amp;$K$2&amp;"'!Z"&amp;ROW(Resultate!$F$2)&amp;"S"&amp;COLUMN(Resultate!$F$2),FALSE))</f>
        <v>#REF!</v>
      </c>
      <c r="RG4" s="46"/>
      <c r="RI4" s="63" t="s">
        <v>63</v>
      </c>
      <c r="RJ4" s="64"/>
      <c r="RK4" s="65"/>
      <c r="RL4" s="403">
        <f>Namen!$D$2</f>
        <v>0</v>
      </c>
      <c r="RM4" s="404"/>
      <c r="RN4" s="404"/>
      <c r="RO4" s="405"/>
      <c r="RP4" s="55"/>
      <c r="RS4" s="54"/>
      <c r="RT4" s="54"/>
      <c r="RU4" s="54"/>
      <c r="RV4" s="47"/>
      <c r="RW4" s="47"/>
      <c r="RX4" s="47"/>
      <c r="RY4" s="47"/>
      <c r="RZ4" s="402" t="e">
        <f>HLOOKUP(Resultate!$I$4,Resultate!$G$4:$J$34,Rückmeldung!SK8,FALSE)</f>
        <v>#REF!</v>
      </c>
      <c r="SA4" s="402"/>
      <c r="SB4" s="46" t="e">
        <f>HLOOKUP(Resultate!$H$3,Resultate!$G$4:$I$34,SK8,FALSE)</f>
        <v>#N/A</v>
      </c>
      <c r="SC4" s="53" t="e" cm="1">
        <f t="array" aca="1" ref="SC4" ca="1">IF(SI3="E",INDIRECT("'KA Nr. "&amp;$K$2&amp;"'!Z"&amp;ROW(Resultate!$F$1)&amp;"S"&amp;COLUMN(Resultate!$F$1),FALSE),INDIRECT("'KA Nr. "&amp;$K$2&amp;"'!Z"&amp;ROW(Resultate!$F$2)&amp;"S"&amp;COLUMN(Resultate!$F$2),FALSE))</f>
        <v>#REF!</v>
      </c>
      <c r="SD4" s="46"/>
      <c r="SF4" s="63" t="s">
        <v>63</v>
      </c>
      <c r="SG4" s="64"/>
      <c r="SH4" s="65"/>
      <c r="SI4" s="403">
        <f>Namen!$D$2</f>
        <v>0</v>
      </c>
      <c r="SJ4" s="404"/>
      <c r="SK4" s="404"/>
      <c r="SL4" s="405"/>
      <c r="SM4" s="55"/>
      <c r="SP4" s="54"/>
      <c r="SQ4" s="54"/>
      <c r="SR4" s="54"/>
      <c r="SS4" s="47"/>
      <c r="ST4" s="47"/>
      <c r="SU4" s="47"/>
      <c r="SV4" s="47"/>
      <c r="SW4" s="402" t="e">
        <f>HLOOKUP(Resultate!$I$4,Resultate!$G$4:$J$34,Rückmeldung!TH8,FALSE)</f>
        <v>#REF!</v>
      </c>
      <c r="SX4" s="402"/>
      <c r="SY4" s="46" t="e">
        <f>HLOOKUP(Resultate!$H$3,Resultate!$G$4:$I$34,TH8,FALSE)</f>
        <v>#N/A</v>
      </c>
      <c r="SZ4" s="53" t="e" cm="1">
        <f t="array" aca="1" ref="SZ4" ca="1">IF(TF3="E",INDIRECT("'KA Nr. "&amp;$K$2&amp;"'!Z"&amp;ROW(Resultate!$F$1)&amp;"S"&amp;COLUMN(Resultate!$F$1),FALSE),INDIRECT("'KA Nr. "&amp;$K$2&amp;"'!Z"&amp;ROW(Resultate!$F$2)&amp;"S"&amp;COLUMN(Resultate!$F$2),FALSE))</f>
        <v>#REF!</v>
      </c>
      <c r="TA4" s="46"/>
      <c r="TC4" s="63" t="s">
        <v>63</v>
      </c>
      <c r="TD4" s="64"/>
      <c r="TE4" s="65"/>
      <c r="TF4" s="403">
        <f>Namen!$D$2</f>
        <v>0</v>
      </c>
      <c r="TG4" s="404"/>
      <c r="TH4" s="404"/>
      <c r="TI4" s="405"/>
      <c r="TJ4" s="55"/>
      <c r="TM4" s="54"/>
      <c r="TN4" s="54"/>
      <c r="TO4" s="54"/>
      <c r="TP4" s="47"/>
      <c r="TQ4" s="47"/>
      <c r="TR4" s="47"/>
      <c r="TS4" s="47"/>
      <c r="TT4" s="402" t="e">
        <f>HLOOKUP(Resultate!$I$4,Resultate!$G$4:$J$34,Rückmeldung!UE8,FALSE)</f>
        <v>#REF!</v>
      </c>
      <c r="TU4" s="402"/>
      <c r="TV4" s="46" t="e">
        <f>HLOOKUP(Resultate!$H$3,Resultate!$G$4:$I$34,UE8,FALSE)</f>
        <v>#N/A</v>
      </c>
      <c r="TW4" s="53" t="e" cm="1">
        <f t="array" aca="1" ref="TW4" ca="1">IF(UC3="E",INDIRECT("'KA Nr. "&amp;$K$2&amp;"'!Z"&amp;ROW(Resultate!$F$1)&amp;"S"&amp;COLUMN(Resultate!$F$1),FALSE),INDIRECT("'KA Nr. "&amp;$K$2&amp;"'!Z"&amp;ROW(Resultate!$F$2)&amp;"S"&amp;COLUMN(Resultate!$F$2),FALSE))</f>
        <v>#REF!</v>
      </c>
      <c r="TX4" s="46"/>
      <c r="TZ4" s="63" t="s">
        <v>63</v>
      </c>
      <c r="UA4" s="64"/>
      <c r="UB4" s="65"/>
      <c r="UC4" s="403">
        <f>Namen!$D$2</f>
        <v>0</v>
      </c>
      <c r="UD4" s="404"/>
      <c r="UE4" s="404"/>
      <c r="UF4" s="405"/>
      <c r="UG4" s="55"/>
      <c r="UJ4" s="54"/>
      <c r="UK4" s="54"/>
      <c r="UL4" s="54"/>
      <c r="UM4" s="47"/>
      <c r="UN4" s="47"/>
      <c r="UO4" s="47"/>
      <c r="UP4" s="47"/>
      <c r="UQ4" s="402" t="e">
        <f>HLOOKUP(Resultate!$I$4,Resultate!$G$4:$J$34,Rückmeldung!VB8,FALSE)</f>
        <v>#REF!</v>
      </c>
      <c r="UR4" s="402"/>
      <c r="US4" s="46" t="e">
        <f>HLOOKUP(Resultate!$H$3,Resultate!$G$4:$I$34,VB8,FALSE)</f>
        <v>#N/A</v>
      </c>
      <c r="UT4" s="53" t="e" cm="1">
        <f t="array" aca="1" ref="UT4" ca="1">IF(UZ3="E",INDIRECT("'KA Nr. "&amp;$K$2&amp;"'!Z"&amp;ROW(Resultate!$F$1)&amp;"S"&amp;COLUMN(Resultate!$F$1),FALSE),INDIRECT("'KA Nr. "&amp;$K$2&amp;"'!Z"&amp;ROW(Resultate!$F$2)&amp;"S"&amp;COLUMN(Resultate!$F$2),FALSE))</f>
        <v>#REF!</v>
      </c>
      <c r="UU4" s="46"/>
      <c r="UW4" s="63" t="s">
        <v>63</v>
      </c>
      <c r="UX4" s="64"/>
      <c r="UY4" s="65"/>
      <c r="UZ4" s="403">
        <f>Namen!$D$2</f>
        <v>0</v>
      </c>
      <c r="VA4" s="404"/>
      <c r="VB4" s="404"/>
      <c r="VC4" s="405"/>
      <c r="VD4" s="55"/>
      <c r="VG4" s="54"/>
      <c r="VH4" s="54"/>
      <c r="VI4" s="54"/>
      <c r="VJ4" s="47"/>
      <c r="VK4" s="47"/>
      <c r="VL4" s="47"/>
      <c r="VM4" s="47"/>
      <c r="VN4" s="402" t="e">
        <f>HLOOKUP(Resultate!$I$4,Resultate!$G$4:$J$34,Rückmeldung!VY8,FALSE)</f>
        <v>#REF!</v>
      </c>
      <c r="VO4" s="402"/>
      <c r="VP4" s="46" t="e">
        <f>HLOOKUP(Resultate!$H$3,Resultate!$G$4:$I$34,VY8,FALSE)</f>
        <v>#N/A</v>
      </c>
      <c r="VQ4" s="53" t="e" cm="1">
        <f t="array" aca="1" ref="VQ4" ca="1">IF(VW3="E",INDIRECT("'KA Nr. "&amp;$K$2&amp;"'!Z"&amp;ROW(Resultate!$F$1)&amp;"S"&amp;COLUMN(Resultate!$F$1),FALSE),INDIRECT("'KA Nr. "&amp;$K$2&amp;"'!Z"&amp;ROW(Resultate!$F$2)&amp;"S"&amp;COLUMN(Resultate!$F$2),FALSE))</f>
        <v>#REF!</v>
      </c>
      <c r="VR4" s="46"/>
      <c r="VT4" s="63" t="s">
        <v>63</v>
      </c>
      <c r="VU4" s="64"/>
      <c r="VV4" s="65"/>
      <c r="VW4" s="403">
        <f>Namen!$D$2</f>
        <v>0</v>
      </c>
      <c r="VX4" s="404"/>
      <c r="VY4" s="404"/>
      <c r="VZ4" s="405"/>
      <c r="WA4" s="55"/>
      <c r="WD4" s="54"/>
      <c r="WE4" s="54"/>
      <c r="WF4" s="54"/>
      <c r="WG4" s="47"/>
      <c r="WH4" s="47"/>
      <c r="WI4" s="47"/>
      <c r="WJ4" s="47"/>
      <c r="WK4" s="402" t="e">
        <f>HLOOKUP(Resultate!$I$4,Resultate!$G$4:$J$34,Rückmeldung!WV8,FALSE)</f>
        <v>#REF!</v>
      </c>
      <c r="WL4" s="402"/>
      <c r="WM4" s="46" t="e">
        <f>HLOOKUP(Resultate!$H$3,Resultate!$G$4:$I$34,WV8,FALSE)</f>
        <v>#N/A</v>
      </c>
      <c r="WN4" s="53" t="e" cm="1">
        <f t="array" aca="1" ref="WN4" ca="1">IF(WT3="E",INDIRECT("'KA Nr. "&amp;$K$2&amp;"'!Z"&amp;ROW(Resultate!$F$1)&amp;"S"&amp;COLUMN(Resultate!$F$1),FALSE),INDIRECT("'KA Nr. "&amp;$K$2&amp;"'!Z"&amp;ROW(Resultate!$F$2)&amp;"S"&amp;COLUMN(Resultate!$F$2),FALSE))</f>
        <v>#REF!</v>
      </c>
      <c r="WO4" s="46"/>
      <c r="WQ4" s="63" t="s">
        <v>63</v>
      </c>
      <c r="WR4" s="64"/>
      <c r="WS4" s="65"/>
      <c r="WT4" s="403">
        <f>Namen!$D$2</f>
        <v>0</v>
      </c>
      <c r="WU4" s="404"/>
      <c r="WV4" s="404"/>
      <c r="WW4" s="405"/>
      <c r="WX4" s="55"/>
      <c r="XA4" s="54"/>
      <c r="XB4" s="54"/>
      <c r="XC4" s="54"/>
      <c r="XD4" s="47"/>
      <c r="XE4" s="47"/>
      <c r="XF4" s="47"/>
      <c r="XG4" s="47"/>
      <c r="XH4" s="402" t="e">
        <f>HLOOKUP(Resultate!$I$4,Resultate!$G$4:$J$34,Rückmeldung!XS8,FALSE)</f>
        <v>#REF!</v>
      </c>
      <c r="XI4" s="402"/>
      <c r="XJ4" s="46" t="e">
        <f>HLOOKUP(Resultate!$H$3,Resultate!$G$4:$I$34,XS8,FALSE)</f>
        <v>#N/A</v>
      </c>
      <c r="XK4" s="53" t="e" cm="1">
        <f t="array" aca="1" ref="XK4" ca="1">IF(XQ3="E",INDIRECT("'KA Nr. "&amp;$K$2&amp;"'!Z"&amp;ROW(Resultate!$F$1)&amp;"S"&amp;COLUMN(Resultate!$F$1),FALSE),INDIRECT("'KA Nr. "&amp;$K$2&amp;"'!Z"&amp;ROW(Resultate!$F$2)&amp;"S"&amp;COLUMN(Resultate!$F$2),FALSE))</f>
        <v>#REF!</v>
      </c>
      <c r="XL4" s="46"/>
      <c r="XN4" s="63" t="s">
        <v>63</v>
      </c>
      <c r="XO4" s="64"/>
      <c r="XP4" s="65"/>
      <c r="XQ4" s="403">
        <f>Namen!$D$2</f>
        <v>0</v>
      </c>
      <c r="XR4" s="404"/>
      <c r="XS4" s="404"/>
      <c r="XT4" s="405"/>
    </row>
    <row r="5" spans="1:644" x14ac:dyDescent="0.25">
      <c r="A5" s="54"/>
      <c r="B5" s="54"/>
      <c r="C5" s="54"/>
      <c r="D5" s="54"/>
      <c r="E5" s="54"/>
      <c r="F5" s="54"/>
      <c r="G5" s="47"/>
      <c r="H5" s="47"/>
      <c r="I5" s="47"/>
      <c r="J5" s="47"/>
      <c r="K5" s="47"/>
      <c r="L5" s="47"/>
      <c r="M5" s="47"/>
      <c r="N5" s="47"/>
      <c r="O5" s="47"/>
      <c r="Q5" s="63" t="s">
        <v>65</v>
      </c>
      <c r="R5" s="64"/>
      <c r="S5" s="65"/>
      <c r="T5" s="406" t="str">
        <f>IF(Notenschlüssel!$D$5&lt;&gt;"",Notenschlüssel!$D$5,"")</f>
        <v/>
      </c>
      <c r="U5" s="407"/>
      <c r="V5" s="407"/>
      <c r="W5" s="408"/>
      <c r="X5" s="54"/>
      <c r="Y5" s="54"/>
      <c r="Z5" s="54"/>
      <c r="AA5" s="54"/>
      <c r="AB5" s="54"/>
      <c r="AC5" s="54"/>
      <c r="AD5" s="47"/>
      <c r="AE5" s="47"/>
      <c r="AF5" s="47"/>
      <c r="AG5" s="47"/>
      <c r="AH5" s="47"/>
      <c r="AI5" s="47"/>
      <c r="AJ5" s="47"/>
      <c r="AK5" s="47"/>
      <c r="AL5" s="47"/>
      <c r="AN5" s="63" t="s">
        <v>65</v>
      </c>
      <c r="AO5" s="64"/>
      <c r="AP5" s="65"/>
      <c r="AQ5" s="406" t="str">
        <f>IF(Notenschlüssel!$D$5&lt;&gt;"",Notenschlüssel!$D$5,"")</f>
        <v/>
      </c>
      <c r="AR5" s="407"/>
      <c r="AS5" s="407"/>
      <c r="AT5" s="408"/>
      <c r="AU5" s="54"/>
      <c r="AV5" s="54"/>
      <c r="AW5" s="54"/>
      <c r="AX5" s="54"/>
      <c r="AY5" s="54"/>
      <c r="AZ5" s="54"/>
      <c r="BA5" s="47"/>
      <c r="BB5" s="47"/>
      <c r="BC5" s="47"/>
      <c r="BD5" s="47"/>
      <c r="BE5" s="47"/>
      <c r="BF5" s="47"/>
      <c r="BG5" s="47"/>
      <c r="BH5" s="47"/>
      <c r="BI5" s="47"/>
      <c r="BK5" s="63" t="s">
        <v>65</v>
      </c>
      <c r="BL5" s="64"/>
      <c r="BM5" s="65"/>
      <c r="BN5" s="406" t="str">
        <f>IF(Notenschlüssel!$D$5&lt;&gt;"",Notenschlüssel!$D$5,"")</f>
        <v/>
      </c>
      <c r="BO5" s="407"/>
      <c r="BP5" s="407"/>
      <c r="BQ5" s="408"/>
      <c r="BR5" s="54"/>
      <c r="BS5" s="54"/>
      <c r="BT5" s="54"/>
      <c r="BU5" s="54"/>
      <c r="BV5" s="54"/>
      <c r="BW5" s="54"/>
      <c r="BX5" s="47"/>
      <c r="BY5" s="47"/>
      <c r="BZ5" s="47"/>
      <c r="CA5" s="47"/>
      <c r="CB5" s="47"/>
      <c r="CC5" s="47"/>
      <c r="CD5" s="47"/>
      <c r="CE5" s="47"/>
      <c r="CF5" s="47"/>
      <c r="CH5" s="63" t="s">
        <v>65</v>
      </c>
      <c r="CI5" s="64"/>
      <c r="CJ5" s="65"/>
      <c r="CK5" s="406" t="str">
        <f>IF(Notenschlüssel!$D$5&lt;&gt;"",Notenschlüssel!$D$5,"")</f>
        <v/>
      </c>
      <c r="CL5" s="407"/>
      <c r="CM5" s="407"/>
      <c r="CN5" s="408"/>
      <c r="CO5" s="54"/>
      <c r="CP5" s="54"/>
      <c r="CQ5" s="54"/>
      <c r="CR5" s="54"/>
      <c r="CS5" s="54"/>
      <c r="CT5" s="54"/>
      <c r="CU5" s="47"/>
      <c r="CV5" s="47"/>
      <c r="CW5" s="47"/>
      <c r="CX5" s="47"/>
      <c r="CY5" s="47"/>
      <c r="CZ5" s="47"/>
      <c r="DA5" s="47"/>
      <c r="DB5" s="47"/>
      <c r="DC5" s="47"/>
      <c r="DE5" s="63" t="s">
        <v>65</v>
      </c>
      <c r="DF5" s="64"/>
      <c r="DG5" s="65"/>
      <c r="DH5" s="406" t="str">
        <f>IF(Notenschlüssel!$D$5&lt;&gt;"",Notenschlüssel!$D$5,"")</f>
        <v/>
      </c>
      <c r="DI5" s="407"/>
      <c r="DJ5" s="407"/>
      <c r="DK5" s="408"/>
      <c r="DL5" s="54"/>
      <c r="DM5" s="54"/>
      <c r="DN5" s="54"/>
      <c r="DO5" s="54"/>
      <c r="DP5" s="54"/>
      <c r="DQ5" s="54"/>
      <c r="DR5" s="47"/>
      <c r="DS5" s="47"/>
      <c r="DT5" s="47"/>
      <c r="DU5" s="47"/>
      <c r="DV5" s="47"/>
      <c r="DW5" s="47"/>
      <c r="DX5" s="47"/>
      <c r="DY5" s="47"/>
      <c r="DZ5" s="47"/>
      <c r="EB5" s="63" t="s">
        <v>65</v>
      </c>
      <c r="EC5" s="64"/>
      <c r="ED5" s="65"/>
      <c r="EE5" s="406" t="str">
        <f>IF(Notenschlüssel!$D$5&lt;&gt;"",Notenschlüssel!$D$5,"")</f>
        <v/>
      </c>
      <c r="EF5" s="407"/>
      <c r="EG5" s="407"/>
      <c r="EH5" s="408"/>
      <c r="EI5" s="54"/>
      <c r="EJ5" s="54"/>
      <c r="EK5" s="54"/>
      <c r="EL5" s="54"/>
      <c r="EM5" s="54"/>
      <c r="EN5" s="54"/>
      <c r="EO5" s="47"/>
      <c r="EP5" s="47"/>
      <c r="EQ5" s="47"/>
      <c r="ER5" s="47"/>
      <c r="ES5" s="47"/>
      <c r="ET5" s="47"/>
      <c r="EU5" s="47"/>
      <c r="EV5" s="47"/>
      <c r="EW5" s="47"/>
      <c r="EY5" s="63" t="s">
        <v>65</v>
      </c>
      <c r="EZ5" s="64"/>
      <c r="FA5" s="65"/>
      <c r="FB5" s="406" t="str">
        <f>IF(Notenschlüssel!$D$5&lt;&gt;"",Notenschlüssel!$D$5,"")</f>
        <v/>
      </c>
      <c r="FC5" s="407"/>
      <c r="FD5" s="407"/>
      <c r="FE5" s="408"/>
      <c r="FF5" s="54"/>
      <c r="FG5" s="54"/>
      <c r="FH5" s="54"/>
      <c r="FI5" s="54"/>
      <c r="FJ5" s="54"/>
      <c r="FK5" s="54"/>
      <c r="FL5" s="47"/>
      <c r="FM5" s="47"/>
      <c r="FN5" s="47"/>
      <c r="FO5" s="47"/>
      <c r="FP5" s="47"/>
      <c r="FQ5" s="47"/>
      <c r="FR5" s="47"/>
      <c r="FS5" s="47"/>
      <c r="FT5" s="47"/>
      <c r="FV5" s="63" t="s">
        <v>65</v>
      </c>
      <c r="FW5" s="64"/>
      <c r="FX5" s="65"/>
      <c r="FY5" s="406" t="str">
        <f>IF(Notenschlüssel!$D$5&lt;&gt;"",Notenschlüssel!$D$5,"")</f>
        <v/>
      </c>
      <c r="FZ5" s="407"/>
      <c r="GA5" s="407"/>
      <c r="GB5" s="408"/>
      <c r="GC5" s="54"/>
      <c r="GD5" s="54"/>
      <c r="GE5" s="54"/>
      <c r="GF5" s="54"/>
      <c r="GG5" s="54"/>
      <c r="GH5" s="54"/>
      <c r="GI5" s="47"/>
      <c r="GJ5" s="47"/>
      <c r="GK5" s="47"/>
      <c r="GL5" s="47"/>
      <c r="GM5" s="47"/>
      <c r="GN5" s="47"/>
      <c r="GO5" s="47"/>
      <c r="GP5" s="47"/>
      <c r="GQ5" s="47"/>
      <c r="GS5" s="63" t="s">
        <v>65</v>
      </c>
      <c r="GT5" s="64"/>
      <c r="GU5" s="65"/>
      <c r="GV5" s="406" t="str">
        <f>IF(Notenschlüssel!$D$5&lt;&gt;"",Notenschlüssel!$D$5,"")</f>
        <v/>
      </c>
      <c r="GW5" s="407"/>
      <c r="GX5" s="407"/>
      <c r="GY5" s="408"/>
      <c r="GZ5" s="54"/>
      <c r="HA5" s="54"/>
      <c r="HB5" s="54"/>
      <c r="HC5" s="54"/>
      <c r="HD5" s="54"/>
      <c r="HE5" s="54"/>
      <c r="HF5" s="47"/>
      <c r="HG5" s="47"/>
      <c r="HH5" s="47"/>
      <c r="HI5" s="47"/>
      <c r="HJ5" s="47"/>
      <c r="HK5" s="47"/>
      <c r="HL5" s="47"/>
      <c r="HM5" s="47"/>
      <c r="HN5" s="47"/>
      <c r="HP5" s="63" t="s">
        <v>65</v>
      </c>
      <c r="HQ5" s="64"/>
      <c r="HR5" s="65"/>
      <c r="HS5" s="406" t="str">
        <f>IF(Notenschlüssel!$D$5&lt;&gt;"",Notenschlüssel!$D$5,"")</f>
        <v/>
      </c>
      <c r="HT5" s="407"/>
      <c r="HU5" s="407"/>
      <c r="HV5" s="408"/>
      <c r="HW5" s="54"/>
      <c r="HX5" s="54"/>
      <c r="HY5" s="54"/>
      <c r="HZ5" s="54"/>
      <c r="IA5" s="54"/>
      <c r="IB5" s="54"/>
      <c r="IC5" s="47"/>
      <c r="ID5" s="47"/>
      <c r="IE5" s="47"/>
      <c r="IF5" s="47"/>
      <c r="IG5" s="47"/>
      <c r="IH5" s="47"/>
      <c r="II5" s="47"/>
      <c r="IJ5" s="47"/>
      <c r="IK5" s="47"/>
      <c r="IM5" s="63" t="s">
        <v>65</v>
      </c>
      <c r="IN5" s="64"/>
      <c r="IO5" s="65"/>
      <c r="IP5" s="406" t="str">
        <f>IF(Notenschlüssel!$D$5&lt;&gt;"",Notenschlüssel!$D$5,"")</f>
        <v/>
      </c>
      <c r="IQ5" s="407"/>
      <c r="IR5" s="407"/>
      <c r="IS5" s="408"/>
      <c r="IT5" s="54"/>
      <c r="IU5" s="54"/>
      <c r="IV5" s="54"/>
      <c r="IW5" s="54"/>
      <c r="IX5" s="54"/>
      <c r="IY5" s="54"/>
      <c r="IZ5" s="47"/>
      <c r="JA5" s="47"/>
      <c r="JB5" s="47"/>
      <c r="JC5" s="47"/>
      <c r="JD5" s="47"/>
      <c r="JE5" s="47"/>
      <c r="JF5" s="47"/>
      <c r="JG5" s="47"/>
      <c r="JH5" s="47"/>
      <c r="JJ5" s="63" t="s">
        <v>65</v>
      </c>
      <c r="JK5" s="64"/>
      <c r="JL5" s="65"/>
      <c r="JM5" s="406" t="str">
        <f>IF(Notenschlüssel!$D$5&lt;&gt;"",Notenschlüssel!$D$5,"")</f>
        <v/>
      </c>
      <c r="JN5" s="407"/>
      <c r="JO5" s="407"/>
      <c r="JP5" s="408"/>
      <c r="JQ5" s="54"/>
      <c r="JR5" s="54"/>
      <c r="JS5" s="54"/>
      <c r="JT5" s="54"/>
      <c r="JU5" s="54"/>
      <c r="JV5" s="54"/>
      <c r="JW5" s="47"/>
      <c r="JX5" s="47"/>
      <c r="JY5" s="47"/>
      <c r="JZ5" s="47"/>
      <c r="KA5" s="47"/>
      <c r="KB5" s="47"/>
      <c r="KC5" s="47"/>
      <c r="KD5" s="47"/>
      <c r="KE5" s="47"/>
      <c r="KG5" s="63" t="s">
        <v>65</v>
      </c>
      <c r="KH5" s="64"/>
      <c r="KI5" s="65"/>
      <c r="KJ5" s="406" t="str">
        <f>IF(Notenschlüssel!$D$5&lt;&gt;"",Notenschlüssel!$D$5,"")</f>
        <v/>
      </c>
      <c r="KK5" s="407"/>
      <c r="KL5" s="407"/>
      <c r="KM5" s="408"/>
      <c r="KN5" s="54"/>
      <c r="KO5" s="54"/>
      <c r="KP5" s="54"/>
      <c r="KQ5" s="54"/>
      <c r="KR5" s="54"/>
      <c r="KS5" s="54"/>
      <c r="KT5" s="47"/>
      <c r="KU5" s="47"/>
      <c r="KV5" s="47"/>
      <c r="KW5" s="47"/>
      <c r="KX5" s="47"/>
      <c r="KY5" s="47"/>
      <c r="KZ5" s="47"/>
      <c r="LA5" s="47"/>
      <c r="LB5" s="47"/>
      <c r="LD5" s="63" t="s">
        <v>65</v>
      </c>
      <c r="LE5" s="64"/>
      <c r="LF5" s="65"/>
      <c r="LG5" s="406" t="str">
        <f>IF(Notenschlüssel!$D$5&lt;&gt;"",Notenschlüssel!$D$5,"")</f>
        <v/>
      </c>
      <c r="LH5" s="407"/>
      <c r="LI5" s="407"/>
      <c r="LJ5" s="408"/>
      <c r="LK5" s="54"/>
      <c r="LL5" s="54"/>
      <c r="LM5" s="54"/>
      <c r="LN5" s="54"/>
      <c r="LO5" s="54"/>
      <c r="LP5" s="54"/>
      <c r="LQ5" s="47"/>
      <c r="LR5" s="47"/>
      <c r="LS5" s="47"/>
      <c r="LT5" s="47"/>
      <c r="LU5" s="47"/>
      <c r="LV5" s="47"/>
      <c r="LW5" s="47"/>
      <c r="LX5" s="47"/>
      <c r="LY5" s="47"/>
      <c r="MA5" s="63" t="s">
        <v>65</v>
      </c>
      <c r="MB5" s="64"/>
      <c r="MC5" s="65"/>
      <c r="MD5" s="406" t="str">
        <f>IF(Notenschlüssel!$D$5&lt;&gt;"",Notenschlüssel!$D$5,"")</f>
        <v/>
      </c>
      <c r="ME5" s="407"/>
      <c r="MF5" s="407"/>
      <c r="MG5" s="408"/>
      <c r="MH5" s="54"/>
      <c r="MI5" s="54"/>
      <c r="MJ5" s="54"/>
      <c r="MK5" s="54"/>
      <c r="ML5" s="54"/>
      <c r="MM5" s="54"/>
      <c r="MN5" s="47"/>
      <c r="MO5" s="47"/>
      <c r="MP5" s="47"/>
      <c r="MQ5" s="47"/>
      <c r="MR5" s="47"/>
      <c r="MS5" s="47"/>
      <c r="MT5" s="47"/>
      <c r="MU5" s="47"/>
      <c r="MV5" s="47"/>
      <c r="MX5" s="63" t="s">
        <v>65</v>
      </c>
      <c r="MY5" s="64"/>
      <c r="MZ5" s="65"/>
      <c r="NA5" s="406" t="str">
        <f>IF(Notenschlüssel!$D$5&lt;&gt;"",Notenschlüssel!$D$5,"")</f>
        <v/>
      </c>
      <c r="NB5" s="407"/>
      <c r="NC5" s="407"/>
      <c r="ND5" s="408"/>
      <c r="NE5" s="54"/>
      <c r="NF5" s="54"/>
      <c r="NG5" s="54"/>
      <c r="NH5" s="54"/>
      <c r="NI5" s="54"/>
      <c r="NJ5" s="54"/>
      <c r="NK5" s="47"/>
      <c r="NL5" s="47"/>
      <c r="NM5" s="47"/>
      <c r="NN5" s="47"/>
      <c r="NO5" s="47"/>
      <c r="NP5" s="47"/>
      <c r="NQ5" s="47"/>
      <c r="NR5" s="47"/>
      <c r="NS5" s="47"/>
      <c r="NU5" s="63" t="s">
        <v>65</v>
      </c>
      <c r="NV5" s="64"/>
      <c r="NW5" s="65"/>
      <c r="NX5" s="406" t="str">
        <f>IF(Notenschlüssel!$D$5&lt;&gt;"",Notenschlüssel!$D$5,"")</f>
        <v/>
      </c>
      <c r="NY5" s="407"/>
      <c r="NZ5" s="407"/>
      <c r="OA5" s="408"/>
      <c r="OB5" s="54"/>
      <c r="OC5" s="54"/>
      <c r="OD5" s="54"/>
      <c r="OE5" s="54"/>
      <c r="OF5" s="54"/>
      <c r="OG5" s="54"/>
      <c r="OH5" s="47"/>
      <c r="OI5" s="47"/>
      <c r="OJ5" s="47"/>
      <c r="OK5" s="47"/>
      <c r="OL5" s="47"/>
      <c r="OM5" s="47"/>
      <c r="ON5" s="47"/>
      <c r="OO5" s="47"/>
      <c r="OP5" s="47"/>
      <c r="OR5" s="63" t="s">
        <v>65</v>
      </c>
      <c r="OS5" s="64"/>
      <c r="OT5" s="65"/>
      <c r="OU5" s="406" t="str">
        <f>IF(Notenschlüssel!$D$5&lt;&gt;"",Notenschlüssel!$D$5,"")</f>
        <v/>
      </c>
      <c r="OV5" s="407"/>
      <c r="OW5" s="407"/>
      <c r="OX5" s="408"/>
      <c r="OY5" s="54"/>
      <c r="OZ5" s="54"/>
      <c r="PA5" s="54"/>
      <c r="PB5" s="54"/>
      <c r="PC5" s="54"/>
      <c r="PD5" s="54"/>
      <c r="PE5" s="47"/>
      <c r="PF5" s="47"/>
      <c r="PG5" s="47"/>
      <c r="PH5" s="47"/>
      <c r="PI5" s="47"/>
      <c r="PJ5" s="47"/>
      <c r="PK5" s="47"/>
      <c r="PL5" s="47"/>
      <c r="PM5" s="47"/>
      <c r="PO5" s="63" t="s">
        <v>65</v>
      </c>
      <c r="PP5" s="64"/>
      <c r="PQ5" s="65"/>
      <c r="PR5" s="406" t="str">
        <f>IF(Notenschlüssel!$D$5&lt;&gt;"",Notenschlüssel!$D$5,"")</f>
        <v/>
      </c>
      <c r="PS5" s="407"/>
      <c r="PT5" s="407"/>
      <c r="PU5" s="408"/>
      <c r="PV5" s="54"/>
      <c r="PW5" s="54"/>
      <c r="PX5" s="54"/>
      <c r="PY5" s="54"/>
      <c r="PZ5" s="54"/>
      <c r="QA5" s="54"/>
      <c r="QB5" s="47"/>
      <c r="QC5" s="47"/>
      <c r="QD5" s="47"/>
      <c r="QE5" s="47"/>
      <c r="QF5" s="47"/>
      <c r="QG5" s="47"/>
      <c r="QH5" s="47"/>
      <c r="QI5" s="47"/>
      <c r="QJ5" s="47"/>
      <c r="QL5" s="63" t="s">
        <v>65</v>
      </c>
      <c r="QM5" s="64"/>
      <c r="QN5" s="65"/>
      <c r="QO5" s="406" t="str">
        <f>IF(Notenschlüssel!$D$5&lt;&gt;"",Notenschlüssel!$D$5,"")</f>
        <v/>
      </c>
      <c r="QP5" s="407"/>
      <c r="QQ5" s="407"/>
      <c r="QR5" s="408"/>
      <c r="QS5" s="54"/>
      <c r="QT5" s="54"/>
      <c r="QU5" s="54"/>
      <c r="QV5" s="54"/>
      <c r="QW5" s="54"/>
      <c r="QX5" s="54"/>
      <c r="QY5" s="47"/>
      <c r="QZ5" s="47"/>
      <c r="RA5" s="47"/>
      <c r="RB5" s="47"/>
      <c r="RC5" s="47"/>
      <c r="RD5" s="47"/>
      <c r="RE5" s="47"/>
      <c r="RF5" s="47"/>
      <c r="RG5" s="47"/>
      <c r="RI5" s="63" t="s">
        <v>65</v>
      </c>
      <c r="RJ5" s="64"/>
      <c r="RK5" s="65"/>
      <c r="RL5" s="406" t="str">
        <f>IF(Notenschlüssel!$D$5&lt;&gt;"",Notenschlüssel!$D$5,"")</f>
        <v/>
      </c>
      <c r="RM5" s="407"/>
      <c r="RN5" s="407"/>
      <c r="RO5" s="408"/>
      <c r="RP5" s="54"/>
      <c r="RQ5" s="54"/>
      <c r="RR5" s="54"/>
      <c r="RS5" s="54"/>
      <c r="RT5" s="54"/>
      <c r="RU5" s="54"/>
      <c r="RV5" s="47"/>
      <c r="RW5" s="47"/>
      <c r="RX5" s="47"/>
      <c r="RY5" s="47"/>
      <c r="RZ5" s="47"/>
      <c r="SA5" s="47"/>
      <c r="SB5" s="47"/>
      <c r="SC5" s="47"/>
      <c r="SD5" s="47"/>
      <c r="SF5" s="63" t="s">
        <v>65</v>
      </c>
      <c r="SG5" s="64"/>
      <c r="SH5" s="65"/>
      <c r="SI5" s="406" t="str">
        <f>IF(Notenschlüssel!$D$5&lt;&gt;"",Notenschlüssel!$D$5,"")</f>
        <v/>
      </c>
      <c r="SJ5" s="407"/>
      <c r="SK5" s="407"/>
      <c r="SL5" s="408"/>
      <c r="SM5" s="54"/>
      <c r="SN5" s="54"/>
      <c r="SO5" s="54"/>
      <c r="SP5" s="54"/>
      <c r="SQ5" s="54"/>
      <c r="SR5" s="54"/>
      <c r="SS5" s="47"/>
      <c r="ST5" s="47"/>
      <c r="SU5" s="47"/>
      <c r="SV5" s="47"/>
      <c r="SW5" s="47"/>
      <c r="SX5" s="47"/>
      <c r="SY5" s="47"/>
      <c r="SZ5" s="47"/>
      <c r="TA5" s="47"/>
      <c r="TC5" s="63" t="s">
        <v>65</v>
      </c>
      <c r="TD5" s="64"/>
      <c r="TE5" s="65"/>
      <c r="TF5" s="406" t="str">
        <f>IF(Notenschlüssel!$D$5&lt;&gt;"",Notenschlüssel!$D$5,"")</f>
        <v/>
      </c>
      <c r="TG5" s="407"/>
      <c r="TH5" s="407"/>
      <c r="TI5" s="408"/>
      <c r="TJ5" s="54"/>
      <c r="TK5" s="54"/>
      <c r="TL5" s="54"/>
      <c r="TM5" s="54"/>
      <c r="TN5" s="54"/>
      <c r="TO5" s="54"/>
      <c r="TP5" s="47"/>
      <c r="TQ5" s="47"/>
      <c r="TR5" s="47"/>
      <c r="TS5" s="47"/>
      <c r="TT5" s="47"/>
      <c r="TU5" s="47"/>
      <c r="TV5" s="47"/>
      <c r="TW5" s="47"/>
      <c r="TX5" s="47"/>
      <c r="TZ5" s="63" t="s">
        <v>65</v>
      </c>
      <c r="UA5" s="64"/>
      <c r="UB5" s="65"/>
      <c r="UC5" s="406" t="str">
        <f>IF(Notenschlüssel!$D$5&lt;&gt;"",Notenschlüssel!$D$5,"")</f>
        <v/>
      </c>
      <c r="UD5" s="407"/>
      <c r="UE5" s="407"/>
      <c r="UF5" s="408"/>
      <c r="UG5" s="54"/>
      <c r="UH5" s="54"/>
      <c r="UI5" s="54"/>
      <c r="UJ5" s="54"/>
      <c r="UK5" s="54"/>
      <c r="UL5" s="54"/>
      <c r="UM5" s="47"/>
      <c r="UN5" s="47"/>
      <c r="UO5" s="47"/>
      <c r="UP5" s="47"/>
      <c r="UQ5" s="47"/>
      <c r="UR5" s="47"/>
      <c r="US5" s="47"/>
      <c r="UT5" s="47"/>
      <c r="UU5" s="47"/>
      <c r="UW5" s="63" t="s">
        <v>65</v>
      </c>
      <c r="UX5" s="64"/>
      <c r="UY5" s="65"/>
      <c r="UZ5" s="406" t="str">
        <f>IF(Notenschlüssel!$D$5&lt;&gt;"",Notenschlüssel!$D$5,"")</f>
        <v/>
      </c>
      <c r="VA5" s="407"/>
      <c r="VB5" s="407"/>
      <c r="VC5" s="408"/>
      <c r="VD5" s="54"/>
      <c r="VE5" s="54"/>
      <c r="VF5" s="54"/>
      <c r="VG5" s="54"/>
      <c r="VH5" s="54"/>
      <c r="VI5" s="54"/>
      <c r="VJ5" s="47"/>
      <c r="VK5" s="47"/>
      <c r="VL5" s="47"/>
      <c r="VM5" s="47"/>
      <c r="VN5" s="47"/>
      <c r="VO5" s="47"/>
      <c r="VP5" s="47"/>
      <c r="VQ5" s="47"/>
      <c r="VR5" s="47"/>
      <c r="VT5" s="63" t="s">
        <v>65</v>
      </c>
      <c r="VU5" s="64"/>
      <c r="VV5" s="65"/>
      <c r="VW5" s="406" t="str">
        <f>IF(Notenschlüssel!$D$5&lt;&gt;"",Notenschlüssel!$D$5,"")</f>
        <v/>
      </c>
      <c r="VX5" s="407"/>
      <c r="VY5" s="407"/>
      <c r="VZ5" s="408"/>
      <c r="WA5" s="54"/>
      <c r="WB5" s="54"/>
      <c r="WC5" s="54"/>
      <c r="WD5" s="54"/>
      <c r="WE5" s="54"/>
      <c r="WF5" s="54"/>
      <c r="WG5" s="47"/>
      <c r="WH5" s="47"/>
      <c r="WI5" s="47"/>
      <c r="WJ5" s="47"/>
      <c r="WK5" s="47"/>
      <c r="WL5" s="47"/>
      <c r="WM5" s="47"/>
      <c r="WN5" s="47"/>
      <c r="WO5" s="47"/>
      <c r="WQ5" s="63" t="s">
        <v>65</v>
      </c>
      <c r="WR5" s="64"/>
      <c r="WS5" s="65"/>
      <c r="WT5" s="406" t="str">
        <f>IF(Notenschlüssel!$D$5&lt;&gt;"",Notenschlüssel!$D$5,"")</f>
        <v/>
      </c>
      <c r="WU5" s="407"/>
      <c r="WV5" s="407"/>
      <c r="WW5" s="408"/>
      <c r="WX5" s="54"/>
      <c r="WY5" s="54"/>
      <c r="WZ5" s="54"/>
      <c r="XA5" s="54"/>
      <c r="XB5" s="54"/>
      <c r="XC5" s="54"/>
      <c r="XD5" s="47"/>
      <c r="XE5" s="47"/>
      <c r="XF5" s="47"/>
      <c r="XG5" s="47"/>
      <c r="XH5" s="47"/>
      <c r="XI5" s="47"/>
      <c r="XJ5" s="47"/>
      <c r="XK5" s="47"/>
      <c r="XL5" s="47"/>
      <c r="XN5" s="63" t="s">
        <v>65</v>
      </c>
      <c r="XO5" s="64"/>
      <c r="XP5" s="65"/>
      <c r="XQ5" s="406" t="str">
        <f>IF(Notenschlüssel!$D$5&lt;&gt;"",Notenschlüssel!$D$5,"")</f>
        <v/>
      </c>
      <c r="XR5" s="407"/>
      <c r="XS5" s="407"/>
      <c r="XT5" s="408"/>
    </row>
    <row r="6" spans="1:644" ht="15.75" x14ac:dyDescent="0.25">
      <c r="A6" s="49" t="str">
        <f>"Es waren insgesamt "</f>
        <v xml:space="preserve">Es waren insgesamt </v>
      </c>
      <c r="F6" s="66" t="e">
        <f ca="1">N4</f>
        <v>#REF!</v>
      </c>
      <c r="G6" t="str">
        <f>" Bewertungseinheiten (BE) zu erreichen."</f>
        <v xml:space="preserve"> Bewertungseinheiten (BE) zu erreichen.</v>
      </c>
      <c r="P6" s="47"/>
      <c r="Q6" s="47"/>
      <c r="R6" s="47"/>
      <c r="S6" s="47"/>
      <c r="T6" s="47"/>
      <c r="U6" s="47"/>
      <c r="V6" s="47"/>
      <c r="W6" s="47"/>
      <c r="X6" s="49" t="str">
        <f>"Es waren insgesamt "</f>
        <v xml:space="preserve">Es waren insgesamt </v>
      </c>
      <c r="AC6" s="66" t="e">
        <f ca="1">AK4</f>
        <v>#REF!</v>
      </c>
      <c r="AD6" t="str">
        <f>" Bewertungseinheiten (BE) zu erreichen."</f>
        <v xml:space="preserve"> Bewertungseinheiten (BE) zu erreichen.</v>
      </c>
      <c r="AM6" s="47"/>
      <c r="AN6" s="47"/>
      <c r="AO6" s="47"/>
      <c r="AP6" s="47"/>
      <c r="AQ6" s="47"/>
      <c r="AR6" s="47"/>
      <c r="AS6" s="47"/>
      <c r="AT6" s="47"/>
      <c r="AU6" s="49" t="str">
        <f>"Es waren insgesamt "</f>
        <v xml:space="preserve">Es waren insgesamt </v>
      </c>
      <c r="AZ6" s="66" t="e">
        <f ca="1">BH4</f>
        <v>#REF!</v>
      </c>
      <c r="BA6" t="str">
        <f>" Bewertungseinheiten (BE) zu erreichen."</f>
        <v xml:space="preserve"> Bewertungseinheiten (BE) zu erreichen.</v>
      </c>
      <c r="BJ6" s="47"/>
      <c r="BK6" s="47"/>
      <c r="BL6" s="47"/>
      <c r="BM6" s="47"/>
      <c r="BN6" s="47"/>
      <c r="BO6" s="47"/>
      <c r="BP6" s="47"/>
      <c r="BQ6" s="47"/>
      <c r="BR6" s="49" t="str">
        <f>"Es waren insgesamt "</f>
        <v xml:space="preserve">Es waren insgesamt </v>
      </c>
      <c r="BW6" s="66" t="e">
        <f ca="1">CE4</f>
        <v>#REF!</v>
      </c>
      <c r="BX6" t="str">
        <f>" Bewertungseinheiten (BE) zu erreichen."</f>
        <v xml:space="preserve"> Bewertungseinheiten (BE) zu erreichen.</v>
      </c>
      <c r="CG6" s="47"/>
      <c r="CH6" s="47"/>
      <c r="CI6" s="47"/>
      <c r="CJ6" s="47"/>
      <c r="CK6" s="47"/>
      <c r="CL6" s="47"/>
      <c r="CM6" s="47"/>
      <c r="CN6" s="47"/>
      <c r="CO6" s="49" t="str">
        <f>"Es waren insgesamt "</f>
        <v xml:space="preserve">Es waren insgesamt </v>
      </c>
      <c r="CT6" s="66" t="e">
        <f ca="1">DB4</f>
        <v>#REF!</v>
      </c>
      <c r="CU6" t="str">
        <f>" Bewertungseinheiten (BE) zu erreichen."</f>
        <v xml:space="preserve"> Bewertungseinheiten (BE) zu erreichen.</v>
      </c>
      <c r="DD6" s="47"/>
      <c r="DE6" s="47"/>
      <c r="DF6" s="47"/>
      <c r="DG6" s="47"/>
      <c r="DH6" s="47"/>
      <c r="DI6" s="47"/>
      <c r="DJ6" s="47"/>
      <c r="DK6" s="47"/>
      <c r="DL6" s="49" t="str">
        <f>"Es waren insgesamt "</f>
        <v xml:space="preserve">Es waren insgesamt </v>
      </c>
      <c r="DQ6" s="66" t="e">
        <f ca="1">DY4</f>
        <v>#REF!</v>
      </c>
      <c r="DR6" t="str">
        <f>" Bewertungseinheiten (BE) zu erreichen."</f>
        <v xml:space="preserve"> Bewertungseinheiten (BE) zu erreichen.</v>
      </c>
      <c r="EA6" s="47"/>
      <c r="EB6" s="47"/>
      <c r="EC6" s="47"/>
      <c r="ED6" s="47"/>
      <c r="EE6" s="47"/>
      <c r="EF6" s="47"/>
      <c r="EG6" s="47"/>
      <c r="EH6" s="47"/>
      <c r="EI6" s="49" t="str">
        <f>"Es waren insgesamt "</f>
        <v xml:space="preserve">Es waren insgesamt </v>
      </c>
      <c r="EN6" s="66" t="e">
        <f ca="1">EV4</f>
        <v>#REF!</v>
      </c>
      <c r="EO6" t="str">
        <f>" Bewertungseinheiten (BE) zu erreichen."</f>
        <v xml:space="preserve"> Bewertungseinheiten (BE) zu erreichen.</v>
      </c>
      <c r="EX6" s="47"/>
      <c r="EY6" s="47"/>
      <c r="EZ6" s="47"/>
      <c r="FA6" s="47"/>
      <c r="FB6" s="47"/>
      <c r="FC6" s="47"/>
      <c r="FD6" s="47"/>
      <c r="FE6" s="47"/>
      <c r="FF6" s="49" t="str">
        <f>"Es waren insgesamt "</f>
        <v xml:space="preserve">Es waren insgesamt </v>
      </c>
      <c r="FK6" s="66" t="e">
        <f ca="1">FS4</f>
        <v>#REF!</v>
      </c>
      <c r="FL6" t="str">
        <f>" Bewertungseinheiten (BE) zu erreichen."</f>
        <v xml:space="preserve"> Bewertungseinheiten (BE) zu erreichen.</v>
      </c>
      <c r="FU6" s="47"/>
      <c r="FV6" s="47"/>
      <c r="FW6" s="47"/>
      <c r="FX6" s="47"/>
      <c r="FY6" s="47"/>
      <c r="FZ6" s="47"/>
      <c r="GA6" s="47"/>
      <c r="GB6" s="47"/>
      <c r="GC6" s="49" t="str">
        <f>"Es waren insgesamt "</f>
        <v xml:space="preserve">Es waren insgesamt </v>
      </c>
      <c r="GH6" s="66" t="e">
        <f ca="1">GP4</f>
        <v>#REF!</v>
      </c>
      <c r="GI6" t="str">
        <f>" Bewertungseinheiten (BE) zu erreichen."</f>
        <v xml:space="preserve"> Bewertungseinheiten (BE) zu erreichen.</v>
      </c>
      <c r="GR6" s="47"/>
      <c r="GS6" s="47"/>
      <c r="GT6" s="47"/>
      <c r="GU6" s="47"/>
      <c r="GV6" s="47"/>
      <c r="GW6" s="47"/>
      <c r="GX6" s="47"/>
      <c r="GY6" s="47"/>
      <c r="GZ6" s="49" t="str">
        <f>"Es waren insgesamt "</f>
        <v xml:space="preserve">Es waren insgesamt </v>
      </c>
      <c r="HE6" s="66" t="e">
        <f ca="1">HM4</f>
        <v>#REF!</v>
      </c>
      <c r="HF6" t="str">
        <f>" Bewertungseinheiten (BE) zu erreichen."</f>
        <v xml:space="preserve"> Bewertungseinheiten (BE) zu erreichen.</v>
      </c>
      <c r="HO6" s="47"/>
      <c r="HP6" s="47"/>
      <c r="HQ6" s="47"/>
      <c r="HR6" s="47"/>
      <c r="HS6" s="47"/>
      <c r="HT6" s="47"/>
      <c r="HU6" s="47"/>
      <c r="HV6" s="47"/>
      <c r="HW6" s="49" t="str">
        <f>"Es waren insgesamt "</f>
        <v xml:space="preserve">Es waren insgesamt </v>
      </c>
      <c r="IB6" s="66" t="e">
        <f ca="1">IJ4</f>
        <v>#REF!</v>
      </c>
      <c r="IC6" t="str">
        <f>" Bewertungseinheiten (BE) zu erreichen."</f>
        <v xml:space="preserve"> Bewertungseinheiten (BE) zu erreichen.</v>
      </c>
      <c r="IL6" s="47"/>
      <c r="IM6" s="47"/>
      <c r="IN6" s="47"/>
      <c r="IO6" s="47"/>
      <c r="IP6" s="47"/>
      <c r="IQ6" s="47"/>
      <c r="IR6" s="47"/>
      <c r="IS6" s="47"/>
      <c r="IT6" s="49" t="str">
        <f>"Es waren insgesamt "</f>
        <v xml:space="preserve">Es waren insgesamt </v>
      </c>
      <c r="IY6" s="66" t="e">
        <f ca="1">JG4</f>
        <v>#REF!</v>
      </c>
      <c r="IZ6" t="str">
        <f>" Bewertungseinheiten (BE) zu erreichen."</f>
        <v xml:space="preserve"> Bewertungseinheiten (BE) zu erreichen.</v>
      </c>
      <c r="JI6" s="47"/>
      <c r="JJ6" s="47"/>
      <c r="JK6" s="47"/>
      <c r="JL6" s="47"/>
      <c r="JM6" s="47"/>
      <c r="JN6" s="47"/>
      <c r="JO6" s="47"/>
      <c r="JP6" s="47"/>
      <c r="JQ6" s="49" t="str">
        <f>"Es waren insgesamt "</f>
        <v xml:space="preserve">Es waren insgesamt </v>
      </c>
      <c r="JV6" s="66" t="e">
        <f ca="1">KD4</f>
        <v>#REF!</v>
      </c>
      <c r="JW6" t="str">
        <f>" Bewertungseinheiten (BE) zu erreichen."</f>
        <v xml:space="preserve"> Bewertungseinheiten (BE) zu erreichen.</v>
      </c>
      <c r="KF6" s="47"/>
      <c r="KG6" s="47"/>
      <c r="KH6" s="47"/>
      <c r="KI6" s="47"/>
      <c r="KJ6" s="47"/>
      <c r="KK6" s="47"/>
      <c r="KL6" s="47"/>
      <c r="KM6" s="47"/>
      <c r="KN6" s="49" t="str">
        <f>"Es waren insgesamt "</f>
        <v xml:space="preserve">Es waren insgesamt </v>
      </c>
      <c r="KS6" s="66" t="e">
        <f ca="1">LA4</f>
        <v>#REF!</v>
      </c>
      <c r="KT6" t="str">
        <f>" Bewertungseinheiten (BE) zu erreichen."</f>
        <v xml:space="preserve"> Bewertungseinheiten (BE) zu erreichen.</v>
      </c>
      <c r="LC6" s="47"/>
      <c r="LD6" s="47"/>
      <c r="LE6" s="47"/>
      <c r="LF6" s="47"/>
      <c r="LG6" s="47"/>
      <c r="LH6" s="47"/>
      <c r="LI6" s="47"/>
      <c r="LJ6" s="47"/>
      <c r="LK6" s="49" t="str">
        <f>"Es waren insgesamt "</f>
        <v xml:space="preserve">Es waren insgesamt </v>
      </c>
      <c r="LP6" s="66" t="e">
        <f ca="1">LX4</f>
        <v>#REF!</v>
      </c>
      <c r="LQ6" t="str">
        <f>" Bewertungseinheiten (BE) zu erreichen."</f>
        <v xml:space="preserve"> Bewertungseinheiten (BE) zu erreichen.</v>
      </c>
      <c r="LZ6" s="47"/>
      <c r="MA6" s="47"/>
      <c r="MB6" s="47"/>
      <c r="MC6" s="47"/>
      <c r="MD6" s="47"/>
      <c r="ME6" s="47"/>
      <c r="MF6" s="47"/>
      <c r="MG6" s="47"/>
      <c r="MH6" s="49" t="str">
        <f>"Es waren insgesamt "</f>
        <v xml:space="preserve">Es waren insgesamt </v>
      </c>
      <c r="MM6" s="66" t="e">
        <f ca="1">MU4</f>
        <v>#REF!</v>
      </c>
      <c r="MN6" t="str">
        <f>" Bewertungseinheiten (BE) zu erreichen."</f>
        <v xml:space="preserve"> Bewertungseinheiten (BE) zu erreichen.</v>
      </c>
      <c r="MW6" s="47"/>
      <c r="MX6" s="47"/>
      <c r="MY6" s="47"/>
      <c r="MZ6" s="47"/>
      <c r="NA6" s="47"/>
      <c r="NB6" s="47"/>
      <c r="NC6" s="47"/>
      <c r="ND6" s="47"/>
      <c r="NE6" s="49" t="str">
        <f>"Es waren insgesamt "</f>
        <v xml:space="preserve">Es waren insgesamt </v>
      </c>
      <c r="NJ6" s="66" t="e">
        <f ca="1">NR4</f>
        <v>#REF!</v>
      </c>
      <c r="NK6" t="str">
        <f>" Bewertungseinheiten (BE) zu erreichen."</f>
        <v xml:space="preserve"> Bewertungseinheiten (BE) zu erreichen.</v>
      </c>
      <c r="NT6" s="47"/>
      <c r="NU6" s="47"/>
      <c r="NV6" s="47"/>
      <c r="NW6" s="47"/>
      <c r="NX6" s="47"/>
      <c r="NY6" s="47"/>
      <c r="NZ6" s="47"/>
      <c r="OA6" s="47"/>
      <c r="OB6" s="49" t="str">
        <f>"Es waren insgesamt "</f>
        <v xml:space="preserve">Es waren insgesamt </v>
      </c>
      <c r="OG6" s="66" t="e">
        <f ca="1">OO4</f>
        <v>#REF!</v>
      </c>
      <c r="OH6" t="str">
        <f>" Bewertungseinheiten (BE) zu erreichen."</f>
        <v xml:space="preserve"> Bewertungseinheiten (BE) zu erreichen.</v>
      </c>
      <c r="OQ6" s="47"/>
      <c r="OR6" s="47"/>
      <c r="OS6" s="47"/>
      <c r="OT6" s="47"/>
      <c r="OU6" s="47"/>
      <c r="OV6" s="47"/>
      <c r="OW6" s="47"/>
      <c r="OX6" s="47"/>
      <c r="OY6" s="49" t="str">
        <f>"Es waren insgesamt "</f>
        <v xml:space="preserve">Es waren insgesamt </v>
      </c>
      <c r="PD6" s="66" t="e">
        <f ca="1">PL4</f>
        <v>#REF!</v>
      </c>
      <c r="PE6" t="str">
        <f>" Bewertungseinheiten (BE) zu erreichen."</f>
        <v xml:space="preserve"> Bewertungseinheiten (BE) zu erreichen.</v>
      </c>
      <c r="PN6" s="47"/>
      <c r="PO6" s="47"/>
      <c r="PP6" s="47"/>
      <c r="PQ6" s="47"/>
      <c r="PR6" s="47"/>
      <c r="PS6" s="47"/>
      <c r="PT6" s="47"/>
      <c r="PU6" s="47"/>
      <c r="PV6" s="49" t="str">
        <f>"Es waren insgesamt "</f>
        <v xml:space="preserve">Es waren insgesamt </v>
      </c>
      <c r="QA6" s="66" t="e">
        <f ca="1">QI4</f>
        <v>#REF!</v>
      </c>
      <c r="QB6" t="str">
        <f>" Bewertungseinheiten (BE) zu erreichen."</f>
        <v xml:space="preserve"> Bewertungseinheiten (BE) zu erreichen.</v>
      </c>
      <c r="QK6" s="47"/>
      <c r="QL6" s="47"/>
      <c r="QM6" s="47"/>
      <c r="QN6" s="47"/>
      <c r="QO6" s="47"/>
      <c r="QP6" s="47"/>
      <c r="QQ6" s="47"/>
      <c r="QR6" s="47"/>
      <c r="QS6" s="49" t="str">
        <f>"Es waren insgesamt "</f>
        <v xml:space="preserve">Es waren insgesamt </v>
      </c>
      <c r="QX6" s="66" t="e">
        <f ca="1">RF4</f>
        <v>#REF!</v>
      </c>
      <c r="QY6" t="str">
        <f>" Bewertungseinheiten (BE) zu erreichen."</f>
        <v xml:space="preserve"> Bewertungseinheiten (BE) zu erreichen.</v>
      </c>
      <c r="RH6" s="47"/>
      <c r="RI6" s="47"/>
      <c r="RJ6" s="47"/>
      <c r="RK6" s="47"/>
      <c r="RL6" s="47"/>
      <c r="RM6" s="47"/>
      <c r="RN6" s="47"/>
      <c r="RO6" s="47"/>
      <c r="RP6" s="49" t="str">
        <f>"Es waren insgesamt "</f>
        <v xml:space="preserve">Es waren insgesamt </v>
      </c>
      <c r="RU6" s="66" t="e">
        <f ca="1">SC4</f>
        <v>#REF!</v>
      </c>
      <c r="RV6" t="str">
        <f>" Bewertungseinheiten (BE) zu erreichen."</f>
        <v xml:space="preserve"> Bewertungseinheiten (BE) zu erreichen.</v>
      </c>
      <c r="SE6" s="47"/>
      <c r="SF6" s="47"/>
      <c r="SG6" s="47"/>
      <c r="SH6" s="47"/>
      <c r="SI6" s="47"/>
      <c r="SJ6" s="47"/>
      <c r="SK6" s="47"/>
      <c r="SL6" s="47"/>
      <c r="SM6" s="49" t="str">
        <f>"Es waren insgesamt "</f>
        <v xml:space="preserve">Es waren insgesamt </v>
      </c>
      <c r="SR6" s="66" t="e">
        <f ca="1">SZ4</f>
        <v>#REF!</v>
      </c>
      <c r="SS6" t="str">
        <f>" Bewertungseinheiten (BE) zu erreichen."</f>
        <v xml:space="preserve"> Bewertungseinheiten (BE) zu erreichen.</v>
      </c>
      <c r="TB6" s="47"/>
      <c r="TC6" s="47"/>
      <c r="TD6" s="47"/>
      <c r="TE6" s="47"/>
      <c r="TF6" s="47"/>
      <c r="TG6" s="47"/>
      <c r="TH6" s="47"/>
      <c r="TI6" s="47"/>
      <c r="TJ6" s="49" t="str">
        <f>"Es waren insgesamt "</f>
        <v xml:space="preserve">Es waren insgesamt </v>
      </c>
      <c r="TO6" s="66" t="e">
        <f ca="1">TW4</f>
        <v>#REF!</v>
      </c>
      <c r="TP6" t="str">
        <f>" Bewertungseinheiten (BE) zu erreichen."</f>
        <v xml:space="preserve"> Bewertungseinheiten (BE) zu erreichen.</v>
      </c>
      <c r="TY6" s="47"/>
      <c r="TZ6" s="47"/>
      <c r="UA6" s="47"/>
      <c r="UB6" s="47"/>
      <c r="UC6" s="47"/>
      <c r="UD6" s="47"/>
      <c r="UE6" s="47"/>
      <c r="UF6" s="47"/>
      <c r="UG6" s="49" t="str">
        <f>"Es waren insgesamt "</f>
        <v xml:space="preserve">Es waren insgesamt </v>
      </c>
      <c r="UL6" s="66" t="e">
        <f ca="1">UT4</f>
        <v>#REF!</v>
      </c>
      <c r="UM6" t="str">
        <f>" Bewertungseinheiten (BE) zu erreichen."</f>
        <v xml:space="preserve"> Bewertungseinheiten (BE) zu erreichen.</v>
      </c>
      <c r="UV6" s="47"/>
      <c r="UW6" s="47"/>
      <c r="UX6" s="47"/>
      <c r="UY6" s="47"/>
      <c r="UZ6" s="47"/>
      <c r="VA6" s="47"/>
      <c r="VB6" s="47"/>
      <c r="VC6" s="47"/>
      <c r="VD6" s="49" t="str">
        <f>"Es waren insgesamt "</f>
        <v xml:space="preserve">Es waren insgesamt </v>
      </c>
      <c r="VI6" s="66" t="e">
        <f ca="1">VQ4</f>
        <v>#REF!</v>
      </c>
      <c r="VJ6" t="str">
        <f>" Bewertungseinheiten (BE) zu erreichen."</f>
        <v xml:space="preserve"> Bewertungseinheiten (BE) zu erreichen.</v>
      </c>
      <c r="VS6" s="47"/>
      <c r="VT6" s="47"/>
      <c r="VU6" s="47"/>
      <c r="VV6" s="47"/>
      <c r="VW6" s="47"/>
      <c r="VX6" s="47"/>
      <c r="VY6" s="47"/>
      <c r="VZ6" s="47"/>
      <c r="WA6" s="49" t="str">
        <f>"Es waren insgesamt "</f>
        <v xml:space="preserve">Es waren insgesamt </v>
      </c>
      <c r="WF6" s="66" t="e">
        <f ca="1">WN4</f>
        <v>#REF!</v>
      </c>
      <c r="WG6" t="str">
        <f>" Bewertungseinheiten (BE) zu erreichen."</f>
        <v xml:space="preserve"> Bewertungseinheiten (BE) zu erreichen.</v>
      </c>
      <c r="WP6" s="47"/>
      <c r="WQ6" s="47"/>
      <c r="WR6" s="47"/>
      <c r="WS6" s="47"/>
      <c r="WT6" s="47"/>
      <c r="WU6" s="47"/>
      <c r="WV6" s="47"/>
      <c r="WW6" s="47"/>
      <c r="WX6" s="49" t="str">
        <f>"Es waren insgesamt "</f>
        <v xml:space="preserve">Es waren insgesamt </v>
      </c>
      <c r="XC6" s="66" t="e">
        <f ca="1">XK4</f>
        <v>#REF!</v>
      </c>
      <c r="XD6" t="str">
        <f>" Bewertungseinheiten (BE) zu erreichen."</f>
        <v xml:space="preserve"> Bewertungseinheiten (BE) zu erreichen.</v>
      </c>
      <c r="XM6" s="47"/>
      <c r="XN6" s="47"/>
      <c r="XO6" s="47"/>
      <c r="XP6" s="47"/>
      <c r="XQ6" s="47"/>
      <c r="XR6" s="47"/>
      <c r="XS6" s="47"/>
      <c r="XT6" s="47"/>
    </row>
    <row r="7" spans="1:644" ht="15.75" x14ac:dyDescent="0.25">
      <c r="A7" s="49" t="str">
        <f>"Du hast "</f>
        <v xml:space="preserve">Du hast </v>
      </c>
      <c r="C7" s="85" t="e">
        <f>K3</f>
        <v>#REF!</v>
      </c>
      <c r="D7" t="str">
        <f>" BE erreicht.  Das entspricht"</f>
        <v xml:space="preserve"> BE erreicht.  Das entspricht</v>
      </c>
      <c r="J7" s="67" t="e">
        <f>K4*100&amp;" %."</f>
        <v>#REF!</v>
      </c>
      <c r="P7" s="47"/>
      <c r="Q7" s="47"/>
      <c r="R7" s="47"/>
      <c r="S7" s="47"/>
      <c r="T7" s="46">
        <v>22</v>
      </c>
      <c r="U7" s="46">
        <f>QUOTIENT(COLUMNS($A$1:V1),T7)</f>
        <v>1</v>
      </c>
      <c r="V7" s="46"/>
      <c r="W7" s="47"/>
      <c r="X7" s="49" t="str">
        <f>"Du hast "</f>
        <v xml:space="preserve">Du hast </v>
      </c>
      <c r="Z7" s="85" t="e">
        <f>AH3</f>
        <v>#REF!</v>
      </c>
      <c r="AA7" t="str">
        <f>" BE erreicht.  Das entspricht"</f>
        <v xml:space="preserve"> BE erreicht.  Das entspricht</v>
      </c>
      <c r="AG7" s="67" t="e">
        <f>AH4*100&amp;" %."</f>
        <v>#REF!</v>
      </c>
      <c r="AM7" s="47"/>
      <c r="AN7" s="47"/>
      <c r="AO7" s="47"/>
      <c r="AP7" s="47"/>
      <c r="AQ7" s="46">
        <v>22</v>
      </c>
      <c r="AR7" s="46">
        <f>QUOTIENT(COLUMNS($A$1:AS1),AQ7)</f>
        <v>2</v>
      </c>
      <c r="AS7" s="46"/>
      <c r="AT7" s="47"/>
      <c r="AU7" s="49" t="str">
        <f>"Du hast "</f>
        <v xml:space="preserve">Du hast </v>
      </c>
      <c r="AW7" s="85" t="e">
        <f>BE3</f>
        <v>#REF!</v>
      </c>
      <c r="AX7" t="str">
        <f>" BE erreicht.  Das entspricht"</f>
        <v xml:space="preserve"> BE erreicht.  Das entspricht</v>
      </c>
      <c r="BD7" s="67" t="e">
        <f>BE4*100&amp;" %."</f>
        <v>#REF!</v>
      </c>
      <c r="BJ7" s="47"/>
      <c r="BK7" s="47"/>
      <c r="BL7" s="47"/>
      <c r="BM7" s="47"/>
      <c r="BN7" s="46">
        <v>22</v>
      </c>
      <c r="BO7" s="46">
        <f>QUOTIENT(COLUMNS($A$1:BP1),BN7)</f>
        <v>3</v>
      </c>
      <c r="BP7" s="46"/>
      <c r="BQ7" s="47"/>
      <c r="BR7" s="49" t="str">
        <f>"Du hast "</f>
        <v xml:space="preserve">Du hast </v>
      </c>
      <c r="BT7" s="85" t="e">
        <f>CB3</f>
        <v>#REF!</v>
      </c>
      <c r="BU7" t="str">
        <f>" BE erreicht.  Das entspricht"</f>
        <v xml:space="preserve"> BE erreicht.  Das entspricht</v>
      </c>
      <c r="CA7" s="67" t="e">
        <f>CB4*100&amp;" %."</f>
        <v>#REF!</v>
      </c>
      <c r="CG7" s="47"/>
      <c r="CH7" s="47"/>
      <c r="CI7" s="47"/>
      <c r="CJ7" s="47"/>
      <c r="CK7" s="46">
        <v>22</v>
      </c>
      <c r="CL7" s="46">
        <f>QUOTIENT(COLUMNS($A$1:CM1),CK7)</f>
        <v>4</v>
      </c>
      <c r="CM7" s="46"/>
      <c r="CN7" s="47"/>
      <c r="CO7" s="49" t="str">
        <f>"Du hast "</f>
        <v xml:space="preserve">Du hast </v>
      </c>
      <c r="CQ7" s="85" t="e">
        <f>CY3</f>
        <v>#REF!</v>
      </c>
      <c r="CR7" t="str">
        <f>" BE erreicht.  Das entspricht"</f>
        <v xml:space="preserve"> BE erreicht.  Das entspricht</v>
      </c>
      <c r="CX7" s="67" t="e">
        <f>CY4*100&amp;" %."</f>
        <v>#REF!</v>
      </c>
      <c r="DD7" s="47"/>
      <c r="DE7" s="47"/>
      <c r="DF7" s="47"/>
      <c r="DG7" s="47"/>
      <c r="DH7" s="46">
        <v>22</v>
      </c>
      <c r="DI7" s="46">
        <f>QUOTIENT(COLUMNS($A$1:DJ1),DH7)</f>
        <v>5</v>
      </c>
      <c r="DJ7" s="46"/>
      <c r="DK7" s="47"/>
      <c r="DL7" s="49" t="str">
        <f>"Du hast "</f>
        <v xml:space="preserve">Du hast </v>
      </c>
      <c r="DN7" s="85" t="e">
        <f>DV3</f>
        <v>#REF!</v>
      </c>
      <c r="DO7" t="str">
        <f>" BE erreicht.  Das entspricht"</f>
        <v xml:space="preserve"> BE erreicht.  Das entspricht</v>
      </c>
      <c r="DU7" s="67" t="e">
        <f>DV4*100&amp;" %."</f>
        <v>#REF!</v>
      </c>
      <c r="EA7" s="47"/>
      <c r="EB7" s="47"/>
      <c r="EC7" s="47"/>
      <c r="ED7" s="47"/>
      <c r="EE7" s="46">
        <v>22</v>
      </c>
      <c r="EF7" s="46">
        <f>QUOTIENT(COLUMNS($A$1:EG1),EE7)</f>
        <v>6</v>
      </c>
      <c r="EG7" s="46"/>
      <c r="EH7" s="47"/>
      <c r="EI7" s="49" t="str">
        <f>"Du hast "</f>
        <v xml:space="preserve">Du hast </v>
      </c>
      <c r="EK7" s="85" t="e">
        <f>ES3</f>
        <v>#REF!</v>
      </c>
      <c r="EL7" t="str">
        <f>" BE erreicht.  Das entspricht"</f>
        <v xml:space="preserve"> BE erreicht.  Das entspricht</v>
      </c>
      <c r="ER7" s="67" t="e">
        <f>ES4*100&amp;" %."</f>
        <v>#REF!</v>
      </c>
      <c r="EX7" s="47"/>
      <c r="EY7" s="47"/>
      <c r="EZ7" s="47"/>
      <c r="FA7" s="47"/>
      <c r="FB7" s="46">
        <v>22</v>
      </c>
      <c r="FC7" s="46">
        <f>QUOTIENT(COLUMNS($A$1:FD1),FB7)</f>
        <v>7</v>
      </c>
      <c r="FD7" s="46"/>
      <c r="FE7" s="47"/>
      <c r="FF7" s="49" t="str">
        <f>"Du hast "</f>
        <v xml:space="preserve">Du hast </v>
      </c>
      <c r="FH7" s="85" t="e">
        <f>FP3</f>
        <v>#REF!</v>
      </c>
      <c r="FI7" t="str">
        <f>" BE erreicht.  Das entspricht"</f>
        <v xml:space="preserve"> BE erreicht.  Das entspricht</v>
      </c>
      <c r="FO7" s="67" t="e">
        <f>FP4*100&amp;" %."</f>
        <v>#REF!</v>
      </c>
      <c r="FU7" s="47"/>
      <c r="FV7" s="47"/>
      <c r="FW7" s="47"/>
      <c r="FX7" s="47"/>
      <c r="FY7" s="46">
        <v>22</v>
      </c>
      <c r="FZ7" s="46">
        <f>QUOTIENT(COLUMNS($A$1:GA1),FY7)</f>
        <v>8</v>
      </c>
      <c r="GA7" s="46"/>
      <c r="GB7" s="47"/>
      <c r="GC7" s="49" t="str">
        <f>"Du hast "</f>
        <v xml:space="preserve">Du hast </v>
      </c>
      <c r="GE7" s="85" t="e">
        <f>GM3</f>
        <v>#REF!</v>
      </c>
      <c r="GF7" t="str">
        <f>" BE erreicht.  Das entspricht"</f>
        <v xml:space="preserve"> BE erreicht.  Das entspricht</v>
      </c>
      <c r="GL7" s="67" t="e">
        <f>GM4*100&amp;" %."</f>
        <v>#REF!</v>
      </c>
      <c r="GR7" s="47"/>
      <c r="GS7" s="47"/>
      <c r="GT7" s="47"/>
      <c r="GU7" s="47"/>
      <c r="GV7" s="46">
        <v>22</v>
      </c>
      <c r="GW7" s="46">
        <f>QUOTIENT(COLUMNS($A$1:GX1),GV7)</f>
        <v>9</v>
      </c>
      <c r="GX7" s="46"/>
      <c r="GY7" s="47"/>
      <c r="GZ7" s="49" t="str">
        <f>"Du hast "</f>
        <v xml:space="preserve">Du hast </v>
      </c>
      <c r="HB7" s="85" t="e">
        <f>HJ3</f>
        <v>#REF!</v>
      </c>
      <c r="HC7" t="str">
        <f>" BE erreicht.  Das entspricht"</f>
        <v xml:space="preserve"> BE erreicht.  Das entspricht</v>
      </c>
      <c r="HI7" s="67" t="e">
        <f>HJ4*100&amp;" %."</f>
        <v>#REF!</v>
      </c>
      <c r="HO7" s="47"/>
      <c r="HP7" s="47"/>
      <c r="HQ7" s="47"/>
      <c r="HR7" s="47"/>
      <c r="HS7" s="46">
        <v>22</v>
      </c>
      <c r="HT7" s="46">
        <f>QUOTIENT(COLUMNS($A$1:HU1),HS7)</f>
        <v>10</v>
      </c>
      <c r="HU7" s="46"/>
      <c r="HV7" s="47"/>
      <c r="HW7" s="49" t="str">
        <f>"Du hast "</f>
        <v xml:space="preserve">Du hast </v>
      </c>
      <c r="HY7" s="85" t="e">
        <f>IG3</f>
        <v>#REF!</v>
      </c>
      <c r="HZ7" t="str">
        <f>" BE erreicht.  Das entspricht"</f>
        <v xml:space="preserve"> BE erreicht.  Das entspricht</v>
      </c>
      <c r="IF7" s="67" t="e">
        <f>IG4*100&amp;" %."</f>
        <v>#REF!</v>
      </c>
      <c r="IL7" s="47"/>
      <c r="IM7" s="47"/>
      <c r="IN7" s="47"/>
      <c r="IO7" s="47"/>
      <c r="IP7" s="46">
        <v>22</v>
      </c>
      <c r="IQ7" s="46">
        <f>QUOTIENT(COLUMNS($A$1:IR1),IP7)</f>
        <v>11</v>
      </c>
      <c r="IR7" s="46"/>
      <c r="IS7" s="47"/>
      <c r="IT7" s="49" t="str">
        <f>"Du hast "</f>
        <v xml:space="preserve">Du hast </v>
      </c>
      <c r="IV7" s="85" t="e">
        <f>JD3</f>
        <v>#REF!</v>
      </c>
      <c r="IW7" t="str">
        <f>" BE erreicht.  Das entspricht"</f>
        <v xml:space="preserve"> BE erreicht.  Das entspricht</v>
      </c>
      <c r="JC7" s="67" t="e">
        <f>JD4*100&amp;" %."</f>
        <v>#REF!</v>
      </c>
      <c r="JI7" s="47"/>
      <c r="JJ7" s="47"/>
      <c r="JK7" s="47"/>
      <c r="JL7" s="47"/>
      <c r="JM7" s="46">
        <v>22</v>
      </c>
      <c r="JN7" s="46">
        <f>QUOTIENT(COLUMNS($A$1:JO1),JM7)</f>
        <v>12</v>
      </c>
      <c r="JO7" s="46"/>
      <c r="JP7" s="47"/>
      <c r="JQ7" s="49" t="str">
        <f>"Du hast "</f>
        <v xml:space="preserve">Du hast </v>
      </c>
      <c r="JS7" s="85" t="e">
        <f>KA3</f>
        <v>#REF!</v>
      </c>
      <c r="JT7" t="str">
        <f>" BE erreicht.  Das entspricht"</f>
        <v xml:space="preserve"> BE erreicht.  Das entspricht</v>
      </c>
      <c r="JZ7" s="67" t="e">
        <f>KA4*100&amp;" %."</f>
        <v>#REF!</v>
      </c>
      <c r="KF7" s="47"/>
      <c r="KG7" s="47"/>
      <c r="KH7" s="47"/>
      <c r="KI7" s="47"/>
      <c r="KJ7" s="46">
        <v>22</v>
      </c>
      <c r="KK7" s="46">
        <f>QUOTIENT(COLUMNS($A$1:KL1),KJ7)</f>
        <v>13</v>
      </c>
      <c r="KL7" s="46"/>
      <c r="KM7" s="47"/>
      <c r="KN7" s="49" t="str">
        <f>"Du hast "</f>
        <v xml:space="preserve">Du hast </v>
      </c>
      <c r="KP7" s="85" t="e">
        <f>KX3</f>
        <v>#REF!</v>
      </c>
      <c r="KQ7" t="str">
        <f>" BE erreicht.  Das entspricht"</f>
        <v xml:space="preserve"> BE erreicht.  Das entspricht</v>
      </c>
      <c r="KW7" s="67" t="e">
        <f>KX4*100&amp;" %."</f>
        <v>#REF!</v>
      </c>
      <c r="LC7" s="47"/>
      <c r="LD7" s="47"/>
      <c r="LE7" s="47"/>
      <c r="LF7" s="47"/>
      <c r="LG7" s="46">
        <v>22</v>
      </c>
      <c r="LH7" s="46">
        <f>QUOTIENT(COLUMNS($A$1:LI1),LG7)</f>
        <v>14</v>
      </c>
      <c r="LI7" s="46"/>
      <c r="LJ7" s="47"/>
      <c r="LK7" s="49" t="str">
        <f>"Du hast "</f>
        <v xml:space="preserve">Du hast </v>
      </c>
      <c r="LM7" s="85" t="e">
        <f>LU3</f>
        <v>#REF!</v>
      </c>
      <c r="LN7" t="str">
        <f>" BE erreicht.  Das entspricht"</f>
        <v xml:space="preserve"> BE erreicht.  Das entspricht</v>
      </c>
      <c r="LT7" s="67" t="e">
        <f>LU4*100&amp;" %."</f>
        <v>#REF!</v>
      </c>
      <c r="LZ7" s="47"/>
      <c r="MA7" s="47"/>
      <c r="MB7" s="47"/>
      <c r="MC7" s="47"/>
      <c r="MD7" s="46">
        <v>22</v>
      </c>
      <c r="ME7" s="46">
        <f>QUOTIENT(COLUMNS($A$1:MF1),MD7)</f>
        <v>15</v>
      </c>
      <c r="MF7" s="46"/>
      <c r="MG7" s="47"/>
      <c r="MH7" s="49" t="str">
        <f>"Du hast "</f>
        <v xml:space="preserve">Du hast </v>
      </c>
      <c r="MJ7" s="85" t="e">
        <f>MR3</f>
        <v>#REF!</v>
      </c>
      <c r="MK7" t="str">
        <f>" BE erreicht.  Das entspricht"</f>
        <v xml:space="preserve"> BE erreicht.  Das entspricht</v>
      </c>
      <c r="MQ7" s="67" t="e">
        <f>MR4*100&amp;" %."</f>
        <v>#REF!</v>
      </c>
      <c r="MW7" s="47"/>
      <c r="MX7" s="47"/>
      <c r="MY7" s="47"/>
      <c r="MZ7" s="47"/>
      <c r="NA7" s="46">
        <v>22</v>
      </c>
      <c r="NB7" s="46">
        <f>QUOTIENT(COLUMNS($A$1:NC1),NA7)</f>
        <v>16</v>
      </c>
      <c r="NC7" s="46"/>
      <c r="ND7" s="47"/>
      <c r="NE7" s="49" t="str">
        <f>"Du hast "</f>
        <v xml:space="preserve">Du hast </v>
      </c>
      <c r="NG7" s="85" t="e">
        <f>NO3</f>
        <v>#REF!</v>
      </c>
      <c r="NH7" t="str">
        <f>" BE erreicht.  Das entspricht"</f>
        <v xml:space="preserve"> BE erreicht.  Das entspricht</v>
      </c>
      <c r="NN7" s="67" t="e">
        <f>NO4*100&amp;" %."</f>
        <v>#REF!</v>
      </c>
      <c r="NT7" s="47"/>
      <c r="NU7" s="47"/>
      <c r="NV7" s="47"/>
      <c r="NW7" s="47"/>
      <c r="NX7" s="46">
        <v>22</v>
      </c>
      <c r="NY7" s="46">
        <f>QUOTIENT(COLUMNS($A$1:NZ1),NX7)</f>
        <v>17</v>
      </c>
      <c r="NZ7" s="46"/>
      <c r="OA7" s="47"/>
      <c r="OB7" s="49" t="str">
        <f>"Du hast "</f>
        <v xml:space="preserve">Du hast </v>
      </c>
      <c r="OD7" s="85" t="e">
        <f>OL3</f>
        <v>#REF!</v>
      </c>
      <c r="OE7" t="str">
        <f>" BE erreicht.  Das entspricht"</f>
        <v xml:space="preserve"> BE erreicht.  Das entspricht</v>
      </c>
      <c r="OK7" s="67" t="e">
        <f>OL4*100&amp;" %."</f>
        <v>#REF!</v>
      </c>
      <c r="OQ7" s="47"/>
      <c r="OR7" s="47"/>
      <c r="OS7" s="47"/>
      <c r="OT7" s="47"/>
      <c r="OU7" s="46">
        <v>22</v>
      </c>
      <c r="OV7" s="46">
        <f>QUOTIENT(COLUMNS($A$1:OW1),OU7)</f>
        <v>18</v>
      </c>
      <c r="OW7" s="46"/>
      <c r="OX7" s="47"/>
      <c r="OY7" s="49" t="str">
        <f>"Du hast "</f>
        <v xml:space="preserve">Du hast </v>
      </c>
      <c r="PA7" s="85" t="e">
        <f>PI3</f>
        <v>#REF!</v>
      </c>
      <c r="PB7" t="str">
        <f>" BE erreicht.  Das entspricht"</f>
        <v xml:space="preserve"> BE erreicht.  Das entspricht</v>
      </c>
      <c r="PH7" s="67" t="e">
        <f>PI4*100&amp;" %."</f>
        <v>#REF!</v>
      </c>
      <c r="PN7" s="47"/>
      <c r="PO7" s="47"/>
      <c r="PP7" s="47"/>
      <c r="PQ7" s="47"/>
      <c r="PR7" s="46">
        <v>22</v>
      </c>
      <c r="PS7" s="46">
        <f>QUOTIENT(COLUMNS($A$1:PT1),PR7)</f>
        <v>19</v>
      </c>
      <c r="PT7" s="46"/>
      <c r="PU7" s="47"/>
      <c r="PV7" s="49" t="str">
        <f>"Du hast "</f>
        <v xml:space="preserve">Du hast </v>
      </c>
      <c r="PX7" s="85" t="e">
        <f>QF3</f>
        <v>#REF!</v>
      </c>
      <c r="PY7" t="str">
        <f>" BE erreicht.  Das entspricht"</f>
        <v xml:space="preserve"> BE erreicht.  Das entspricht</v>
      </c>
      <c r="QE7" s="67" t="e">
        <f>QF4*100&amp;" %."</f>
        <v>#REF!</v>
      </c>
      <c r="QK7" s="47"/>
      <c r="QL7" s="47"/>
      <c r="QM7" s="47"/>
      <c r="QN7" s="47"/>
      <c r="QO7" s="46">
        <v>22</v>
      </c>
      <c r="QP7" s="46">
        <f>QUOTIENT(COLUMNS($A$1:QQ1),QO7)</f>
        <v>20</v>
      </c>
      <c r="QQ7" s="46"/>
      <c r="QR7" s="47"/>
      <c r="QS7" s="49" t="str">
        <f>"Du hast "</f>
        <v xml:space="preserve">Du hast </v>
      </c>
      <c r="QU7" s="85" t="e">
        <f>RC3</f>
        <v>#REF!</v>
      </c>
      <c r="QV7" t="str">
        <f>" BE erreicht.  Das entspricht"</f>
        <v xml:space="preserve"> BE erreicht.  Das entspricht</v>
      </c>
      <c r="RB7" s="67" t="e">
        <f>RC4*100&amp;" %."</f>
        <v>#REF!</v>
      </c>
      <c r="RH7" s="47"/>
      <c r="RI7" s="47"/>
      <c r="RJ7" s="47"/>
      <c r="RK7" s="47"/>
      <c r="RL7" s="46">
        <v>22</v>
      </c>
      <c r="RM7" s="46">
        <f>QUOTIENT(COLUMNS($A$1:RN1),RL7)</f>
        <v>21</v>
      </c>
      <c r="RN7" s="46"/>
      <c r="RO7" s="47"/>
      <c r="RP7" s="49" t="str">
        <f>"Du hast "</f>
        <v xml:space="preserve">Du hast </v>
      </c>
      <c r="RR7" s="85" t="e">
        <f>RZ3</f>
        <v>#REF!</v>
      </c>
      <c r="RS7" t="str">
        <f>" BE erreicht.  Das entspricht"</f>
        <v xml:space="preserve"> BE erreicht.  Das entspricht</v>
      </c>
      <c r="RY7" s="67" t="e">
        <f>RZ4*100&amp;" %."</f>
        <v>#REF!</v>
      </c>
      <c r="SE7" s="47"/>
      <c r="SF7" s="47"/>
      <c r="SG7" s="47"/>
      <c r="SH7" s="47"/>
      <c r="SI7" s="46">
        <v>22</v>
      </c>
      <c r="SJ7" s="46">
        <f>QUOTIENT(COLUMNS($A$1:SK1),SI7)</f>
        <v>22</v>
      </c>
      <c r="SK7" s="46"/>
      <c r="SL7" s="47"/>
      <c r="SM7" s="49" t="str">
        <f>"Du hast "</f>
        <v xml:space="preserve">Du hast </v>
      </c>
      <c r="SO7" s="85" t="e">
        <f>SW3</f>
        <v>#REF!</v>
      </c>
      <c r="SP7" t="str">
        <f>" BE erreicht.  Das entspricht"</f>
        <v xml:space="preserve"> BE erreicht.  Das entspricht</v>
      </c>
      <c r="SV7" s="67" t="e">
        <f>SW4*100&amp;" %."</f>
        <v>#REF!</v>
      </c>
      <c r="TB7" s="47"/>
      <c r="TC7" s="47"/>
      <c r="TD7" s="47"/>
      <c r="TE7" s="47"/>
      <c r="TF7" s="46">
        <v>22</v>
      </c>
      <c r="TG7" s="46">
        <f>QUOTIENT(COLUMNS($A$1:TH1),TF7)</f>
        <v>24</v>
      </c>
      <c r="TH7" s="46"/>
      <c r="TI7" s="47"/>
      <c r="TJ7" s="49" t="str">
        <f>"Du hast "</f>
        <v xml:space="preserve">Du hast </v>
      </c>
      <c r="TL7" s="85" t="e">
        <f>TT3</f>
        <v>#REF!</v>
      </c>
      <c r="TM7" t="str">
        <f>" BE erreicht.  Das entspricht"</f>
        <v xml:space="preserve"> BE erreicht.  Das entspricht</v>
      </c>
      <c r="TS7" s="67" t="e">
        <f>TT4*100&amp;" %."</f>
        <v>#REF!</v>
      </c>
      <c r="TY7" s="47"/>
      <c r="TZ7" s="47"/>
      <c r="UA7" s="47"/>
      <c r="UB7" s="47"/>
      <c r="UC7" s="46">
        <v>22</v>
      </c>
      <c r="UD7" s="46">
        <f>QUOTIENT(COLUMNS($A$1:UE1),UC7)</f>
        <v>25</v>
      </c>
      <c r="UE7" s="46"/>
      <c r="UF7" s="47"/>
      <c r="UG7" s="49" t="str">
        <f>"Du hast "</f>
        <v xml:space="preserve">Du hast </v>
      </c>
      <c r="UI7" s="85" t="e">
        <f>UQ3</f>
        <v>#REF!</v>
      </c>
      <c r="UJ7" t="str">
        <f>" BE erreicht.  Das entspricht"</f>
        <v xml:space="preserve"> BE erreicht.  Das entspricht</v>
      </c>
      <c r="UP7" s="67" t="e">
        <f>UQ4*100&amp;" %."</f>
        <v>#REF!</v>
      </c>
      <c r="UV7" s="47"/>
      <c r="UW7" s="47"/>
      <c r="UX7" s="47"/>
      <c r="UY7" s="47"/>
      <c r="UZ7" s="46">
        <v>22</v>
      </c>
      <c r="VA7" s="46">
        <f>QUOTIENT(COLUMNS($A$1:VB1),UZ7)</f>
        <v>26</v>
      </c>
      <c r="VB7" s="46"/>
      <c r="VC7" s="47"/>
      <c r="VD7" s="49" t="str">
        <f>"Du hast "</f>
        <v xml:space="preserve">Du hast </v>
      </c>
      <c r="VF7" s="85" t="e">
        <f>VN3</f>
        <v>#REF!</v>
      </c>
      <c r="VG7" t="str">
        <f>" BE erreicht.  Das entspricht"</f>
        <v xml:space="preserve"> BE erreicht.  Das entspricht</v>
      </c>
      <c r="VM7" s="67" t="e">
        <f>VN4*100&amp;" %."</f>
        <v>#REF!</v>
      </c>
      <c r="VS7" s="47"/>
      <c r="VT7" s="47"/>
      <c r="VU7" s="47"/>
      <c r="VV7" s="47"/>
      <c r="VW7" s="46">
        <v>22</v>
      </c>
      <c r="VX7" s="46">
        <f>QUOTIENT(COLUMNS($A$1:VY1),VW7)</f>
        <v>27</v>
      </c>
      <c r="VY7" s="46"/>
      <c r="VZ7" s="47"/>
      <c r="WA7" s="49" t="str">
        <f>"Du hast "</f>
        <v xml:space="preserve">Du hast </v>
      </c>
      <c r="WC7" s="85" t="e">
        <f>WK3</f>
        <v>#REF!</v>
      </c>
      <c r="WD7" t="str">
        <f>" BE erreicht.  Das entspricht"</f>
        <v xml:space="preserve"> BE erreicht.  Das entspricht</v>
      </c>
      <c r="WJ7" s="67" t="e">
        <f>WK4*100&amp;" %."</f>
        <v>#REF!</v>
      </c>
      <c r="WP7" s="47"/>
      <c r="WQ7" s="47"/>
      <c r="WR7" s="47"/>
      <c r="WS7" s="47"/>
      <c r="WT7" s="46">
        <v>22</v>
      </c>
      <c r="WU7" s="46">
        <f>QUOTIENT(COLUMNS($A$1:WV1),WT7)</f>
        <v>28</v>
      </c>
      <c r="WV7" s="46"/>
      <c r="WW7" s="47"/>
      <c r="WX7" s="49" t="str">
        <f>"Du hast "</f>
        <v xml:space="preserve">Du hast </v>
      </c>
      <c r="WZ7" s="85" t="e">
        <f>XH3</f>
        <v>#REF!</v>
      </c>
      <c r="XA7" t="str">
        <f>" BE erreicht.  Das entspricht"</f>
        <v xml:space="preserve"> BE erreicht.  Das entspricht</v>
      </c>
      <c r="XG7" s="67" t="e">
        <f>XH4*100&amp;" %."</f>
        <v>#REF!</v>
      </c>
      <c r="XM7" s="47"/>
      <c r="XN7" s="47"/>
      <c r="XO7" s="47"/>
      <c r="XP7" s="47"/>
      <c r="XQ7" s="46">
        <v>22</v>
      </c>
      <c r="XR7" s="46">
        <f>QUOTIENT(COLUMNS($A$1:XS1),XQ7)</f>
        <v>29</v>
      </c>
      <c r="XS7" s="46"/>
      <c r="XT7" s="47"/>
    </row>
    <row r="8" spans="1:644" ht="15.75" thickBot="1" x14ac:dyDescent="0.3">
      <c r="P8" s="47"/>
      <c r="Q8" s="47"/>
      <c r="R8" s="47"/>
      <c r="S8" s="47"/>
      <c r="T8" s="46"/>
      <c r="U8" s="46" t="s">
        <v>93</v>
      </c>
      <c r="V8" s="46" t="e">
        <f>MATCH(U7,Namen!$B$6:$B$36,0)</f>
        <v>#N/A</v>
      </c>
      <c r="W8" s="47"/>
      <c r="AM8" s="47"/>
      <c r="AN8" s="47"/>
      <c r="AO8" s="47"/>
      <c r="AP8" s="47"/>
      <c r="AQ8" s="46"/>
      <c r="AR8" s="46" t="s">
        <v>93</v>
      </c>
      <c r="AS8" s="46" t="e">
        <f>MATCH(AR7,Namen!$B$6:$B$36,0)</f>
        <v>#N/A</v>
      </c>
      <c r="AT8" s="47"/>
      <c r="BJ8" s="47"/>
      <c r="BK8" s="47"/>
      <c r="BL8" s="47"/>
      <c r="BM8" s="47"/>
      <c r="BN8" s="46"/>
      <c r="BO8" s="46" t="s">
        <v>93</v>
      </c>
      <c r="BP8" s="46" t="e">
        <f>MATCH(BO7,Namen!$B$6:$B$36,0)</f>
        <v>#N/A</v>
      </c>
      <c r="BQ8" s="47"/>
      <c r="CG8" s="47"/>
      <c r="CH8" s="47"/>
      <c r="CI8" s="47"/>
      <c r="CJ8" s="47"/>
      <c r="CK8" s="46"/>
      <c r="CL8" s="46" t="s">
        <v>93</v>
      </c>
      <c r="CM8" s="46" t="e">
        <f>MATCH(CL7,Namen!$B$6:$B$36,0)</f>
        <v>#N/A</v>
      </c>
      <c r="CN8" s="47"/>
      <c r="DD8" s="47"/>
      <c r="DE8" s="47"/>
      <c r="DF8" s="47"/>
      <c r="DG8" s="47"/>
      <c r="DH8" s="46"/>
      <c r="DI8" s="46" t="s">
        <v>93</v>
      </c>
      <c r="DJ8" s="46" t="e">
        <f>MATCH(DI7,Namen!$B$6:$B$36,0)</f>
        <v>#N/A</v>
      </c>
      <c r="DK8" s="47"/>
      <c r="EA8" s="47"/>
      <c r="EB8" s="47"/>
      <c r="EC8" s="47"/>
      <c r="ED8" s="47"/>
      <c r="EE8" s="46"/>
      <c r="EF8" s="46" t="s">
        <v>93</v>
      </c>
      <c r="EG8" s="46" t="e">
        <f>MATCH(EF7,Namen!$B$6:$B$36,0)</f>
        <v>#N/A</v>
      </c>
      <c r="EH8" s="47"/>
      <c r="EX8" s="47"/>
      <c r="EY8" s="47"/>
      <c r="EZ8" s="47"/>
      <c r="FA8" s="47"/>
      <c r="FB8" s="46"/>
      <c r="FC8" s="46" t="s">
        <v>93</v>
      </c>
      <c r="FD8" s="46" t="e">
        <f>MATCH(FC7,Namen!$B$6:$B$36,0)</f>
        <v>#N/A</v>
      </c>
      <c r="FE8" s="47"/>
      <c r="FU8" s="47"/>
      <c r="FV8" s="47"/>
      <c r="FW8" s="47"/>
      <c r="FX8" s="47"/>
      <c r="FY8" s="46"/>
      <c r="FZ8" s="46" t="s">
        <v>93</v>
      </c>
      <c r="GA8" s="46" t="e">
        <f>MATCH(FZ7,Namen!$B$6:$B$36,0)</f>
        <v>#N/A</v>
      </c>
      <c r="GB8" s="47"/>
      <c r="GR8" s="47"/>
      <c r="GS8" s="47"/>
      <c r="GT8" s="47"/>
      <c r="GU8" s="47"/>
      <c r="GV8" s="46"/>
      <c r="GW8" s="46" t="s">
        <v>93</v>
      </c>
      <c r="GX8" s="46" t="e">
        <f>MATCH(GW7,Namen!$B$6:$B$36,0)</f>
        <v>#N/A</v>
      </c>
      <c r="GY8" s="47"/>
      <c r="HO8" s="47"/>
      <c r="HP8" s="47"/>
      <c r="HQ8" s="47"/>
      <c r="HR8" s="47"/>
      <c r="HS8" s="46"/>
      <c r="HT8" s="46" t="s">
        <v>93</v>
      </c>
      <c r="HU8" s="46" t="e">
        <f>MATCH(HT7,Namen!$B$6:$B$36,0)</f>
        <v>#N/A</v>
      </c>
      <c r="HV8" s="47"/>
      <c r="IL8" s="47"/>
      <c r="IM8" s="47"/>
      <c r="IN8" s="47"/>
      <c r="IO8" s="47"/>
      <c r="IP8" s="46"/>
      <c r="IQ8" s="46" t="s">
        <v>93</v>
      </c>
      <c r="IR8" s="46" t="e">
        <f>MATCH(IQ7,Namen!$B$6:$B$36,0)</f>
        <v>#N/A</v>
      </c>
      <c r="IS8" s="47"/>
      <c r="JI8" s="47"/>
      <c r="JJ8" s="47"/>
      <c r="JK8" s="47"/>
      <c r="JL8" s="47"/>
      <c r="JM8" s="46"/>
      <c r="JN8" s="46" t="s">
        <v>93</v>
      </c>
      <c r="JO8" s="46" t="e">
        <f>MATCH(JN7,Namen!$B$6:$B$36,0)</f>
        <v>#N/A</v>
      </c>
      <c r="JP8" s="47"/>
      <c r="KF8" s="47"/>
      <c r="KG8" s="47"/>
      <c r="KH8" s="47"/>
      <c r="KI8" s="47"/>
      <c r="KJ8" s="46"/>
      <c r="KK8" s="46" t="s">
        <v>93</v>
      </c>
      <c r="KL8" s="46" t="e">
        <f>MATCH(KK7,Namen!$B$6:$B$36,0)</f>
        <v>#N/A</v>
      </c>
      <c r="KM8" s="47"/>
      <c r="LC8" s="47"/>
      <c r="LD8" s="47"/>
      <c r="LE8" s="47"/>
      <c r="LF8" s="47"/>
      <c r="LG8" s="46"/>
      <c r="LH8" s="46" t="s">
        <v>93</v>
      </c>
      <c r="LI8" s="46" t="e">
        <f>MATCH(LH7,Namen!$B$6:$B$36,0)</f>
        <v>#N/A</v>
      </c>
      <c r="LJ8" s="47"/>
      <c r="LZ8" s="47"/>
      <c r="MA8" s="47"/>
      <c r="MB8" s="47"/>
      <c r="MC8" s="47"/>
      <c r="MD8" s="46"/>
      <c r="ME8" s="46" t="s">
        <v>93</v>
      </c>
      <c r="MF8" s="46" t="e">
        <f>MATCH(ME7,Namen!$B$6:$B$36,0)</f>
        <v>#N/A</v>
      </c>
      <c r="MG8" s="47"/>
      <c r="MW8" s="47"/>
      <c r="MX8" s="47"/>
      <c r="MY8" s="47"/>
      <c r="MZ8" s="47"/>
      <c r="NA8" s="46"/>
      <c r="NB8" s="46" t="s">
        <v>93</v>
      </c>
      <c r="NC8" s="46" t="e">
        <f>MATCH(NB7,Namen!$B$6:$B$36,0)</f>
        <v>#N/A</v>
      </c>
      <c r="ND8" s="47"/>
      <c r="NT8" s="47"/>
      <c r="NU8" s="47"/>
      <c r="NV8" s="47"/>
      <c r="NW8" s="47"/>
      <c r="NX8" s="46"/>
      <c r="NY8" s="46" t="s">
        <v>93</v>
      </c>
      <c r="NZ8" s="46" t="e">
        <f>MATCH(NY7,Namen!$B$6:$B$36,0)</f>
        <v>#N/A</v>
      </c>
      <c r="OA8" s="47"/>
      <c r="OQ8" s="47"/>
      <c r="OR8" s="47"/>
      <c r="OS8" s="47"/>
      <c r="OT8" s="47"/>
      <c r="OU8" s="46"/>
      <c r="OV8" s="46" t="s">
        <v>93</v>
      </c>
      <c r="OW8" s="46" t="e">
        <f>MATCH(OV7,Namen!$B$6:$B$36,0)</f>
        <v>#N/A</v>
      </c>
      <c r="OX8" s="47"/>
      <c r="PN8" s="47"/>
      <c r="PO8" s="47"/>
      <c r="PP8" s="47"/>
      <c r="PQ8" s="47"/>
      <c r="PR8" s="46"/>
      <c r="PS8" s="46" t="s">
        <v>93</v>
      </c>
      <c r="PT8" s="46" t="e">
        <f>MATCH(PS7,Namen!$B$6:$B$36,0)</f>
        <v>#N/A</v>
      </c>
      <c r="PU8" s="47"/>
      <c r="QK8" s="47"/>
      <c r="QL8" s="47"/>
      <c r="QM8" s="47"/>
      <c r="QN8" s="47"/>
      <c r="QO8" s="46"/>
      <c r="QP8" s="46" t="s">
        <v>93</v>
      </c>
      <c r="QQ8" s="46" t="e">
        <f>MATCH(QP7,Namen!$B$6:$B$36,0)</f>
        <v>#N/A</v>
      </c>
      <c r="QR8" s="47"/>
      <c r="RH8" s="47"/>
      <c r="RI8" s="47"/>
      <c r="RJ8" s="47"/>
      <c r="RK8" s="47"/>
      <c r="RL8" s="46"/>
      <c r="RM8" s="46" t="s">
        <v>93</v>
      </c>
      <c r="RN8" s="46" t="e">
        <f>MATCH(RM7,Namen!$B$6:$B$36,0)</f>
        <v>#N/A</v>
      </c>
      <c r="RO8" s="47"/>
      <c r="SE8" s="47"/>
      <c r="SF8" s="47"/>
      <c r="SG8" s="47"/>
      <c r="SH8" s="47"/>
      <c r="SI8" s="46"/>
      <c r="SJ8" s="46" t="s">
        <v>93</v>
      </c>
      <c r="SK8" s="46" t="e">
        <f>MATCH(SJ7,Namen!$B$6:$B$36,0)</f>
        <v>#N/A</v>
      </c>
      <c r="SL8" s="47"/>
      <c r="TB8" s="47"/>
      <c r="TC8" s="47"/>
      <c r="TD8" s="47"/>
      <c r="TE8" s="47"/>
      <c r="TF8" s="46"/>
      <c r="TG8" s="46" t="s">
        <v>93</v>
      </c>
      <c r="TH8" s="46" t="e">
        <f>MATCH(TG7,Namen!$B$6:$B$36,0)</f>
        <v>#N/A</v>
      </c>
      <c r="TI8" s="47"/>
      <c r="TY8" s="47"/>
      <c r="TZ8" s="47"/>
      <c r="UA8" s="47"/>
      <c r="UB8" s="47"/>
      <c r="UC8" s="46"/>
      <c r="UD8" s="46" t="s">
        <v>93</v>
      </c>
      <c r="UE8" s="46" t="e">
        <f>MATCH(UD7,Namen!$B$6:$B$36,0)</f>
        <v>#N/A</v>
      </c>
      <c r="UF8" s="47"/>
      <c r="UV8" s="47"/>
      <c r="UW8" s="47"/>
      <c r="UX8" s="47"/>
      <c r="UY8" s="47"/>
      <c r="UZ8" s="46"/>
      <c r="VA8" s="46" t="s">
        <v>93</v>
      </c>
      <c r="VB8" s="46" t="e">
        <f>MATCH(VA7,Namen!$B$6:$B$36,0)</f>
        <v>#N/A</v>
      </c>
      <c r="VC8" s="47"/>
      <c r="VS8" s="47"/>
      <c r="VT8" s="47"/>
      <c r="VU8" s="47"/>
      <c r="VV8" s="47"/>
      <c r="VW8" s="46"/>
      <c r="VX8" s="46" t="s">
        <v>93</v>
      </c>
      <c r="VY8" s="46" t="e">
        <f>MATCH(VX7,Namen!$B$6:$B$36,0)</f>
        <v>#N/A</v>
      </c>
      <c r="VZ8" s="47"/>
      <c r="WP8" s="47"/>
      <c r="WQ8" s="47"/>
      <c r="WR8" s="47"/>
      <c r="WS8" s="47"/>
      <c r="WT8" s="46"/>
      <c r="WU8" s="46" t="s">
        <v>93</v>
      </c>
      <c r="WV8" s="46" t="e">
        <f>MATCH(WU7,Namen!$B$6:$B$36,0)</f>
        <v>#N/A</v>
      </c>
      <c r="WW8" s="47"/>
      <c r="XM8" s="47"/>
      <c r="XN8" s="47"/>
      <c r="XO8" s="47"/>
      <c r="XP8" s="47"/>
      <c r="XQ8" s="46"/>
      <c r="XR8" s="46" t="s">
        <v>93</v>
      </c>
      <c r="XS8" s="46" t="e">
        <f>MATCH(XR7,Namen!$B$6:$B$36,0)</f>
        <v>#N/A</v>
      </c>
      <c r="XT8" s="47"/>
    </row>
    <row r="9" spans="1:644" ht="15" customHeight="1" x14ac:dyDescent="0.25">
      <c r="E9" s="68"/>
      <c r="F9" s="69"/>
      <c r="G9" s="69"/>
      <c r="H9" s="69"/>
      <c r="I9" s="69"/>
      <c r="J9" s="69"/>
      <c r="K9" s="69"/>
      <c r="L9" s="69"/>
      <c r="M9" s="69"/>
      <c r="N9" s="69"/>
      <c r="O9" s="69"/>
      <c r="P9" s="70"/>
      <c r="Q9" s="60"/>
      <c r="R9" s="47"/>
      <c r="S9" s="47"/>
      <c r="T9" s="46"/>
      <c r="V9" s="46"/>
      <c r="W9" s="47"/>
      <c r="AB9" s="68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70"/>
      <c r="AN9" s="60"/>
      <c r="AO9" s="47"/>
      <c r="AP9" s="47"/>
      <c r="AQ9" s="46"/>
      <c r="AS9" s="46"/>
      <c r="AT9" s="47"/>
      <c r="AY9" s="68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70"/>
      <c r="BK9" s="60"/>
      <c r="BL9" s="47"/>
      <c r="BM9" s="47"/>
      <c r="BN9" s="46"/>
      <c r="BP9" s="46"/>
      <c r="BQ9" s="47"/>
      <c r="BV9" s="68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70"/>
      <c r="CH9" s="60"/>
      <c r="CI9" s="47"/>
      <c r="CJ9" s="47"/>
      <c r="CK9" s="46"/>
      <c r="CM9" s="46"/>
      <c r="CN9" s="47"/>
      <c r="CS9" s="68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70"/>
      <c r="DE9" s="60"/>
      <c r="DF9" s="47"/>
      <c r="DG9" s="47"/>
      <c r="DH9" s="46"/>
      <c r="DJ9" s="46"/>
      <c r="DK9" s="47"/>
      <c r="DP9" s="68"/>
      <c r="DQ9" s="69"/>
      <c r="DR9" s="69"/>
      <c r="DS9" s="69"/>
      <c r="DT9" s="69"/>
      <c r="DU9" s="69"/>
      <c r="DV9" s="69"/>
      <c r="DW9" s="69"/>
      <c r="DX9" s="69"/>
      <c r="DY9" s="69"/>
      <c r="DZ9" s="69"/>
      <c r="EA9" s="70"/>
      <c r="EB9" s="60"/>
      <c r="EC9" s="47"/>
      <c r="ED9" s="47"/>
      <c r="EE9" s="46"/>
      <c r="EG9" s="46"/>
      <c r="EH9" s="47"/>
      <c r="EM9" s="68"/>
      <c r="EN9" s="69"/>
      <c r="EO9" s="69"/>
      <c r="EP9" s="69"/>
      <c r="EQ9" s="69"/>
      <c r="ER9" s="69"/>
      <c r="ES9" s="69"/>
      <c r="ET9" s="69"/>
      <c r="EU9" s="69"/>
      <c r="EV9" s="69"/>
      <c r="EW9" s="69"/>
      <c r="EX9" s="70"/>
      <c r="EY9" s="60"/>
      <c r="EZ9" s="47"/>
      <c r="FA9" s="47"/>
      <c r="FB9" s="46"/>
      <c r="FD9" s="46"/>
      <c r="FE9" s="47"/>
      <c r="FJ9" s="68"/>
      <c r="FK9" s="69"/>
      <c r="FL9" s="69"/>
      <c r="FM9" s="69"/>
      <c r="FN9" s="69"/>
      <c r="FO9" s="69"/>
      <c r="FP9" s="69"/>
      <c r="FQ9" s="69"/>
      <c r="FR9" s="69"/>
      <c r="FS9" s="69"/>
      <c r="FT9" s="69"/>
      <c r="FU9" s="70"/>
      <c r="FV9" s="60"/>
      <c r="FW9" s="47"/>
      <c r="FX9" s="47"/>
      <c r="FY9" s="46"/>
      <c r="GA9" s="46"/>
      <c r="GB9" s="47"/>
      <c r="GG9" s="68"/>
      <c r="GH9" s="69"/>
      <c r="GI9" s="69"/>
      <c r="GJ9" s="69"/>
      <c r="GK9" s="69"/>
      <c r="GL9" s="69"/>
      <c r="GM9" s="69"/>
      <c r="GN9" s="69"/>
      <c r="GO9" s="69"/>
      <c r="GP9" s="69"/>
      <c r="GQ9" s="69"/>
      <c r="GR9" s="70"/>
      <c r="GS9" s="60"/>
      <c r="GT9" s="47"/>
      <c r="GU9" s="47"/>
      <c r="GV9" s="46"/>
      <c r="GX9" s="46"/>
      <c r="GY9" s="47"/>
      <c r="HD9" s="68"/>
      <c r="HE9" s="69"/>
      <c r="HF9" s="69"/>
      <c r="HG9" s="69"/>
      <c r="HH9" s="69"/>
      <c r="HI9" s="69"/>
      <c r="HJ9" s="69"/>
      <c r="HK9" s="69"/>
      <c r="HL9" s="69"/>
      <c r="HM9" s="69"/>
      <c r="HN9" s="69"/>
      <c r="HO9" s="70"/>
      <c r="HP9" s="60"/>
      <c r="HQ9" s="47"/>
      <c r="HR9" s="47"/>
      <c r="HS9" s="46"/>
      <c r="HU9" s="46"/>
      <c r="HV9" s="47"/>
      <c r="IA9" s="68"/>
      <c r="IB9" s="69"/>
      <c r="IC9" s="69"/>
      <c r="ID9" s="69"/>
      <c r="IE9" s="69"/>
      <c r="IF9" s="69"/>
      <c r="IG9" s="69"/>
      <c r="IH9" s="69"/>
      <c r="II9" s="69"/>
      <c r="IJ9" s="69"/>
      <c r="IK9" s="69"/>
      <c r="IL9" s="70"/>
      <c r="IM9" s="60"/>
      <c r="IN9" s="47"/>
      <c r="IO9" s="47"/>
      <c r="IP9" s="46"/>
      <c r="IR9" s="46"/>
      <c r="IS9" s="47"/>
      <c r="IX9" s="68"/>
      <c r="IY9" s="69"/>
      <c r="IZ9" s="69"/>
      <c r="JA9" s="69"/>
      <c r="JB9" s="69"/>
      <c r="JC9" s="69"/>
      <c r="JD9" s="69"/>
      <c r="JE9" s="69"/>
      <c r="JF9" s="69"/>
      <c r="JG9" s="69"/>
      <c r="JH9" s="69"/>
      <c r="JI9" s="70"/>
      <c r="JJ9" s="60"/>
      <c r="JK9" s="47"/>
      <c r="JL9" s="47"/>
      <c r="JM9" s="46"/>
      <c r="JO9" s="46"/>
      <c r="JP9" s="47"/>
      <c r="JU9" s="68"/>
      <c r="JV9" s="69"/>
      <c r="JW9" s="69"/>
      <c r="JX9" s="69"/>
      <c r="JY9" s="69"/>
      <c r="JZ9" s="69"/>
      <c r="KA9" s="69"/>
      <c r="KB9" s="69"/>
      <c r="KC9" s="69"/>
      <c r="KD9" s="69"/>
      <c r="KE9" s="69"/>
      <c r="KF9" s="70"/>
      <c r="KG9" s="60"/>
      <c r="KH9" s="47"/>
      <c r="KI9" s="47"/>
      <c r="KJ9" s="46"/>
      <c r="KL9" s="46"/>
      <c r="KM9" s="47"/>
      <c r="KR9" s="68"/>
      <c r="KS9" s="69"/>
      <c r="KT9" s="69"/>
      <c r="KU9" s="69"/>
      <c r="KV9" s="69"/>
      <c r="KW9" s="69"/>
      <c r="KX9" s="69"/>
      <c r="KY9" s="69"/>
      <c r="KZ9" s="69"/>
      <c r="LA9" s="69"/>
      <c r="LB9" s="69"/>
      <c r="LC9" s="70"/>
      <c r="LD9" s="60"/>
      <c r="LE9" s="47"/>
      <c r="LF9" s="47"/>
      <c r="LG9" s="46"/>
      <c r="LI9" s="46"/>
      <c r="LJ9" s="47"/>
      <c r="LO9" s="68"/>
      <c r="LP9" s="69"/>
      <c r="LQ9" s="69"/>
      <c r="LR9" s="69"/>
      <c r="LS9" s="69"/>
      <c r="LT9" s="69"/>
      <c r="LU9" s="69"/>
      <c r="LV9" s="69"/>
      <c r="LW9" s="69"/>
      <c r="LX9" s="69"/>
      <c r="LY9" s="69"/>
      <c r="LZ9" s="70"/>
      <c r="MA9" s="60"/>
      <c r="MB9" s="47"/>
      <c r="MC9" s="47"/>
      <c r="MD9" s="46"/>
      <c r="MF9" s="46"/>
      <c r="MG9" s="47"/>
      <c r="ML9" s="68"/>
      <c r="MM9" s="69"/>
      <c r="MN9" s="69"/>
      <c r="MO9" s="69"/>
      <c r="MP9" s="69"/>
      <c r="MQ9" s="69"/>
      <c r="MR9" s="69"/>
      <c r="MS9" s="69"/>
      <c r="MT9" s="69"/>
      <c r="MU9" s="69"/>
      <c r="MV9" s="69"/>
      <c r="MW9" s="70"/>
      <c r="MX9" s="60"/>
      <c r="MY9" s="47"/>
      <c r="MZ9" s="47"/>
      <c r="NA9" s="46"/>
      <c r="NC9" s="46"/>
      <c r="ND9" s="47"/>
      <c r="NI9" s="68"/>
      <c r="NJ9" s="69"/>
      <c r="NK9" s="69"/>
      <c r="NL9" s="69"/>
      <c r="NM9" s="69"/>
      <c r="NN9" s="69"/>
      <c r="NO9" s="69"/>
      <c r="NP9" s="69"/>
      <c r="NQ9" s="69"/>
      <c r="NR9" s="69"/>
      <c r="NS9" s="69"/>
      <c r="NT9" s="70"/>
      <c r="NU9" s="60"/>
      <c r="NV9" s="47"/>
      <c r="NW9" s="47"/>
      <c r="NX9" s="46"/>
      <c r="NZ9" s="46"/>
      <c r="OA9" s="47"/>
      <c r="OF9" s="68"/>
      <c r="OG9" s="69"/>
      <c r="OH9" s="69"/>
      <c r="OI9" s="69"/>
      <c r="OJ9" s="69"/>
      <c r="OK9" s="69"/>
      <c r="OL9" s="69"/>
      <c r="OM9" s="69"/>
      <c r="ON9" s="69"/>
      <c r="OO9" s="69"/>
      <c r="OP9" s="69"/>
      <c r="OQ9" s="70"/>
      <c r="OR9" s="60"/>
      <c r="OS9" s="47"/>
      <c r="OT9" s="47"/>
      <c r="OU9" s="46"/>
      <c r="OW9" s="46"/>
      <c r="OX9" s="47"/>
      <c r="PC9" s="68"/>
      <c r="PD9" s="69"/>
      <c r="PE9" s="69"/>
      <c r="PF9" s="69"/>
      <c r="PG9" s="69"/>
      <c r="PH9" s="69"/>
      <c r="PI9" s="69"/>
      <c r="PJ9" s="69"/>
      <c r="PK9" s="69"/>
      <c r="PL9" s="69"/>
      <c r="PM9" s="69"/>
      <c r="PN9" s="70"/>
      <c r="PO9" s="60"/>
      <c r="PP9" s="47"/>
      <c r="PQ9" s="47"/>
      <c r="PR9" s="46"/>
      <c r="PT9" s="46"/>
      <c r="PU9" s="47"/>
      <c r="PZ9" s="68"/>
      <c r="QA9" s="69"/>
      <c r="QB9" s="69"/>
      <c r="QC9" s="69"/>
      <c r="QD9" s="69"/>
      <c r="QE9" s="69"/>
      <c r="QF9" s="69"/>
      <c r="QG9" s="69"/>
      <c r="QH9" s="69"/>
      <c r="QI9" s="69"/>
      <c r="QJ9" s="69"/>
      <c r="QK9" s="70"/>
      <c r="QL9" s="60"/>
      <c r="QM9" s="47"/>
      <c r="QN9" s="47"/>
      <c r="QO9" s="46"/>
      <c r="QQ9" s="46"/>
      <c r="QR9" s="47"/>
      <c r="QW9" s="68"/>
      <c r="QX9" s="69"/>
      <c r="QY9" s="69"/>
      <c r="QZ9" s="69"/>
      <c r="RA9" s="69"/>
      <c r="RB9" s="69"/>
      <c r="RC9" s="69"/>
      <c r="RD9" s="69"/>
      <c r="RE9" s="69"/>
      <c r="RF9" s="69"/>
      <c r="RG9" s="69"/>
      <c r="RH9" s="70"/>
      <c r="RI9" s="60"/>
      <c r="RJ9" s="47"/>
      <c r="RK9" s="47"/>
      <c r="RL9" s="46"/>
      <c r="RN9" s="46"/>
      <c r="RO9" s="47"/>
      <c r="RT9" s="68"/>
      <c r="RU9" s="69"/>
      <c r="RV9" s="69"/>
      <c r="RW9" s="69"/>
      <c r="RX9" s="69"/>
      <c r="RY9" s="69"/>
      <c r="RZ9" s="69"/>
      <c r="SA9" s="69"/>
      <c r="SB9" s="69"/>
      <c r="SC9" s="69"/>
      <c r="SD9" s="69"/>
      <c r="SE9" s="70"/>
      <c r="SF9" s="60"/>
      <c r="SG9" s="47"/>
      <c r="SH9" s="47"/>
      <c r="SI9" s="46"/>
      <c r="SK9" s="46"/>
      <c r="SL9" s="47"/>
      <c r="SQ9" s="68"/>
      <c r="SR9" s="69"/>
      <c r="SS9" s="69"/>
      <c r="ST9" s="69"/>
      <c r="SU9" s="69"/>
      <c r="SV9" s="69"/>
      <c r="SW9" s="69"/>
      <c r="SX9" s="69"/>
      <c r="SY9" s="69"/>
      <c r="SZ9" s="69"/>
      <c r="TA9" s="69"/>
      <c r="TB9" s="70"/>
      <c r="TC9" s="60"/>
      <c r="TD9" s="47"/>
      <c r="TE9" s="47"/>
      <c r="TF9" s="46"/>
      <c r="TH9" s="46"/>
      <c r="TI9" s="47"/>
      <c r="TN9" s="68"/>
      <c r="TO9" s="69"/>
      <c r="TP9" s="69"/>
      <c r="TQ9" s="69"/>
      <c r="TR9" s="69"/>
      <c r="TS9" s="69"/>
      <c r="TT9" s="69"/>
      <c r="TU9" s="69"/>
      <c r="TV9" s="69"/>
      <c r="TW9" s="69"/>
      <c r="TX9" s="69"/>
      <c r="TY9" s="70"/>
      <c r="TZ9" s="60"/>
      <c r="UA9" s="47"/>
      <c r="UB9" s="47"/>
      <c r="UC9" s="46"/>
      <c r="UE9" s="46"/>
      <c r="UF9" s="47"/>
      <c r="UK9" s="68"/>
      <c r="UL9" s="69"/>
      <c r="UM9" s="69"/>
      <c r="UN9" s="69"/>
      <c r="UO9" s="69"/>
      <c r="UP9" s="69"/>
      <c r="UQ9" s="69"/>
      <c r="UR9" s="69"/>
      <c r="US9" s="69"/>
      <c r="UT9" s="69"/>
      <c r="UU9" s="69"/>
      <c r="UV9" s="70"/>
      <c r="UW9" s="60"/>
      <c r="UX9" s="47"/>
      <c r="UY9" s="47"/>
      <c r="UZ9" s="46"/>
      <c r="VB9" s="46"/>
      <c r="VC9" s="47"/>
      <c r="VH9" s="68"/>
      <c r="VI9" s="69"/>
      <c r="VJ9" s="69"/>
      <c r="VK9" s="69"/>
      <c r="VL9" s="69"/>
      <c r="VM9" s="69"/>
      <c r="VN9" s="69"/>
      <c r="VO9" s="69"/>
      <c r="VP9" s="69"/>
      <c r="VQ9" s="69"/>
      <c r="VR9" s="69"/>
      <c r="VS9" s="70"/>
      <c r="VT9" s="60"/>
      <c r="VU9" s="47"/>
      <c r="VV9" s="47"/>
      <c r="VW9" s="46"/>
      <c r="VY9" s="46"/>
      <c r="VZ9" s="47"/>
      <c r="WE9" s="68"/>
      <c r="WF9" s="69"/>
      <c r="WG9" s="69"/>
      <c r="WH9" s="69"/>
      <c r="WI9" s="69"/>
      <c r="WJ9" s="69"/>
      <c r="WK9" s="69"/>
      <c r="WL9" s="69"/>
      <c r="WM9" s="69"/>
      <c r="WN9" s="69"/>
      <c r="WO9" s="69"/>
      <c r="WP9" s="70"/>
      <c r="WQ9" s="60"/>
      <c r="WR9" s="47"/>
      <c r="WS9" s="47"/>
      <c r="WT9" s="46"/>
      <c r="WV9" s="46"/>
      <c r="WW9" s="47"/>
      <c r="XB9" s="68"/>
      <c r="XC9" s="69"/>
      <c r="XD9" s="69"/>
      <c r="XE9" s="69"/>
      <c r="XF9" s="69"/>
      <c r="XG9" s="69"/>
      <c r="XH9" s="69"/>
      <c r="XI9" s="69"/>
      <c r="XJ9" s="69"/>
      <c r="XK9" s="69"/>
      <c r="XL9" s="69"/>
      <c r="XM9" s="70"/>
      <c r="XN9" s="60"/>
      <c r="XO9" s="47"/>
      <c r="XP9" s="47"/>
      <c r="XQ9" s="46"/>
      <c r="XS9" s="46"/>
      <c r="XT9" s="47"/>
    </row>
    <row r="10" spans="1:644" ht="15" customHeight="1" x14ac:dyDescent="0.25">
      <c r="B10" s="59"/>
      <c r="C10" s="59"/>
      <c r="D10" s="59"/>
      <c r="E10" s="71"/>
      <c r="F10" s="72"/>
      <c r="G10" s="72"/>
      <c r="H10" s="72"/>
      <c r="I10" s="82" t="s">
        <v>96</v>
      </c>
      <c r="J10" s="81" t="e">
        <f>M4</f>
        <v>#N/A</v>
      </c>
      <c r="K10" s="74"/>
      <c r="L10" s="74"/>
      <c r="M10" s="72"/>
      <c r="N10" s="82" t="s">
        <v>49</v>
      </c>
      <c r="O10" s="73" t="e">
        <f>M3</f>
        <v>#REF!</v>
      </c>
      <c r="P10" s="75"/>
      <c r="Q10" s="47"/>
      <c r="R10" s="47"/>
      <c r="S10" s="47"/>
      <c r="T10" s="47"/>
      <c r="U10" s="47"/>
      <c r="V10" s="47"/>
      <c r="W10" s="47"/>
      <c r="Y10" s="59"/>
      <c r="Z10" s="59"/>
      <c r="AA10" s="59"/>
      <c r="AB10" s="71"/>
      <c r="AC10" s="72"/>
      <c r="AD10" s="72"/>
      <c r="AE10" s="72"/>
      <c r="AF10" s="82" t="s">
        <v>96</v>
      </c>
      <c r="AG10" s="81" t="e">
        <f>AJ4</f>
        <v>#N/A</v>
      </c>
      <c r="AH10" s="74"/>
      <c r="AI10" s="74"/>
      <c r="AJ10" s="72"/>
      <c r="AK10" s="82" t="s">
        <v>49</v>
      </c>
      <c r="AL10" s="73" t="e">
        <f>AJ3</f>
        <v>#REF!</v>
      </c>
      <c r="AM10" s="75"/>
      <c r="AN10" s="47"/>
      <c r="AO10" s="47"/>
      <c r="AP10" s="47"/>
      <c r="AQ10" s="47"/>
      <c r="AR10" s="47"/>
      <c r="AS10" s="47"/>
      <c r="AT10" s="47"/>
      <c r="AV10" s="59"/>
      <c r="AW10" s="59"/>
      <c r="AX10" s="59"/>
      <c r="AY10" s="71"/>
      <c r="AZ10" s="72"/>
      <c r="BA10" s="72"/>
      <c r="BB10" s="72"/>
      <c r="BC10" s="82" t="s">
        <v>96</v>
      </c>
      <c r="BD10" s="81" t="e">
        <f>BG4</f>
        <v>#N/A</v>
      </c>
      <c r="BE10" s="74"/>
      <c r="BF10" s="74"/>
      <c r="BG10" s="72"/>
      <c r="BH10" s="82" t="s">
        <v>49</v>
      </c>
      <c r="BI10" s="73" t="e">
        <f>BG3</f>
        <v>#REF!</v>
      </c>
      <c r="BJ10" s="75"/>
      <c r="BK10" s="47"/>
      <c r="BL10" s="47"/>
      <c r="BM10" s="47"/>
      <c r="BN10" s="47"/>
      <c r="BO10" s="47"/>
      <c r="BP10" s="47"/>
      <c r="BQ10" s="47"/>
      <c r="BS10" s="59"/>
      <c r="BT10" s="59"/>
      <c r="BU10" s="59"/>
      <c r="BV10" s="71"/>
      <c r="BW10" s="72"/>
      <c r="BX10" s="72"/>
      <c r="BY10" s="72"/>
      <c r="BZ10" s="82" t="s">
        <v>96</v>
      </c>
      <c r="CA10" s="81" t="e">
        <f>CD4</f>
        <v>#N/A</v>
      </c>
      <c r="CB10" s="74"/>
      <c r="CC10" s="74"/>
      <c r="CD10" s="72"/>
      <c r="CE10" s="82" t="s">
        <v>49</v>
      </c>
      <c r="CF10" s="73" t="e">
        <f>CD3</f>
        <v>#REF!</v>
      </c>
      <c r="CG10" s="75"/>
      <c r="CH10" s="47"/>
      <c r="CI10" s="47"/>
      <c r="CJ10" s="47"/>
      <c r="CK10" s="47"/>
      <c r="CL10" s="47"/>
      <c r="CM10" s="47"/>
      <c r="CN10" s="47"/>
      <c r="CP10" s="59"/>
      <c r="CQ10" s="59"/>
      <c r="CR10" s="59"/>
      <c r="CS10" s="71"/>
      <c r="CT10" s="72"/>
      <c r="CU10" s="72"/>
      <c r="CV10" s="72"/>
      <c r="CW10" s="82" t="s">
        <v>96</v>
      </c>
      <c r="CX10" s="81" t="e">
        <f>DA4</f>
        <v>#N/A</v>
      </c>
      <c r="CY10" s="74"/>
      <c r="CZ10" s="74"/>
      <c r="DA10" s="72"/>
      <c r="DB10" s="82" t="s">
        <v>49</v>
      </c>
      <c r="DC10" s="73" t="e">
        <f>DA3</f>
        <v>#REF!</v>
      </c>
      <c r="DD10" s="75"/>
      <c r="DE10" s="47"/>
      <c r="DF10" s="47"/>
      <c r="DG10" s="47"/>
      <c r="DH10" s="47"/>
      <c r="DI10" s="47"/>
      <c r="DJ10" s="47"/>
      <c r="DK10" s="47"/>
      <c r="DM10" s="59"/>
      <c r="DN10" s="59"/>
      <c r="DO10" s="59"/>
      <c r="DP10" s="71"/>
      <c r="DQ10" s="72"/>
      <c r="DR10" s="72"/>
      <c r="DS10" s="72"/>
      <c r="DT10" s="82" t="s">
        <v>96</v>
      </c>
      <c r="DU10" s="81" t="e">
        <f>DX4</f>
        <v>#N/A</v>
      </c>
      <c r="DV10" s="74"/>
      <c r="DW10" s="74"/>
      <c r="DX10" s="72"/>
      <c r="DY10" s="82" t="s">
        <v>49</v>
      </c>
      <c r="DZ10" s="73" t="e">
        <f>DX3</f>
        <v>#REF!</v>
      </c>
      <c r="EA10" s="75"/>
      <c r="EB10" s="47"/>
      <c r="EC10" s="47"/>
      <c r="ED10" s="47"/>
      <c r="EE10" s="47"/>
      <c r="EF10" s="47"/>
      <c r="EG10" s="47"/>
      <c r="EH10" s="47"/>
      <c r="EJ10" s="59"/>
      <c r="EK10" s="59"/>
      <c r="EL10" s="59"/>
      <c r="EM10" s="71"/>
      <c r="EN10" s="72"/>
      <c r="EO10" s="72"/>
      <c r="EP10" s="72"/>
      <c r="EQ10" s="82" t="s">
        <v>96</v>
      </c>
      <c r="ER10" s="81" t="e">
        <f>EU4</f>
        <v>#N/A</v>
      </c>
      <c r="ES10" s="74"/>
      <c r="ET10" s="74"/>
      <c r="EU10" s="72"/>
      <c r="EV10" s="82" t="s">
        <v>49</v>
      </c>
      <c r="EW10" s="73" t="e">
        <f>EU3</f>
        <v>#REF!</v>
      </c>
      <c r="EX10" s="75"/>
      <c r="EY10" s="47"/>
      <c r="EZ10" s="47"/>
      <c r="FA10" s="47"/>
      <c r="FB10" s="47"/>
      <c r="FC10" s="47"/>
      <c r="FD10" s="47"/>
      <c r="FE10" s="47"/>
      <c r="FG10" s="59"/>
      <c r="FH10" s="59"/>
      <c r="FI10" s="59"/>
      <c r="FJ10" s="71"/>
      <c r="FK10" s="72"/>
      <c r="FL10" s="72"/>
      <c r="FM10" s="72"/>
      <c r="FN10" s="82" t="s">
        <v>96</v>
      </c>
      <c r="FO10" s="81" t="e">
        <f>FR4</f>
        <v>#N/A</v>
      </c>
      <c r="FP10" s="74"/>
      <c r="FQ10" s="74"/>
      <c r="FR10" s="72"/>
      <c r="FS10" s="82" t="s">
        <v>49</v>
      </c>
      <c r="FT10" s="73" t="e">
        <f>FR3</f>
        <v>#REF!</v>
      </c>
      <c r="FU10" s="75"/>
      <c r="FV10" s="47"/>
      <c r="FW10" s="47"/>
      <c r="FX10" s="47"/>
      <c r="FY10" s="47"/>
      <c r="FZ10" s="47"/>
      <c r="GA10" s="47"/>
      <c r="GB10" s="47"/>
      <c r="GD10" s="59"/>
      <c r="GE10" s="59"/>
      <c r="GF10" s="59"/>
      <c r="GG10" s="71"/>
      <c r="GH10" s="72"/>
      <c r="GI10" s="72"/>
      <c r="GJ10" s="72"/>
      <c r="GK10" s="82" t="s">
        <v>96</v>
      </c>
      <c r="GL10" s="81" t="e">
        <f>GO4</f>
        <v>#N/A</v>
      </c>
      <c r="GM10" s="74"/>
      <c r="GN10" s="74"/>
      <c r="GO10" s="72"/>
      <c r="GP10" s="82" t="s">
        <v>49</v>
      </c>
      <c r="GQ10" s="73" t="e">
        <f>GO3</f>
        <v>#REF!</v>
      </c>
      <c r="GR10" s="75"/>
      <c r="GS10" s="47"/>
      <c r="GT10" s="47"/>
      <c r="GU10" s="47"/>
      <c r="GV10" s="47"/>
      <c r="GW10" s="47"/>
      <c r="GX10" s="47"/>
      <c r="GY10" s="47"/>
      <c r="HA10" s="59"/>
      <c r="HB10" s="59"/>
      <c r="HC10" s="59"/>
      <c r="HD10" s="71"/>
      <c r="HE10" s="72"/>
      <c r="HF10" s="72"/>
      <c r="HG10" s="72"/>
      <c r="HH10" s="82" t="s">
        <v>96</v>
      </c>
      <c r="HI10" s="81" t="e">
        <f>HL4</f>
        <v>#N/A</v>
      </c>
      <c r="HJ10" s="74"/>
      <c r="HK10" s="74"/>
      <c r="HL10" s="72"/>
      <c r="HM10" s="82" t="s">
        <v>49</v>
      </c>
      <c r="HN10" s="73" t="e">
        <f>HL3</f>
        <v>#REF!</v>
      </c>
      <c r="HO10" s="75"/>
      <c r="HP10" s="47"/>
      <c r="HQ10" s="47"/>
      <c r="HR10" s="47"/>
      <c r="HS10" s="47"/>
      <c r="HT10" s="47"/>
      <c r="HU10" s="47"/>
      <c r="HV10" s="47"/>
      <c r="HX10" s="59"/>
      <c r="HY10" s="59"/>
      <c r="HZ10" s="59"/>
      <c r="IA10" s="71"/>
      <c r="IB10" s="72"/>
      <c r="IC10" s="72"/>
      <c r="ID10" s="72"/>
      <c r="IE10" s="82" t="s">
        <v>96</v>
      </c>
      <c r="IF10" s="81" t="e">
        <f>II4</f>
        <v>#N/A</v>
      </c>
      <c r="IG10" s="74"/>
      <c r="IH10" s="74"/>
      <c r="II10" s="72"/>
      <c r="IJ10" s="82" t="s">
        <v>49</v>
      </c>
      <c r="IK10" s="73" t="e">
        <f>II3</f>
        <v>#REF!</v>
      </c>
      <c r="IL10" s="75"/>
      <c r="IM10" s="47"/>
      <c r="IN10" s="47"/>
      <c r="IO10" s="47"/>
      <c r="IP10" s="47"/>
      <c r="IQ10" s="47"/>
      <c r="IR10" s="47"/>
      <c r="IS10" s="47"/>
      <c r="IU10" s="59"/>
      <c r="IV10" s="59"/>
      <c r="IW10" s="59"/>
      <c r="IX10" s="71"/>
      <c r="IY10" s="72"/>
      <c r="IZ10" s="72"/>
      <c r="JA10" s="72"/>
      <c r="JB10" s="82" t="s">
        <v>96</v>
      </c>
      <c r="JC10" s="81" t="e">
        <f>JF4</f>
        <v>#N/A</v>
      </c>
      <c r="JD10" s="74"/>
      <c r="JE10" s="74"/>
      <c r="JF10" s="72"/>
      <c r="JG10" s="82" t="s">
        <v>49</v>
      </c>
      <c r="JH10" s="73" t="e">
        <f>JF3</f>
        <v>#REF!</v>
      </c>
      <c r="JI10" s="75"/>
      <c r="JJ10" s="47"/>
      <c r="JK10" s="47"/>
      <c r="JL10" s="47"/>
      <c r="JM10" s="47"/>
      <c r="JN10" s="47"/>
      <c r="JO10" s="47"/>
      <c r="JP10" s="47"/>
      <c r="JR10" s="59"/>
      <c r="JS10" s="59"/>
      <c r="JT10" s="59"/>
      <c r="JU10" s="71"/>
      <c r="JV10" s="72"/>
      <c r="JW10" s="72"/>
      <c r="JX10" s="72"/>
      <c r="JY10" s="82" t="s">
        <v>96</v>
      </c>
      <c r="JZ10" s="81" t="e">
        <f>KC4</f>
        <v>#N/A</v>
      </c>
      <c r="KA10" s="74"/>
      <c r="KB10" s="74"/>
      <c r="KC10" s="72"/>
      <c r="KD10" s="82" t="s">
        <v>49</v>
      </c>
      <c r="KE10" s="73" t="e">
        <f>KC3</f>
        <v>#REF!</v>
      </c>
      <c r="KF10" s="75"/>
      <c r="KG10" s="47"/>
      <c r="KH10" s="47"/>
      <c r="KI10" s="47"/>
      <c r="KJ10" s="47"/>
      <c r="KK10" s="47"/>
      <c r="KL10" s="47"/>
      <c r="KM10" s="47"/>
      <c r="KO10" s="59"/>
      <c r="KP10" s="59"/>
      <c r="KQ10" s="59"/>
      <c r="KR10" s="71"/>
      <c r="KS10" s="72"/>
      <c r="KT10" s="72"/>
      <c r="KU10" s="72"/>
      <c r="KV10" s="82" t="s">
        <v>96</v>
      </c>
      <c r="KW10" s="81" t="e">
        <f>KZ4</f>
        <v>#N/A</v>
      </c>
      <c r="KX10" s="74"/>
      <c r="KY10" s="74"/>
      <c r="KZ10" s="72"/>
      <c r="LA10" s="82" t="s">
        <v>49</v>
      </c>
      <c r="LB10" s="73" t="e">
        <f>KZ3</f>
        <v>#REF!</v>
      </c>
      <c r="LC10" s="75"/>
      <c r="LD10" s="47"/>
      <c r="LE10" s="47"/>
      <c r="LF10" s="47"/>
      <c r="LG10" s="47"/>
      <c r="LH10" s="47"/>
      <c r="LI10" s="47"/>
      <c r="LJ10" s="47"/>
      <c r="LL10" s="59"/>
      <c r="LM10" s="59"/>
      <c r="LN10" s="59"/>
      <c r="LO10" s="71"/>
      <c r="LP10" s="72"/>
      <c r="LQ10" s="72"/>
      <c r="LR10" s="72"/>
      <c r="LS10" s="82" t="s">
        <v>96</v>
      </c>
      <c r="LT10" s="81" t="e">
        <f>LW4</f>
        <v>#N/A</v>
      </c>
      <c r="LU10" s="74"/>
      <c r="LV10" s="74"/>
      <c r="LW10" s="72"/>
      <c r="LX10" s="82" t="s">
        <v>49</v>
      </c>
      <c r="LY10" s="73" t="e">
        <f>LW3</f>
        <v>#REF!</v>
      </c>
      <c r="LZ10" s="75"/>
      <c r="MA10" s="47"/>
      <c r="MB10" s="47"/>
      <c r="MC10" s="47"/>
      <c r="MD10" s="47"/>
      <c r="ME10" s="47"/>
      <c r="MF10" s="47"/>
      <c r="MG10" s="47"/>
      <c r="MI10" s="59"/>
      <c r="MJ10" s="59"/>
      <c r="MK10" s="59"/>
      <c r="ML10" s="71"/>
      <c r="MM10" s="72"/>
      <c r="MN10" s="72"/>
      <c r="MO10" s="72"/>
      <c r="MP10" s="82" t="s">
        <v>96</v>
      </c>
      <c r="MQ10" s="81" t="e">
        <f>MT4</f>
        <v>#N/A</v>
      </c>
      <c r="MR10" s="74"/>
      <c r="MS10" s="74"/>
      <c r="MT10" s="72"/>
      <c r="MU10" s="82" t="s">
        <v>49</v>
      </c>
      <c r="MV10" s="73" t="e">
        <f>MT3</f>
        <v>#REF!</v>
      </c>
      <c r="MW10" s="75"/>
      <c r="MX10" s="47"/>
      <c r="MY10" s="47"/>
      <c r="MZ10" s="47"/>
      <c r="NA10" s="47"/>
      <c r="NB10" s="47"/>
      <c r="NC10" s="47"/>
      <c r="ND10" s="47"/>
      <c r="NF10" s="59"/>
      <c r="NG10" s="59"/>
      <c r="NH10" s="59"/>
      <c r="NI10" s="71"/>
      <c r="NJ10" s="72"/>
      <c r="NK10" s="72"/>
      <c r="NL10" s="72"/>
      <c r="NM10" s="82" t="s">
        <v>96</v>
      </c>
      <c r="NN10" s="81" t="e">
        <f>NQ4</f>
        <v>#N/A</v>
      </c>
      <c r="NO10" s="74"/>
      <c r="NP10" s="74"/>
      <c r="NQ10" s="72"/>
      <c r="NR10" s="82" t="s">
        <v>49</v>
      </c>
      <c r="NS10" s="73" t="e">
        <f>NQ3</f>
        <v>#REF!</v>
      </c>
      <c r="NT10" s="75"/>
      <c r="NU10" s="47"/>
      <c r="NV10" s="47"/>
      <c r="NW10" s="47"/>
      <c r="NX10" s="47"/>
      <c r="NY10" s="47"/>
      <c r="NZ10" s="47"/>
      <c r="OA10" s="47"/>
      <c r="OC10" s="59"/>
      <c r="OD10" s="59"/>
      <c r="OE10" s="59"/>
      <c r="OF10" s="71"/>
      <c r="OG10" s="72"/>
      <c r="OH10" s="72"/>
      <c r="OI10" s="72"/>
      <c r="OJ10" s="82" t="s">
        <v>96</v>
      </c>
      <c r="OK10" s="81" t="e">
        <f>ON4</f>
        <v>#N/A</v>
      </c>
      <c r="OL10" s="74"/>
      <c r="OM10" s="74"/>
      <c r="ON10" s="72"/>
      <c r="OO10" s="82" t="s">
        <v>49</v>
      </c>
      <c r="OP10" s="73" t="e">
        <f>ON3</f>
        <v>#REF!</v>
      </c>
      <c r="OQ10" s="75"/>
      <c r="OR10" s="47"/>
      <c r="OS10" s="47"/>
      <c r="OT10" s="47"/>
      <c r="OU10" s="47"/>
      <c r="OV10" s="47"/>
      <c r="OW10" s="47"/>
      <c r="OX10" s="47"/>
      <c r="OZ10" s="59"/>
      <c r="PA10" s="59"/>
      <c r="PB10" s="59"/>
      <c r="PC10" s="71"/>
      <c r="PD10" s="72"/>
      <c r="PE10" s="72"/>
      <c r="PF10" s="72"/>
      <c r="PG10" s="82" t="s">
        <v>96</v>
      </c>
      <c r="PH10" s="81" t="e">
        <f>PK4</f>
        <v>#N/A</v>
      </c>
      <c r="PI10" s="74"/>
      <c r="PJ10" s="74"/>
      <c r="PK10" s="72"/>
      <c r="PL10" s="82" t="s">
        <v>49</v>
      </c>
      <c r="PM10" s="73" t="e">
        <f>PK3</f>
        <v>#REF!</v>
      </c>
      <c r="PN10" s="75"/>
      <c r="PO10" s="47"/>
      <c r="PP10" s="47"/>
      <c r="PQ10" s="47"/>
      <c r="PR10" s="47"/>
      <c r="PS10" s="47"/>
      <c r="PT10" s="47"/>
      <c r="PU10" s="47"/>
      <c r="PW10" s="59"/>
      <c r="PX10" s="59"/>
      <c r="PY10" s="59"/>
      <c r="PZ10" s="71"/>
      <c r="QA10" s="72"/>
      <c r="QB10" s="72"/>
      <c r="QC10" s="72"/>
      <c r="QD10" s="82" t="s">
        <v>96</v>
      </c>
      <c r="QE10" s="81" t="e">
        <f>QH4</f>
        <v>#N/A</v>
      </c>
      <c r="QF10" s="74"/>
      <c r="QG10" s="74"/>
      <c r="QH10" s="72"/>
      <c r="QI10" s="82" t="s">
        <v>49</v>
      </c>
      <c r="QJ10" s="73" t="e">
        <f>QH3</f>
        <v>#REF!</v>
      </c>
      <c r="QK10" s="75"/>
      <c r="QL10" s="47"/>
      <c r="QM10" s="47"/>
      <c r="QN10" s="47"/>
      <c r="QO10" s="47"/>
      <c r="QP10" s="47"/>
      <c r="QQ10" s="47"/>
      <c r="QR10" s="47"/>
      <c r="QT10" s="59"/>
      <c r="QU10" s="59"/>
      <c r="QV10" s="59"/>
      <c r="QW10" s="71"/>
      <c r="QX10" s="72"/>
      <c r="QY10" s="72"/>
      <c r="QZ10" s="72"/>
      <c r="RA10" s="82" t="s">
        <v>96</v>
      </c>
      <c r="RB10" s="81" t="e">
        <f>RE4</f>
        <v>#N/A</v>
      </c>
      <c r="RC10" s="74"/>
      <c r="RD10" s="74"/>
      <c r="RE10" s="72"/>
      <c r="RF10" s="82" t="s">
        <v>49</v>
      </c>
      <c r="RG10" s="73" t="e">
        <f>RE3</f>
        <v>#REF!</v>
      </c>
      <c r="RH10" s="75"/>
      <c r="RI10" s="47"/>
      <c r="RJ10" s="47"/>
      <c r="RK10" s="47"/>
      <c r="RL10" s="47"/>
      <c r="RM10" s="47"/>
      <c r="RN10" s="47"/>
      <c r="RO10" s="47"/>
      <c r="RQ10" s="59"/>
      <c r="RR10" s="59"/>
      <c r="RS10" s="59"/>
      <c r="RT10" s="71"/>
      <c r="RU10" s="72"/>
      <c r="RV10" s="72"/>
      <c r="RW10" s="72"/>
      <c r="RX10" s="82" t="s">
        <v>96</v>
      </c>
      <c r="RY10" s="81" t="e">
        <f>SB4</f>
        <v>#N/A</v>
      </c>
      <c r="RZ10" s="74"/>
      <c r="SA10" s="74"/>
      <c r="SB10" s="72"/>
      <c r="SC10" s="82" t="s">
        <v>49</v>
      </c>
      <c r="SD10" s="73" t="e">
        <f>SB3</f>
        <v>#REF!</v>
      </c>
      <c r="SE10" s="75"/>
      <c r="SF10" s="47"/>
      <c r="SG10" s="47"/>
      <c r="SH10" s="47"/>
      <c r="SI10" s="47"/>
      <c r="SJ10" s="47"/>
      <c r="SK10" s="47"/>
      <c r="SL10" s="47"/>
      <c r="SN10" s="59"/>
      <c r="SO10" s="59"/>
      <c r="SP10" s="59"/>
      <c r="SQ10" s="71"/>
      <c r="SR10" s="72"/>
      <c r="SS10" s="72"/>
      <c r="ST10" s="72"/>
      <c r="SU10" s="82" t="s">
        <v>96</v>
      </c>
      <c r="SV10" s="81" t="e">
        <f>SY4</f>
        <v>#N/A</v>
      </c>
      <c r="SW10" s="74"/>
      <c r="SX10" s="74"/>
      <c r="SY10" s="72"/>
      <c r="SZ10" s="82" t="s">
        <v>49</v>
      </c>
      <c r="TA10" s="73" t="e">
        <f>SY3</f>
        <v>#REF!</v>
      </c>
      <c r="TB10" s="75"/>
      <c r="TC10" s="47"/>
      <c r="TD10" s="47"/>
      <c r="TE10" s="47"/>
      <c r="TF10" s="47"/>
      <c r="TG10" s="47"/>
      <c r="TH10" s="47"/>
      <c r="TI10" s="47"/>
      <c r="TK10" s="59"/>
      <c r="TL10" s="59"/>
      <c r="TM10" s="59"/>
      <c r="TN10" s="71"/>
      <c r="TO10" s="72"/>
      <c r="TP10" s="72"/>
      <c r="TQ10" s="72"/>
      <c r="TR10" s="82" t="s">
        <v>96</v>
      </c>
      <c r="TS10" s="81" t="e">
        <f>TV4</f>
        <v>#N/A</v>
      </c>
      <c r="TT10" s="74"/>
      <c r="TU10" s="74"/>
      <c r="TV10" s="72"/>
      <c r="TW10" s="82" t="s">
        <v>49</v>
      </c>
      <c r="TX10" s="73" t="e">
        <f>TV3</f>
        <v>#REF!</v>
      </c>
      <c r="TY10" s="75"/>
      <c r="TZ10" s="47"/>
      <c r="UA10" s="47"/>
      <c r="UB10" s="47"/>
      <c r="UC10" s="47"/>
      <c r="UD10" s="47"/>
      <c r="UE10" s="47"/>
      <c r="UF10" s="47"/>
      <c r="UH10" s="59"/>
      <c r="UI10" s="59"/>
      <c r="UJ10" s="59"/>
      <c r="UK10" s="71"/>
      <c r="UL10" s="72"/>
      <c r="UM10" s="72"/>
      <c r="UN10" s="72"/>
      <c r="UO10" s="82" t="s">
        <v>96</v>
      </c>
      <c r="UP10" s="81" t="e">
        <f>US4</f>
        <v>#N/A</v>
      </c>
      <c r="UQ10" s="74"/>
      <c r="UR10" s="74"/>
      <c r="US10" s="72"/>
      <c r="UT10" s="82" t="s">
        <v>49</v>
      </c>
      <c r="UU10" s="73" t="e">
        <f>US3</f>
        <v>#REF!</v>
      </c>
      <c r="UV10" s="75"/>
      <c r="UW10" s="47"/>
      <c r="UX10" s="47"/>
      <c r="UY10" s="47"/>
      <c r="UZ10" s="47"/>
      <c r="VA10" s="47"/>
      <c r="VB10" s="47"/>
      <c r="VC10" s="47"/>
      <c r="VE10" s="59"/>
      <c r="VF10" s="59"/>
      <c r="VG10" s="59"/>
      <c r="VH10" s="71"/>
      <c r="VI10" s="72"/>
      <c r="VJ10" s="72"/>
      <c r="VK10" s="72"/>
      <c r="VL10" s="82" t="s">
        <v>96</v>
      </c>
      <c r="VM10" s="81" t="e">
        <f>VP4</f>
        <v>#N/A</v>
      </c>
      <c r="VN10" s="74"/>
      <c r="VO10" s="74"/>
      <c r="VP10" s="72"/>
      <c r="VQ10" s="82" t="s">
        <v>49</v>
      </c>
      <c r="VR10" s="73" t="e">
        <f>VP3</f>
        <v>#REF!</v>
      </c>
      <c r="VS10" s="75"/>
      <c r="VT10" s="47"/>
      <c r="VU10" s="47"/>
      <c r="VV10" s="47"/>
      <c r="VW10" s="47"/>
      <c r="VX10" s="47"/>
      <c r="VY10" s="47"/>
      <c r="VZ10" s="47"/>
      <c r="WB10" s="59"/>
      <c r="WC10" s="59"/>
      <c r="WD10" s="59"/>
      <c r="WE10" s="71"/>
      <c r="WF10" s="72"/>
      <c r="WG10" s="72"/>
      <c r="WH10" s="72"/>
      <c r="WI10" s="82" t="s">
        <v>96</v>
      </c>
      <c r="WJ10" s="81" t="e">
        <f>WM4</f>
        <v>#N/A</v>
      </c>
      <c r="WK10" s="74"/>
      <c r="WL10" s="74"/>
      <c r="WM10" s="72"/>
      <c r="WN10" s="82" t="s">
        <v>49</v>
      </c>
      <c r="WO10" s="73" t="e">
        <f>WM3</f>
        <v>#REF!</v>
      </c>
      <c r="WP10" s="75"/>
      <c r="WQ10" s="47"/>
      <c r="WR10" s="47"/>
      <c r="WS10" s="47"/>
      <c r="WT10" s="47"/>
      <c r="WU10" s="47"/>
      <c r="WV10" s="47"/>
      <c r="WW10" s="47"/>
      <c r="WY10" s="59"/>
      <c r="WZ10" s="59"/>
      <c r="XA10" s="59"/>
      <c r="XB10" s="71"/>
      <c r="XC10" s="72"/>
      <c r="XD10" s="72"/>
      <c r="XE10" s="72"/>
      <c r="XF10" s="82" t="s">
        <v>96</v>
      </c>
      <c r="XG10" s="81" t="e">
        <f>XJ4</f>
        <v>#N/A</v>
      </c>
      <c r="XH10" s="74"/>
      <c r="XI10" s="74"/>
      <c r="XJ10" s="72"/>
      <c r="XK10" s="82" t="s">
        <v>49</v>
      </c>
      <c r="XL10" s="73" t="e">
        <f>XJ3</f>
        <v>#REF!</v>
      </c>
      <c r="XM10" s="75"/>
      <c r="XN10" s="47"/>
      <c r="XO10" s="47"/>
      <c r="XP10" s="47"/>
      <c r="XQ10" s="47"/>
      <c r="XR10" s="47"/>
      <c r="XS10" s="47"/>
      <c r="XT10" s="47"/>
    </row>
    <row r="11" spans="1:644" ht="15.75" customHeight="1" thickBot="1" x14ac:dyDescent="0.3">
      <c r="B11" s="59"/>
      <c r="C11" s="59"/>
      <c r="D11" s="59"/>
      <c r="E11" s="76"/>
      <c r="F11" s="77"/>
      <c r="G11" s="77"/>
      <c r="H11" s="78"/>
      <c r="I11" s="79"/>
      <c r="J11" s="77"/>
      <c r="K11" s="77"/>
      <c r="L11" s="78"/>
      <c r="M11" s="78"/>
      <c r="N11" s="78"/>
      <c r="O11" s="79"/>
      <c r="P11" s="80"/>
      <c r="Q11" s="47"/>
      <c r="R11" s="47"/>
      <c r="S11" s="47"/>
      <c r="T11" s="47"/>
      <c r="U11" s="47"/>
      <c r="V11" s="47"/>
      <c r="W11" s="47"/>
      <c r="Y11" s="59"/>
      <c r="Z11" s="59"/>
      <c r="AA11" s="59"/>
      <c r="AB11" s="76"/>
      <c r="AC11" s="77"/>
      <c r="AD11" s="77"/>
      <c r="AE11" s="78"/>
      <c r="AF11" s="79"/>
      <c r="AG11" s="77"/>
      <c r="AH11" s="77"/>
      <c r="AI11" s="78"/>
      <c r="AJ11" s="78"/>
      <c r="AK11" s="78"/>
      <c r="AL11" s="79"/>
      <c r="AM11" s="80"/>
      <c r="AN11" s="47"/>
      <c r="AO11" s="47"/>
      <c r="AP11" s="47"/>
      <c r="AQ11" s="47"/>
      <c r="AR11" s="47"/>
      <c r="AS11" s="47"/>
      <c r="AT11" s="47"/>
      <c r="AV11" s="59"/>
      <c r="AW11" s="59"/>
      <c r="AX11" s="59"/>
      <c r="AY11" s="76"/>
      <c r="AZ11" s="77"/>
      <c r="BA11" s="77"/>
      <c r="BB11" s="78"/>
      <c r="BC11" s="79"/>
      <c r="BD11" s="77"/>
      <c r="BE11" s="77"/>
      <c r="BF11" s="78"/>
      <c r="BG11" s="78"/>
      <c r="BH11" s="78"/>
      <c r="BI11" s="79"/>
      <c r="BJ11" s="80"/>
      <c r="BK11" s="47"/>
      <c r="BL11" s="47"/>
      <c r="BM11" s="47"/>
      <c r="BN11" s="47"/>
      <c r="BO11" s="47"/>
      <c r="BP11" s="47"/>
      <c r="BQ11" s="47"/>
      <c r="BS11" s="59"/>
      <c r="BT11" s="59"/>
      <c r="BU11" s="59"/>
      <c r="BV11" s="76"/>
      <c r="BW11" s="77"/>
      <c r="BX11" s="77"/>
      <c r="BY11" s="78"/>
      <c r="BZ11" s="79"/>
      <c r="CA11" s="77"/>
      <c r="CB11" s="77"/>
      <c r="CC11" s="78"/>
      <c r="CD11" s="78"/>
      <c r="CE11" s="78"/>
      <c r="CF11" s="79"/>
      <c r="CG11" s="80"/>
      <c r="CH11" s="47"/>
      <c r="CI11" s="47"/>
      <c r="CJ11" s="47"/>
      <c r="CK11" s="47"/>
      <c r="CL11" s="47"/>
      <c r="CM11" s="47"/>
      <c r="CN11" s="47"/>
      <c r="CP11" s="59"/>
      <c r="CQ11" s="59"/>
      <c r="CR11" s="59"/>
      <c r="CS11" s="76"/>
      <c r="CT11" s="77"/>
      <c r="CU11" s="77"/>
      <c r="CV11" s="78"/>
      <c r="CW11" s="79"/>
      <c r="CX11" s="77"/>
      <c r="CY11" s="77"/>
      <c r="CZ11" s="78"/>
      <c r="DA11" s="78"/>
      <c r="DB11" s="78"/>
      <c r="DC11" s="79"/>
      <c r="DD11" s="80"/>
      <c r="DE11" s="47"/>
      <c r="DF11" s="47"/>
      <c r="DG11" s="47"/>
      <c r="DH11" s="47"/>
      <c r="DI11" s="47"/>
      <c r="DJ11" s="47"/>
      <c r="DK11" s="47"/>
      <c r="DM11" s="59"/>
      <c r="DN11" s="59"/>
      <c r="DO11" s="59"/>
      <c r="DP11" s="76"/>
      <c r="DQ11" s="77"/>
      <c r="DR11" s="77"/>
      <c r="DS11" s="78"/>
      <c r="DT11" s="79"/>
      <c r="DU11" s="77"/>
      <c r="DV11" s="77"/>
      <c r="DW11" s="78"/>
      <c r="DX11" s="78"/>
      <c r="DY11" s="78"/>
      <c r="DZ11" s="79"/>
      <c r="EA11" s="80"/>
      <c r="EB11" s="47"/>
      <c r="EC11" s="47"/>
      <c r="ED11" s="47"/>
      <c r="EE11" s="47"/>
      <c r="EF11" s="47"/>
      <c r="EG11" s="47"/>
      <c r="EH11" s="47"/>
      <c r="EJ11" s="59"/>
      <c r="EK11" s="59"/>
      <c r="EL11" s="59"/>
      <c r="EM11" s="76"/>
      <c r="EN11" s="77"/>
      <c r="EO11" s="77"/>
      <c r="EP11" s="78"/>
      <c r="EQ11" s="79"/>
      <c r="ER11" s="77"/>
      <c r="ES11" s="77"/>
      <c r="ET11" s="78"/>
      <c r="EU11" s="78"/>
      <c r="EV11" s="78"/>
      <c r="EW11" s="79"/>
      <c r="EX11" s="80"/>
      <c r="EY11" s="47"/>
      <c r="EZ11" s="47"/>
      <c r="FA11" s="47"/>
      <c r="FB11" s="47"/>
      <c r="FC11" s="47"/>
      <c r="FD11" s="47"/>
      <c r="FE11" s="47"/>
      <c r="FG11" s="59"/>
      <c r="FH11" s="59"/>
      <c r="FI11" s="59"/>
      <c r="FJ11" s="76"/>
      <c r="FK11" s="77"/>
      <c r="FL11" s="77"/>
      <c r="FM11" s="78"/>
      <c r="FN11" s="79"/>
      <c r="FO11" s="77"/>
      <c r="FP11" s="77"/>
      <c r="FQ11" s="78"/>
      <c r="FR11" s="78"/>
      <c r="FS11" s="78"/>
      <c r="FT11" s="79"/>
      <c r="FU11" s="80"/>
      <c r="FV11" s="47"/>
      <c r="FW11" s="47"/>
      <c r="FX11" s="47"/>
      <c r="FY11" s="47"/>
      <c r="FZ11" s="47"/>
      <c r="GA11" s="47"/>
      <c r="GB11" s="47"/>
      <c r="GD11" s="59"/>
      <c r="GE11" s="59"/>
      <c r="GF11" s="59"/>
      <c r="GG11" s="76"/>
      <c r="GH11" s="77"/>
      <c r="GI11" s="77"/>
      <c r="GJ11" s="78"/>
      <c r="GK11" s="79"/>
      <c r="GL11" s="77"/>
      <c r="GM11" s="77"/>
      <c r="GN11" s="78"/>
      <c r="GO11" s="78"/>
      <c r="GP11" s="78"/>
      <c r="GQ11" s="79"/>
      <c r="GR11" s="80"/>
      <c r="GS11" s="47"/>
      <c r="GT11" s="47"/>
      <c r="GU11" s="47"/>
      <c r="GV11" s="47"/>
      <c r="GW11" s="47"/>
      <c r="GX11" s="47"/>
      <c r="GY11" s="47"/>
      <c r="HA11" s="59"/>
      <c r="HB11" s="59"/>
      <c r="HC11" s="59"/>
      <c r="HD11" s="76"/>
      <c r="HE11" s="77"/>
      <c r="HF11" s="77"/>
      <c r="HG11" s="78"/>
      <c r="HH11" s="79"/>
      <c r="HI11" s="77"/>
      <c r="HJ11" s="77"/>
      <c r="HK11" s="78"/>
      <c r="HL11" s="78"/>
      <c r="HM11" s="78"/>
      <c r="HN11" s="79"/>
      <c r="HO11" s="80"/>
      <c r="HP11" s="47"/>
      <c r="HQ11" s="47"/>
      <c r="HR11" s="47"/>
      <c r="HS11" s="47"/>
      <c r="HT11" s="47"/>
      <c r="HU11" s="47"/>
      <c r="HV11" s="47"/>
      <c r="HX11" s="59"/>
      <c r="HY11" s="59"/>
      <c r="HZ11" s="59"/>
      <c r="IA11" s="76"/>
      <c r="IB11" s="77"/>
      <c r="IC11" s="77"/>
      <c r="ID11" s="78"/>
      <c r="IE11" s="79"/>
      <c r="IF11" s="77"/>
      <c r="IG11" s="77"/>
      <c r="IH11" s="78"/>
      <c r="II11" s="78"/>
      <c r="IJ11" s="78"/>
      <c r="IK11" s="79"/>
      <c r="IL11" s="80"/>
      <c r="IM11" s="47"/>
      <c r="IN11" s="47"/>
      <c r="IO11" s="47"/>
      <c r="IP11" s="47"/>
      <c r="IQ11" s="47"/>
      <c r="IR11" s="47"/>
      <c r="IS11" s="47"/>
      <c r="IU11" s="59"/>
      <c r="IV11" s="59"/>
      <c r="IW11" s="59"/>
      <c r="IX11" s="76"/>
      <c r="IY11" s="77"/>
      <c r="IZ11" s="77"/>
      <c r="JA11" s="78"/>
      <c r="JB11" s="79"/>
      <c r="JC11" s="77"/>
      <c r="JD11" s="77"/>
      <c r="JE11" s="78"/>
      <c r="JF11" s="78"/>
      <c r="JG11" s="78"/>
      <c r="JH11" s="79"/>
      <c r="JI11" s="80"/>
      <c r="JJ11" s="47"/>
      <c r="JK11" s="47"/>
      <c r="JL11" s="47"/>
      <c r="JM11" s="47"/>
      <c r="JN11" s="47"/>
      <c r="JO11" s="47"/>
      <c r="JP11" s="47"/>
      <c r="JR11" s="59"/>
      <c r="JS11" s="59"/>
      <c r="JT11" s="59"/>
      <c r="JU11" s="76"/>
      <c r="JV11" s="77"/>
      <c r="JW11" s="77"/>
      <c r="JX11" s="78"/>
      <c r="JY11" s="79"/>
      <c r="JZ11" s="77"/>
      <c r="KA11" s="77"/>
      <c r="KB11" s="78"/>
      <c r="KC11" s="78"/>
      <c r="KD11" s="78"/>
      <c r="KE11" s="79"/>
      <c r="KF11" s="80"/>
      <c r="KG11" s="47"/>
      <c r="KH11" s="47"/>
      <c r="KI11" s="47"/>
      <c r="KJ11" s="47"/>
      <c r="KK11" s="47"/>
      <c r="KL11" s="47"/>
      <c r="KM11" s="47"/>
      <c r="KO11" s="59"/>
      <c r="KP11" s="59"/>
      <c r="KQ11" s="59"/>
      <c r="KR11" s="76"/>
      <c r="KS11" s="77"/>
      <c r="KT11" s="77"/>
      <c r="KU11" s="78"/>
      <c r="KV11" s="79"/>
      <c r="KW11" s="77"/>
      <c r="KX11" s="77"/>
      <c r="KY11" s="78"/>
      <c r="KZ11" s="78"/>
      <c r="LA11" s="78"/>
      <c r="LB11" s="79"/>
      <c r="LC11" s="80"/>
      <c r="LD11" s="47"/>
      <c r="LE11" s="47"/>
      <c r="LF11" s="47"/>
      <c r="LG11" s="47"/>
      <c r="LH11" s="47"/>
      <c r="LI11" s="47"/>
      <c r="LJ11" s="47"/>
      <c r="LL11" s="59"/>
      <c r="LM11" s="59"/>
      <c r="LN11" s="59"/>
      <c r="LO11" s="76"/>
      <c r="LP11" s="77"/>
      <c r="LQ11" s="77"/>
      <c r="LR11" s="78"/>
      <c r="LS11" s="79"/>
      <c r="LT11" s="77"/>
      <c r="LU11" s="77"/>
      <c r="LV11" s="78"/>
      <c r="LW11" s="78"/>
      <c r="LX11" s="78"/>
      <c r="LY11" s="79"/>
      <c r="LZ11" s="80"/>
      <c r="MA11" s="47"/>
      <c r="MB11" s="47"/>
      <c r="MC11" s="47"/>
      <c r="MD11" s="47"/>
      <c r="ME11" s="47"/>
      <c r="MF11" s="47"/>
      <c r="MG11" s="47"/>
      <c r="MI11" s="59"/>
      <c r="MJ11" s="59"/>
      <c r="MK11" s="59"/>
      <c r="ML11" s="76"/>
      <c r="MM11" s="77"/>
      <c r="MN11" s="77"/>
      <c r="MO11" s="78"/>
      <c r="MP11" s="79"/>
      <c r="MQ11" s="77"/>
      <c r="MR11" s="77"/>
      <c r="MS11" s="78"/>
      <c r="MT11" s="78"/>
      <c r="MU11" s="78"/>
      <c r="MV11" s="79"/>
      <c r="MW11" s="80"/>
      <c r="MX11" s="47"/>
      <c r="MY11" s="47"/>
      <c r="MZ11" s="47"/>
      <c r="NA11" s="47"/>
      <c r="NB11" s="47"/>
      <c r="NC11" s="47"/>
      <c r="ND11" s="47"/>
      <c r="NF11" s="59"/>
      <c r="NG11" s="59"/>
      <c r="NH11" s="59"/>
      <c r="NI11" s="76"/>
      <c r="NJ11" s="77"/>
      <c r="NK11" s="77"/>
      <c r="NL11" s="78"/>
      <c r="NM11" s="79"/>
      <c r="NN11" s="77"/>
      <c r="NO11" s="77"/>
      <c r="NP11" s="78"/>
      <c r="NQ11" s="78"/>
      <c r="NR11" s="78"/>
      <c r="NS11" s="79"/>
      <c r="NT11" s="80"/>
      <c r="NU11" s="47"/>
      <c r="NV11" s="47"/>
      <c r="NW11" s="47"/>
      <c r="NX11" s="47"/>
      <c r="NY11" s="47"/>
      <c r="NZ11" s="47"/>
      <c r="OA11" s="47"/>
      <c r="OC11" s="59"/>
      <c r="OD11" s="59"/>
      <c r="OE11" s="59"/>
      <c r="OF11" s="76"/>
      <c r="OG11" s="77"/>
      <c r="OH11" s="77"/>
      <c r="OI11" s="78"/>
      <c r="OJ11" s="79"/>
      <c r="OK11" s="77"/>
      <c r="OL11" s="77"/>
      <c r="OM11" s="78"/>
      <c r="ON11" s="78"/>
      <c r="OO11" s="78"/>
      <c r="OP11" s="79"/>
      <c r="OQ11" s="80"/>
      <c r="OR11" s="47"/>
      <c r="OS11" s="47"/>
      <c r="OT11" s="47"/>
      <c r="OU11" s="47"/>
      <c r="OV11" s="47"/>
      <c r="OW11" s="47"/>
      <c r="OX11" s="47"/>
      <c r="OZ11" s="59"/>
      <c r="PA11" s="59"/>
      <c r="PB11" s="59"/>
      <c r="PC11" s="76"/>
      <c r="PD11" s="77"/>
      <c r="PE11" s="77"/>
      <c r="PF11" s="78"/>
      <c r="PG11" s="79"/>
      <c r="PH11" s="77"/>
      <c r="PI11" s="77"/>
      <c r="PJ11" s="78"/>
      <c r="PK11" s="78"/>
      <c r="PL11" s="78"/>
      <c r="PM11" s="79"/>
      <c r="PN11" s="80"/>
      <c r="PO11" s="47"/>
      <c r="PP11" s="47"/>
      <c r="PQ11" s="47"/>
      <c r="PR11" s="47"/>
      <c r="PS11" s="47"/>
      <c r="PT11" s="47"/>
      <c r="PU11" s="47"/>
      <c r="PW11" s="59"/>
      <c r="PX11" s="59"/>
      <c r="PY11" s="59"/>
      <c r="PZ11" s="76"/>
      <c r="QA11" s="77"/>
      <c r="QB11" s="77"/>
      <c r="QC11" s="78"/>
      <c r="QD11" s="79"/>
      <c r="QE11" s="77"/>
      <c r="QF11" s="77"/>
      <c r="QG11" s="78"/>
      <c r="QH11" s="78"/>
      <c r="QI11" s="78"/>
      <c r="QJ11" s="79"/>
      <c r="QK11" s="80"/>
      <c r="QL11" s="47"/>
      <c r="QM11" s="47"/>
      <c r="QN11" s="47"/>
      <c r="QO11" s="47"/>
      <c r="QP11" s="47"/>
      <c r="QQ11" s="47"/>
      <c r="QR11" s="47"/>
      <c r="QT11" s="59"/>
      <c r="QU11" s="59"/>
      <c r="QV11" s="59"/>
      <c r="QW11" s="76"/>
      <c r="QX11" s="77"/>
      <c r="QY11" s="77"/>
      <c r="QZ11" s="78"/>
      <c r="RA11" s="79"/>
      <c r="RB11" s="77"/>
      <c r="RC11" s="77"/>
      <c r="RD11" s="78"/>
      <c r="RE11" s="78"/>
      <c r="RF11" s="78"/>
      <c r="RG11" s="79"/>
      <c r="RH11" s="80"/>
      <c r="RI11" s="47"/>
      <c r="RJ11" s="47"/>
      <c r="RK11" s="47"/>
      <c r="RL11" s="47"/>
      <c r="RM11" s="47"/>
      <c r="RN11" s="47"/>
      <c r="RO11" s="47"/>
      <c r="RQ11" s="59"/>
      <c r="RR11" s="59"/>
      <c r="RS11" s="59"/>
      <c r="RT11" s="76"/>
      <c r="RU11" s="77"/>
      <c r="RV11" s="77"/>
      <c r="RW11" s="78"/>
      <c r="RX11" s="79"/>
      <c r="RY11" s="77"/>
      <c r="RZ11" s="77"/>
      <c r="SA11" s="78"/>
      <c r="SB11" s="78"/>
      <c r="SC11" s="78"/>
      <c r="SD11" s="79"/>
      <c r="SE11" s="80"/>
      <c r="SF11" s="47"/>
      <c r="SG11" s="47"/>
      <c r="SH11" s="47"/>
      <c r="SI11" s="47"/>
      <c r="SJ11" s="47"/>
      <c r="SK11" s="47"/>
      <c r="SL11" s="47"/>
      <c r="SN11" s="59"/>
      <c r="SO11" s="59"/>
      <c r="SP11" s="59"/>
      <c r="SQ11" s="76"/>
      <c r="SR11" s="77"/>
      <c r="SS11" s="77"/>
      <c r="ST11" s="78"/>
      <c r="SU11" s="79"/>
      <c r="SV11" s="77"/>
      <c r="SW11" s="77"/>
      <c r="SX11" s="78"/>
      <c r="SY11" s="78"/>
      <c r="SZ11" s="78"/>
      <c r="TA11" s="79"/>
      <c r="TB11" s="80"/>
      <c r="TC11" s="47"/>
      <c r="TD11" s="47"/>
      <c r="TE11" s="47"/>
      <c r="TF11" s="47"/>
      <c r="TG11" s="47"/>
      <c r="TH11" s="47"/>
      <c r="TI11" s="47"/>
      <c r="TK11" s="59"/>
      <c r="TL11" s="59"/>
      <c r="TM11" s="59"/>
      <c r="TN11" s="76"/>
      <c r="TO11" s="77"/>
      <c r="TP11" s="77"/>
      <c r="TQ11" s="78"/>
      <c r="TR11" s="79"/>
      <c r="TS11" s="77"/>
      <c r="TT11" s="77"/>
      <c r="TU11" s="78"/>
      <c r="TV11" s="78"/>
      <c r="TW11" s="78"/>
      <c r="TX11" s="79"/>
      <c r="TY11" s="80"/>
      <c r="TZ11" s="47"/>
      <c r="UA11" s="47"/>
      <c r="UB11" s="47"/>
      <c r="UC11" s="47"/>
      <c r="UD11" s="47"/>
      <c r="UE11" s="47"/>
      <c r="UF11" s="47"/>
      <c r="UH11" s="59"/>
      <c r="UI11" s="59"/>
      <c r="UJ11" s="59"/>
      <c r="UK11" s="76"/>
      <c r="UL11" s="77"/>
      <c r="UM11" s="77"/>
      <c r="UN11" s="78"/>
      <c r="UO11" s="79"/>
      <c r="UP11" s="77"/>
      <c r="UQ11" s="77"/>
      <c r="UR11" s="78"/>
      <c r="US11" s="78"/>
      <c r="UT11" s="78"/>
      <c r="UU11" s="79"/>
      <c r="UV11" s="80"/>
      <c r="UW11" s="47"/>
      <c r="UX11" s="47"/>
      <c r="UY11" s="47"/>
      <c r="UZ11" s="47"/>
      <c r="VA11" s="47"/>
      <c r="VB11" s="47"/>
      <c r="VC11" s="47"/>
      <c r="VE11" s="59"/>
      <c r="VF11" s="59"/>
      <c r="VG11" s="59"/>
      <c r="VH11" s="76"/>
      <c r="VI11" s="77"/>
      <c r="VJ11" s="77"/>
      <c r="VK11" s="78"/>
      <c r="VL11" s="79"/>
      <c r="VM11" s="77"/>
      <c r="VN11" s="77"/>
      <c r="VO11" s="78"/>
      <c r="VP11" s="78"/>
      <c r="VQ11" s="78"/>
      <c r="VR11" s="79"/>
      <c r="VS11" s="80"/>
      <c r="VT11" s="47"/>
      <c r="VU11" s="47"/>
      <c r="VV11" s="47"/>
      <c r="VW11" s="47"/>
      <c r="VX11" s="47"/>
      <c r="VY11" s="47"/>
      <c r="VZ11" s="47"/>
      <c r="WB11" s="59"/>
      <c r="WC11" s="59"/>
      <c r="WD11" s="59"/>
      <c r="WE11" s="76"/>
      <c r="WF11" s="77"/>
      <c r="WG11" s="77"/>
      <c r="WH11" s="78"/>
      <c r="WI11" s="79"/>
      <c r="WJ11" s="77"/>
      <c r="WK11" s="77"/>
      <c r="WL11" s="78"/>
      <c r="WM11" s="78"/>
      <c r="WN11" s="78"/>
      <c r="WO11" s="79"/>
      <c r="WP11" s="80"/>
      <c r="WQ11" s="47"/>
      <c r="WR11" s="47"/>
      <c r="WS11" s="47"/>
      <c r="WT11" s="47"/>
      <c r="WU11" s="47"/>
      <c r="WV11" s="47"/>
      <c r="WW11" s="47"/>
      <c r="WY11" s="59"/>
      <c r="WZ11" s="59"/>
      <c r="XA11" s="59"/>
      <c r="XB11" s="76"/>
      <c r="XC11" s="77"/>
      <c r="XD11" s="77"/>
      <c r="XE11" s="78"/>
      <c r="XF11" s="79"/>
      <c r="XG11" s="77"/>
      <c r="XH11" s="77"/>
      <c r="XI11" s="78"/>
      <c r="XJ11" s="78"/>
      <c r="XK11" s="78"/>
      <c r="XL11" s="79"/>
      <c r="XM11" s="80"/>
      <c r="XN11" s="47"/>
      <c r="XO11" s="47"/>
      <c r="XP11" s="47"/>
      <c r="XQ11" s="47"/>
      <c r="XR11" s="47"/>
      <c r="XS11" s="47"/>
      <c r="XT11" s="47"/>
    </row>
    <row r="13" spans="1:644" x14ac:dyDescent="0.25">
      <c r="A13" s="20" t="s">
        <v>45</v>
      </c>
      <c r="T13" s="5" t="s">
        <v>47</v>
      </c>
      <c r="U13" s="5"/>
      <c r="X13" s="20" t="s">
        <v>45</v>
      </c>
      <c r="AQ13" s="5" t="s">
        <v>47</v>
      </c>
      <c r="AR13" s="5"/>
      <c r="AU13" s="20" t="s">
        <v>45</v>
      </c>
      <c r="BN13" s="5" t="s">
        <v>47</v>
      </c>
      <c r="BO13" s="5"/>
      <c r="BR13" s="20" t="s">
        <v>45</v>
      </c>
      <c r="CK13" s="5" t="s">
        <v>47</v>
      </c>
      <c r="CL13" s="5"/>
      <c r="CO13" s="20" t="s">
        <v>45</v>
      </c>
      <c r="DH13" s="5" t="s">
        <v>47</v>
      </c>
      <c r="DI13" s="5"/>
      <c r="DL13" s="20" t="s">
        <v>45</v>
      </c>
      <c r="EE13" s="5" t="s">
        <v>47</v>
      </c>
      <c r="EF13" s="5"/>
      <c r="EI13" s="20" t="s">
        <v>45</v>
      </c>
      <c r="FB13" s="5" t="s">
        <v>47</v>
      </c>
      <c r="FC13" s="5"/>
      <c r="FF13" s="20" t="s">
        <v>45</v>
      </c>
      <c r="FY13" s="5" t="s">
        <v>47</v>
      </c>
      <c r="FZ13" s="5"/>
      <c r="GC13" s="20" t="s">
        <v>45</v>
      </c>
      <c r="GV13" s="5" t="s">
        <v>47</v>
      </c>
      <c r="GW13" s="5"/>
      <c r="GZ13" s="20" t="s">
        <v>45</v>
      </c>
      <c r="HS13" s="5" t="s">
        <v>47</v>
      </c>
      <c r="HT13" s="5"/>
      <c r="HW13" s="20" t="s">
        <v>45</v>
      </c>
      <c r="IP13" s="5" t="s">
        <v>47</v>
      </c>
      <c r="IQ13" s="5"/>
      <c r="IT13" s="20" t="s">
        <v>45</v>
      </c>
      <c r="JM13" s="5" t="s">
        <v>47</v>
      </c>
      <c r="JN13" s="5"/>
      <c r="JQ13" s="20" t="s">
        <v>45</v>
      </c>
      <c r="KJ13" s="5" t="s">
        <v>47</v>
      </c>
      <c r="KK13" s="5"/>
      <c r="KN13" s="20" t="s">
        <v>45</v>
      </c>
      <c r="LG13" s="5" t="s">
        <v>47</v>
      </c>
      <c r="LH13" s="5"/>
      <c r="LK13" s="20" t="s">
        <v>45</v>
      </c>
      <c r="MD13" s="5" t="s">
        <v>47</v>
      </c>
      <c r="ME13" s="5"/>
      <c r="MH13" s="20" t="s">
        <v>45</v>
      </c>
      <c r="NA13" s="5" t="s">
        <v>47</v>
      </c>
      <c r="NB13" s="5"/>
      <c r="NE13" s="20" t="s">
        <v>45</v>
      </c>
      <c r="NX13" s="5" t="s">
        <v>47</v>
      </c>
      <c r="NY13" s="5"/>
      <c r="OB13" s="20" t="s">
        <v>45</v>
      </c>
      <c r="OU13" s="5" t="s">
        <v>47</v>
      </c>
      <c r="OV13" s="5"/>
      <c r="OY13" s="20" t="s">
        <v>45</v>
      </c>
      <c r="PR13" s="5" t="s">
        <v>47</v>
      </c>
      <c r="PS13" s="5"/>
      <c r="PV13" s="20" t="s">
        <v>45</v>
      </c>
      <c r="QO13" s="5" t="s">
        <v>47</v>
      </c>
      <c r="QP13" s="5"/>
      <c r="QS13" s="20" t="s">
        <v>45</v>
      </c>
      <c r="RL13" s="5" t="s">
        <v>47</v>
      </c>
      <c r="RM13" s="5"/>
      <c r="RP13" s="20" t="s">
        <v>45</v>
      </c>
      <c r="SI13" s="5" t="s">
        <v>47</v>
      </c>
      <c r="SJ13" s="5"/>
      <c r="SM13" s="20" t="s">
        <v>45</v>
      </c>
      <c r="TF13" s="5" t="s">
        <v>47</v>
      </c>
      <c r="TG13" s="5"/>
      <c r="TJ13" s="20" t="s">
        <v>45</v>
      </c>
      <c r="UC13" s="5" t="s">
        <v>47</v>
      </c>
      <c r="UD13" s="5"/>
      <c r="UG13" s="20" t="s">
        <v>45</v>
      </c>
      <c r="UZ13" s="5" t="s">
        <v>47</v>
      </c>
      <c r="VA13" s="5"/>
      <c r="VD13" s="20" t="s">
        <v>45</v>
      </c>
      <c r="VW13" s="5" t="s">
        <v>47</v>
      </c>
      <c r="VX13" s="5"/>
      <c r="WA13" s="20" t="s">
        <v>45</v>
      </c>
      <c r="WT13" s="5" t="s">
        <v>47</v>
      </c>
      <c r="WU13" s="5"/>
      <c r="WX13" s="20" t="s">
        <v>45</v>
      </c>
      <c r="XQ13" s="5" t="s">
        <v>47</v>
      </c>
      <c r="XR13" s="5"/>
    </row>
    <row r="14" spans="1:644" x14ac:dyDescent="0.25">
      <c r="A14" s="389" t="s">
        <v>43</v>
      </c>
      <c r="B14" s="389"/>
      <c r="C14" s="50">
        <v>15</v>
      </c>
      <c r="D14" s="50">
        <v>14</v>
      </c>
      <c r="E14" s="50">
        <v>13</v>
      </c>
      <c r="F14" s="50">
        <v>12</v>
      </c>
      <c r="G14" s="50">
        <v>11</v>
      </c>
      <c r="H14" s="50">
        <v>10</v>
      </c>
      <c r="I14" s="50">
        <v>9</v>
      </c>
      <c r="J14" s="50">
        <v>8</v>
      </c>
      <c r="K14" s="50">
        <v>7</v>
      </c>
      <c r="L14" s="50">
        <v>6</v>
      </c>
      <c r="M14" s="50">
        <v>5</v>
      </c>
      <c r="N14" s="50">
        <v>4</v>
      </c>
      <c r="O14" s="50">
        <v>3</v>
      </c>
      <c r="P14" s="50">
        <v>2</v>
      </c>
      <c r="Q14" s="50">
        <v>1</v>
      </c>
      <c r="R14" s="50">
        <v>0</v>
      </c>
      <c r="T14" s="400" t="s">
        <v>48</v>
      </c>
      <c r="U14" s="401"/>
      <c r="V14" s="398" t="e">
        <f ca="1">IF(SUM(C16:R16)&lt;&gt;0,SUMPRODUCT(C14:R14,C16:R16)/SUM(C16:R16),"N/A")</f>
        <v>#REF!</v>
      </c>
      <c r="W14" s="399"/>
      <c r="X14" s="389" t="s">
        <v>43</v>
      </c>
      <c r="Y14" s="389"/>
      <c r="Z14" s="50">
        <v>15</v>
      </c>
      <c r="AA14" s="50">
        <v>14</v>
      </c>
      <c r="AB14" s="50">
        <v>13</v>
      </c>
      <c r="AC14" s="50">
        <v>12</v>
      </c>
      <c r="AD14" s="50">
        <v>11</v>
      </c>
      <c r="AE14" s="50">
        <v>10</v>
      </c>
      <c r="AF14" s="50">
        <v>9</v>
      </c>
      <c r="AG14" s="50">
        <v>8</v>
      </c>
      <c r="AH14" s="50">
        <v>7</v>
      </c>
      <c r="AI14" s="50">
        <v>6</v>
      </c>
      <c r="AJ14" s="50">
        <v>5</v>
      </c>
      <c r="AK14" s="50">
        <v>4</v>
      </c>
      <c r="AL14" s="50">
        <v>3</v>
      </c>
      <c r="AM14" s="50">
        <v>2</v>
      </c>
      <c r="AN14" s="50">
        <v>1</v>
      </c>
      <c r="AO14" s="50">
        <v>0</v>
      </c>
      <c r="AQ14" s="400" t="s">
        <v>48</v>
      </c>
      <c r="AR14" s="401"/>
      <c r="AS14" s="398" t="e">
        <f ca="1">IF(SUM(Z16:AO16)&lt;&gt;0,SUMPRODUCT(Z14:AO14,Z16:AO16)/SUM(Z16:AO16),"N/A")</f>
        <v>#REF!</v>
      </c>
      <c r="AT14" s="399"/>
      <c r="AU14" s="389" t="s">
        <v>43</v>
      </c>
      <c r="AV14" s="389"/>
      <c r="AW14" s="50">
        <v>15</v>
      </c>
      <c r="AX14" s="50">
        <v>14</v>
      </c>
      <c r="AY14" s="50">
        <v>13</v>
      </c>
      <c r="AZ14" s="50">
        <v>12</v>
      </c>
      <c r="BA14" s="50">
        <v>11</v>
      </c>
      <c r="BB14" s="50">
        <v>10</v>
      </c>
      <c r="BC14" s="50">
        <v>9</v>
      </c>
      <c r="BD14" s="50">
        <v>8</v>
      </c>
      <c r="BE14" s="50">
        <v>7</v>
      </c>
      <c r="BF14" s="50">
        <v>6</v>
      </c>
      <c r="BG14" s="50">
        <v>5</v>
      </c>
      <c r="BH14" s="50">
        <v>4</v>
      </c>
      <c r="BI14" s="50">
        <v>3</v>
      </c>
      <c r="BJ14" s="50">
        <v>2</v>
      </c>
      <c r="BK14" s="50">
        <v>1</v>
      </c>
      <c r="BL14" s="50">
        <v>0</v>
      </c>
      <c r="BN14" s="400" t="s">
        <v>48</v>
      </c>
      <c r="BO14" s="401"/>
      <c r="BP14" s="398" t="e">
        <f ca="1">IF(SUM(AW16:BL16)&lt;&gt;0,SUMPRODUCT(AW14:BL14,AW16:BL16)/SUM(AW16:BL16),"N/A")</f>
        <v>#REF!</v>
      </c>
      <c r="BQ14" s="399"/>
      <c r="BR14" s="389" t="s">
        <v>43</v>
      </c>
      <c r="BS14" s="389"/>
      <c r="BT14" s="50">
        <v>15</v>
      </c>
      <c r="BU14" s="50">
        <v>14</v>
      </c>
      <c r="BV14" s="50">
        <v>13</v>
      </c>
      <c r="BW14" s="50">
        <v>12</v>
      </c>
      <c r="BX14" s="50">
        <v>11</v>
      </c>
      <c r="BY14" s="50">
        <v>10</v>
      </c>
      <c r="BZ14" s="50">
        <v>9</v>
      </c>
      <c r="CA14" s="50">
        <v>8</v>
      </c>
      <c r="CB14" s="50">
        <v>7</v>
      </c>
      <c r="CC14" s="50">
        <v>6</v>
      </c>
      <c r="CD14" s="50">
        <v>5</v>
      </c>
      <c r="CE14" s="50">
        <v>4</v>
      </c>
      <c r="CF14" s="50">
        <v>3</v>
      </c>
      <c r="CG14" s="50">
        <v>2</v>
      </c>
      <c r="CH14" s="50">
        <v>1</v>
      </c>
      <c r="CI14" s="50">
        <v>0</v>
      </c>
      <c r="CK14" s="400" t="s">
        <v>48</v>
      </c>
      <c r="CL14" s="401"/>
      <c r="CM14" s="398" t="e">
        <f ca="1">IF(SUM(BT16:CI16)&lt;&gt;0,SUMPRODUCT(BT14:CI14,BT16:CI16)/SUM(BT16:CI16),"N/A")</f>
        <v>#REF!</v>
      </c>
      <c r="CN14" s="399"/>
      <c r="CO14" s="389" t="s">
        <v>43</v>
      </c>
      <c r="CP14" s="389"/>
      <c r="CQ14" s="50">
        <v>15</v>
      </c>
      <c r="CR14" s="50">
        <v>14</v>
      </c>
      <c r="CS14" s="50">
        <v>13</v>
      </c>
      <c r="CT14" s="50">
        <v>12</v>
      </c>
      <c r="CU14" s="50">
        <v>11</v>
      </c>
      <c r="CV14" s="50">
        <v>10</v>
      </c>
      <c r="CW14" s="50">
        <v>9</v>
      </c>
      <c r="CX14" s="50">
        <v>8</v>
      </c>
      <c r="CY14" s="50">
        <v>7</v>
      </c>
      <c r="CZ14" s="50">
        <v>6</v>
      </c>
      <c r="DA14" s="50">
        <v>5</v>
      </c>
      <c r="DB14" s="50">
        <v>4</v>
      </c>
      <c r="DC14" s="50">
        <v>3</v>
      </c>
      <c r="DD14" s="50">
        <v>2</v>
      </c>
      <c r="DE14" s="50">
        <v>1</v>
      </c>
      <c r="DF14" s="50">
        <v>0</v>
      </c>
      <c r="DH14" s="400" t="s">
        <v>48</v>
      </c>
      <c r="DI14" s="401"/>
      <c r="DJ14" s="398" t="e">
        <f ca="1">IF(SUM(CQ16:DF16)&lt;&gt;0,SUMPRODUCT(CQ14:DF14,CQ16:DF16)/SUM(CQ16:DF16),"N/A")</f>
        <v>#REF!</v>
      </c>
      <c r="DK14" s="399"/>
      <c r="DL14" s="389" t="s">
        <v>43</v>
      </c>
      <c r="DM14" s="389"/>
      <c r="DN14" s="50">
        <v>15</v>
      </c>
      <c r="DO14" s="50">
        <v>14</v>
      </c>
      <c r="DP14" s="50">
        <v>13</v>
      </c>
      <c r="DQ14" s="50">
        <v>12</v>
      </c>
      <c r="DR14" s="50">
        <v>11</v>
      </c>
      <c r="DS14" s="50">
        <v>10</v>
      </c>
      <c r="DT14" s="50">
        <v>9</v>
      </c>
      <c r="DU14" s="50">
        <v>8</v>
      </c>
      <c r="DV14" s="50">
        <v>7</v>
      </c>
      <c r="DW14" s="50">
        <v>6</v>
      </c>
      <c r="DX14" s="50">
        <v>5</v>
      </c>
      <c r="DY14" s="50">
        <v>4</v>
      </c>
      <c r="DZ14" s="50">
        <v>3</v>
      </c>
      <c r="EA14" s="50">
        <v>2</v>
      </c>
      <c r="EB14" s="50">
        <v>1</v>
      </c>
      <c r="EC14" s="50">
        <v>0</v>
      </c>
      <c r="EE14" s="400" t="s">
        <v>48</v>
      </c>
      <c r="EF14" s="401"/>
      <c r="EG14" s="398" t="e">
        <f ca="1">IF(SUM(DN16:EC16)&lt;&gt;0,SUMPRODUCT(DN14:EC14,DN16:EC16)/SUM(DN16:EC16),"N/A")</f>
        <v>#REF!</v>
      </c>
      <c r="EH14" s="399"/>
      <c r="EI14" s="389" t="s">
        <v>43</v>
      </c>
      <c r="EJ14" s="389"/>
      <c r="EK14" s="50">
        <v>15</v>
      </c>
      <c r="EL14" s="50">
        <v>14</v>
      </c>
      <c r="EM14" s="50">
        <v>13</v>
      </c>
      <c r="EN14" s="50">
        <v>12</v>
      </c>
      <c r="EO14" s="50">
        <v>11</v>
      </c>
      <c r="EP14" s="50">
        <v>10</v>
      </c>
      <c r="EQ14" s="50">
        <v>9</v>
      </c>
      <c r="ER14" s="50">
        <v>8</v>
      </c>
      <c r="ES14" s="50">
        <v>7</v>
      </c>
      <c r="ET14" s="50">
        <v>6</v>
      </c>
      <c r="EU14" s="50">
        <v>5</v>
      </c>
      <c r="EV14" s="50">
        <v>4</v>
      </c>
      <c r="EW14" s="50">
        <v>3</v>
      </c>
      <c r="EX14" s="50">
        <v>2</v>
      </c>
      <c r="EY14" s="50">
        <v>1</v>
      </c>
      <c r="EZ14" s="50">
        <v>0</v>
      </c>
      <c r="FB14" s="400" t="s">
        <v>48</v>
      </c>
      <c r="FC14" s="401"/>
      <c r="FD14" s="398" t="e">
        <f ca="1">IF(SUM(EK16:EZ16)&lt;&gt;0,SUMPRODUCT(EK14:EZ14,EK16:EZ16)/SUM(EK16:EZ16),"N/A")</f>
        <v>#REF!</v>
      </c>
      <c r="FE14" s="399"/>
      <c r="FF14" s="389" t="s">
        <v>43</v>
      </c>
      <c r="FG14" s="389"/>
      <c r="FH14" s="50">
        <v>15</v>
      </c>
      <c r="FI14" s="50">
        <v>14</v>
      </c>
      <c r="FJ14" s="50">
        <v>13</v>
      </c>
      <c r="FK14" s="50">
        <v>12</v>
      </c>
      <c r="FL14" s="50">
        <v>11</v>
      </c>
      <c r="FM14" s="50">
        <v>10</v>
      </c>
      <c r="FN14" s="50">
        <v>9</v>
      </c>
      <c r="FO14" s="50">
        <v>8</v>
      </c>
      <c r="FP14" s="50">
        <v>7</v>
      </c>
      <c r="FQ14" s="50">
        <v>6</v>
      </c>
      <c r="FR14" s="50">
        <v>5</v>
      </c>
      <c r="FS14" s="50">
        <v>4</v>
      </c>
      <c r="FT14" s="50">
        <v>3</v>
      </c>
      <c r="FU14" s="50">
        <v>2</v>
      </c>
      <c r="FV14" s="50">
        <v>1</v>
      </c>
      <c r="FW14" s="50">
        <v>0</v>
      </c>
      <c r="FY14" s="400" t="s">
        <v>48</v>
      </c>
      <c r="FZ14" s="401"/>
      <c r="GA14" s="398" t="e">
        <f ca="1">IF(SUM(FH16:FW16)&lt;&gt;0,SUMPRODUCT(FH14:FW14,FH16:FW16)/SUM(FH16:FW16),"N/A")</f>
        <v>#REF!</v>
      </c>
      <c r="GB14" s="399"/>
      <c r="GC14" s="389" t="s">
        <v>43</v>
      </c>
      <c r="GD14" s="389"/>
      <c r="GE14" s="50">
        <v>15</v>
      </c>
      <c r="GF14" s="50">
        <v>14</v>
      </c>
      <c r="GG14" s="50">
        <v>13</v>
      </c>
      <c r="GH14" s="50">
        <v>12</v>
      </c>
      <c r="GI14" s="50">
        <v>11</v>
      </c>
      <c r="GJ14" s="50">
        <v>10</v>
      </c>
      <c r="GK14" s="50">
        <v>9</v>
      </c>
      <c r="GL14" s="50">
        <v>8</v>
      </c>
      <c r="GM14" s="50">
        <v>7</v>
      </c>
      <c r="GN14" s="50">
        <v>6</v>
      </c>
      <c r="GO14" s="50">
        <v>5</v>
      </c>
      <c r="GP14" s="50">
        <v>4</v>
      </c>
      <c r="GQ14" s="50">
        <v>3</v>
      </c>
      <c r="GR14" s="50">
        <v>2</v>
      </c>
      <c r="GS14" s="50">
        <v>1</v>
      </c>
      <c r="GT14" s="50">
        <v>0</v>
      </c>
      <c r="GV14" s="400" t="s">
        <v>48</v>
      </c>
      <c r="GW14" s="401"/>
      <c r="GX14" s="398" t="e">
        <f ca="1">IF(SUM(GE16:GT16)&lt;&gt;0,SUMPRODUCT(GE14:GT14,GE16:GT16)/SUM(GE16:GT16),"N/A")</f>
        <v>#REF!</v>
      </c>
      <c r="GY14" s="399"/>
      <c r="GZ14" s="389" t="s">
        <v>43</v>
      </c>
      <c r="HA14" s="389"/>
      <c r="HB14" s="50">
        <v>15</v>
      </c>
      <c r="HC14" s="50">
        <v>14</v>
      </c>
      <c r="HD14" s="50">
        <v>13</v>
      </c>
      <c r="HE14" s="50">
        <v>12</v>
      </c>
      <c r="HF14" s="50">
        <v>11</v>
      </c>
      <c r="HG14" s="50">
        <v>10</v>
      </c>
      <c r="HH14" s="50">
        <v>9</v>
      </c>
      <c r="HI14" s="50">
        <v>8</v>
      </c>
      <c r="HJ14" s="50">
        <v>7</v>
      </c>
      <c r="HK14" s="50">
        <v>6</v>
      </c>
      <c r="HL14" s="50">
        <v>5</v>
      </c>
      <c r="HM14" s="50">
        <v>4</v>
      </c>
      <c r="HN14" s="50">
        <v>3</v>
      </c>
      <c r="HO14" s="50">
        <v>2</v>
      </c>
      <c r="HP14" s="50">
        <v>1</v>
      </c>
      <c r="HQ14" s="50">
        <v>0</v>
      </c>
      <c r="HS14" s="400" t="s">
        <v>48</v>
      </c>
      <c r="HT14" s="401"/>
      <c r="HU14" s="398" t="e">
        <f ca="1">IF(SUM(HB16:HQ16)&lt;&gt;0,SUMPRODUCT(HB14:HQ14,HB16:HQ16)/SUM(HB16:HQ16),"N/A")</f>
        <v>#REF!</v>
      </c>
      <c r="HV14" s="399"/>
      <c r="HW14" s="389" t="s">
        <v>43</v>
      </c>
      <c r="HX14" s="389"/>
      <c r="HY14" s="50">
        <v>15</v>
      </c>
      <c r="HZ14" s="50">
        <v>14</v>
      </c>
      <c r="IA14" s="50">
        <v>13</v>
      </c>
      <c r="IB14" s="50">
        <v>12</v>
      </c>
      <c r="IC14" s="50">
        <v>11</v>
      </c>
      <c r="ID14" s="50">
        <v>10</v>
      </c>
      <c r="IE14" s="50">
        <v>9</v>
      </c>
      <c r="IF14" s="50">
        <v>8</v>
      </c>
      <c r="IG14" s="50">
        <v>7</v>
      </c>
      <c r="IH14" s="50">
        <v>6</v>
      </c>
      <c r="II14" s="50">
        <v>5</v>
      </c>
      <c r="IJ14" s="50">
        <v>4</v>
      </c>
      <c r="IK14" s="50">
        <v>3</v>
      </c>
      <c r="IL14" s="50">
        <v>2</v>
      </c>
      <c r="IM14" s="50">
        <v>1</v>
      </c>
      <c r="IN14" s="50">
        <v>0</v>
      </c>
      <c r="IP14" s="400" t="s">
        <v>48</v>
      </c>
      <c r="IQ14" s="401"/>
      <c r="IR14" s="398" t="e">
        <f ca="1">IF(SUM(HY16:IN16)&lt;&gt;0,SUMPRODUCT(HY14:IN14,HY16:IN16)/SUM(HY16:IN16),"N/A")</f>
        <v>#REF!</v>
      </c>
      <c r="IS14" s="399"/>
      <c r="IT14" s="389" t="s">
        <v>43</v>
      </c>
      <c r="IU14" s="389"/>
      <c r="IV14" s="50">
        <v>15</v>
      </c>
      <c r="IW14" s="50">
        <v>14</v>
      </c>
      <c r="IX14" s="50">
        <v>13</v>
      </c>
      <c r="IY14" s="50">
        <v>12</v>
      </c>
      <c r="IZ14" s="50">
        <v>11</v>
      </c>
      <c r="JA14" s="50">
        <v>10</v>
      </c>
      <c r="JB14" s="50">
        <v>9</v>
      </c>
      <c r="JC14" s="50">
        <v>8</v>
      </c>
      <c r="JD14" s="50">
        <v>7</v>
      </c>
      <c r="JE14" s="50">
        <v>6</v>
      </c>
      <c r="JF14" s="50">
        <v>5</v>
      </c>
      <c r="JG14" s="50">
        <v>4</v>
      </c>
      <c r="JH14" s="50">
        <v>3</v>
      </c>
      <c r="JI14" s="50">
        <v>2</v>
      </c>
      <c r="JJ14" s="50">
        <v>1</v>
      </c>
      <c r="JK14" s="50">
        <v>0</v>
      </c>
      <c r="JM14" s="400" t="s">
        <v>48</v>
      </c>
      <c r="JN14" s="401"/>
      <c r="JO14" s="398" t="e">
        <f ca="1">IF(SUM(IV16:JK16)&lt;&gt;0,SUMPRODUCT(IV14:JK14,IV16:JK16)/SUM(IV16:JK16),"N/A")</f>
        <v>#REF!</v>
      </c>
      <c r="JP14" s="399"/>
      <c r="JQ14" s="389" t="s">
        <v>43</v>
      </c>
      <c r="JR14" s="389"/>
      <c r="JS14" s="50">
        <v>15</v>
      </c>
      <c r="JT14" s="50">
        <v>14</v>
      </c>
      <c r="JU14" s="50">
        <v>13</v>
      </c>
      <c r="JV14" s="50">
        <v>12</v>
      </c>
      <c r="JW14" s="50">
        <v>11</v>
      </c>
      <c r="JX14" s="50">
        <v>10</v>
      </c>
      <c r="JY14" s="50">
        <v>9</v>
      </c>
      <c r="JZ14" s="50">
        <v>8</v>
      </c>
      <c r="KA14" s="50">
        <v>7</v>
      </c>
      <c r="KB14" s="50">
        <v>6</v>
      </c>
      <c r="KC14" s="50">
        <v>5</v>
      </c>
      <c r="KD14" s="50">
        <v>4</v>
      </c>
      <c r="KE14" s="50">
        <v>3</v>
      </c>
      <c r="KF14" s="50">
        <v>2</v>
      </c>
      <c r="KG14" s="50">
        <v>1</v>
      </c>
      <c r="KH14" s="50">
        <v>0</v>
      </c>
      <c r="KJ14" s="400" t="s">
        <v>48</v>
      </c>
      <c r="KK14" s="401"/>
      <c r="KL14" s="398" t="e">
        <f ca="1">IF(SUM(JS16:KH16)&lt;&gt;0,SUMPRODUCT(JS14:KH14,JS16:KH16)/SUM(JS16:KH16),"N/A")</f>
        <v>#REF!</v>
      </c>
      <c r="KM14" s="399"/>
      <c r="KN14" s="389" t="s">
        <v>43</v>
      </c>
      <c r="KO14" s="389"/>
      <c r="KP14" s="50">
        <v>15</v>
      </c>
      <c r="KQ14" s="50">
        <v>14</v>
      </c>
      <c r="KR14" s="50">
        <v>13</v>
      </c>
      <c r="KS14" s="50">
        <v>12</v>
      </c>
      <c r="KT14" s="50">
        <v>11</v>
      </c>
      <c r="KU14" s="50">
        <v>10</v>
      </c>
      <c r="KV14" s="50">
        <v>9</v>
      </c>
      <c r="KW14" s="50">
        <v>8</v>
      </c>
      <c r="KX14" s="50">
        <v>7</v>
      </c>
      <c r="KY14" s="50">
        <v>6</v>
      </c>
      <c r="KZ14" s="50">
        <v>5</v>
      </c>
      <c r="LA14" s="50">
        <v>4</v>
      </c>
      <c r="LB14" s="50">
        <v>3</v>
      </c>
      <c r="LC14" s="50">
        <v>2</v>
      </c>
      <c r="LD14" s="50">
        <v>1</v>
      </c>
      <c r="LE14" s="50">
        <v>0</v>
      </c>
      <c r="LG14" s="400" t="s">
        <v>48</v>
      </c>
      <c r="LH14" s="401"/>
      <c r="LI14" s="398" t="e">
        <f ca="1">IF(SUM(KP16:LE16)&lt;&gt;0,SUMPRODUCT(KP14:LE14,KP16:LE16)/SUM(KP16:LE16),"N/A")</f>
        <v>#REF!</v>
      </c>
      <c r="LJ14" s="399"/>
      <c r="LK14" s="389" t="s">
        <v>43</v>
      </c>
      <c r="LL14" s="389"/>
      <c r="LM14" s="50">
        <v>15</v>
      </c>
      <c r="LN14" s="50">
        <v>14</v>
      </c>
      <c r="LO14" s="50">
        <v>13</v>
      </c>
      <c r="LP14" s="50">
        <v>12</v>
      </c>
      <c r="LQ14" s="50">
        <v>11</v>
      </c>
      <c r="LR14" s="50">
        <v>10</v>
      </c>
      <c r="LS14" s="50">
        <v>9</v>
      </c>
      <c r="LT14" s="50">
        <v>8</v>
      </c>
      <c r="LU14" s="50">
        <v>7</v>
      </c>
      <c r="LV14" s="50">
        <v>6</v>
      </c>
      <c r="LW14" s="50">
        <v>5</v>
      </c>
      <c r="LX14" s="50">
        <v>4</v>
      </c>
      <c r="LY14" s="50">
        <v>3</v>
      </c>
      <c r="LZ14" s="50">
        <v>2</v>
      </c>
      <c r="MA14" s="50">
        <v>1</v>
      </c>
      <c r="MB14" s="50">
        <v>0</v>
      </c>
      <c r="MD14" s="400" t="s">
        <v>48</v>
      </c>
      <c r="ME14" s="401"/>
      <c r="MF14" s="398" t="e">
        <f ca="1">IF(SUM(LM16:MB16)&lt;&gt;0,SUMPRODUCT(LM14:MB14,LM16:MB16)/SUM(LM16:MB16),"N/A")</f>
        <v>#REF!</v>
      </c>
      <c r="MG14" s="399"/>
      <c r="MH14" s="389" t="s">
        <v>43</v>
      </c>
      <c r="MI14" s="389"/>
      <c r="MJ14" s="50">
        <v>15</v>
      </c>
      <c r="MK14" s="50">
        <v>14</v>
      </c>
      <c r="ML14" s="50">
        <v>13</v>
      </c>
      <c r="MM14" s="50">
        <v>12</v>
      </c>
      <c r="MN14" s="50">
        <v>11</v>
      </c>
      <c r="MO14" s="50">
        <v>10</v>
      </c>
      <c r="MP14" s="50">
        <v>9</v>
      </c>
      <c r="MQ14" s="50">
        <v>8</v>
      </c>
      <c r="MR14" s="50">
        <v>7</v>
      </c>
      <c r="MS14" s="50">
        <v>6</v>
      </c>
      <c r="MT14" s="50">
        <v>5</v>
      </c>
      <c r="MU14" s="50">
        <v>4</v>
      </c>
      <c r="MV14" s="50">
        <v>3</v>
      </c>
      <c r="MW14" s="50">
        <v>2</v>
      </c>
      <c r="MX14" s="50">
        <v>1</v>
      </c>
      <c r="MY14" s="50">
        <v>0</v>
      </c>
      <c r="NA14" s="400" t="s">
        <v>48</v>
      </c>
      <c r="NB14" s="401"/>
      <c r="NC14" s="398" t="e">
        <f ca="1">IF(SUM(MJ16:MY16)&lt;&gt;0,SUMPRODUCT(MJ14:MY14,MJ16:MY16)/SUM(MJ16:MY16),"N/A")</f>
        <v>#REF!</v>
      </c>
      <c r="ND14" s="399"/>
      <c r="NE14" s="389" t="s">
        <v>43</v>
      </c>
      <c r="NF14" s="389"/>
      <c r="NG14" s="50">
        <v>15</v>
      </c>
      <c r="NH14" s="50">
        <v>14</v>
      </c>
      <c r="NI14" s="50">
        <v>13</v>
      </c>
      <c r="NJ14" s="50">
        <v>12</v>
      </c>
      <c r="NK14" s="50">
        <v>11</v>
      </c>
      <c r="NL14" s="50">
        <v>10</v>
      </c>
      <c r="NM14" s="50">
        <v>9</v>
      </c>
      <c r="NN14" s="50">
        <v>8</v>
      </c>
      <c r="NO14" s="50">
        <v>7</v>
      </c>
      <c r="NP14" s="50">
        <v>6</v>
      </c>
      <c r="NQ14" s="50">
        <v>5</v>
      </c>
      <c r="NR14" s="50">
        <v>4</v>
      </c>
      <c r="NS14" s="50">
        <v>3</v>
      </c>
      <c r="NT14" s="50">
        <v>2</v>
      </c>
      <c r="NU14" s="50">
        <v>1</v>
      </c>
      <c r="NV14" s="50">
        <v>0</v>
      </c>
      <c r="NX14" s="400" t="s">
        <v>48</v>
      </c>
      <c r="NY14" s="401"/>
      <c r="NZ14" s="398" t="e">
        <f ca="1">IF(SUM(NG16:NV16)&lt;&gt;0,SUMPRODUCT(NG14:NV14,NG16:NV16)/SUM(NG16:NV16),"N/A")</f>
        <v>#REF!</v>
      </c>
      <c r="OA14" s="399"/>
      <c r="OB14" s="389" t="s">
        <v>43</v>
      </c>
      <c r="OC14" s="389"/>
      <c r="OD14" s="50">
        <v>15</v>
      </c>
      <c r="OE14" s="50">
        <v>14</v>
      </c>
      <c r="OF14" s="50">
        <v>13</v>
      </c>
      <c r="OG14" s="50">
        <v>12</v>
      </c>
      <c r="OH14" s="50">
        <v>11</v>
      </c>
      <c r="OI14" s="50">
        <v>10</v>
      </c>
      <c r="OJ14" s="50">
        <v>9</v>
      </c>
      <c r="OK14" s="50">
        <v>8</v>
      </c>
      <c r="OL14" s="50">
        <v>7</v>
      </c>
      <c r="OM14" s="50">
        <v>6</v>
      </c>
      <c r="ON14" s="50">
        <v>5</v>
      </c>
      <c r="OO14" s="50">
        <v>4</v>
      </c>
      <c r="OP14" s="50">
        <v>3</v>
      </c>
      <c r="OQ14" s="50">
        <v>2</v>
      </c>
      <c r="OR14" s="50">
        <v>1</v>
      </c>
      <c r="OS14" s="50">
        <v>0</v>
      </c>
      <c r="OU14" s="400" t="s">
        <v>48</v>
      </c>
      <c r="OV14" s="401"/>
      <c r="OW14" s="398" t="e">
        <f ca="1">IF(SUM(OD16:OS16)&lt;&gt;0,SUMPRODUCT(OD14:OS14,OD16:OS16)/SUM(OD16:OS16),"N/A")</f>
        <v>#REF!</v>
      </c>
      <c r="OX14" s="399"/>
      <c r="OY14" s="389" t="s">
        <v>43</v>
      </c>
      <c r="OZ14" s="389"/>
      <c r="PA14" s="50">
        <v>15</v>
      </c>
      <c r="PB14" s="50">
        <v>14</v>
      </c>
      <c r="PC14" s="50">
        <v>13</v>
      </c>
      <c r="PD14" s="50">
        <v>12</v>
      </c>
      <c r="PE14" s="50">
        <v>11</v>
      </c>
      <c r="PF14" s="50">
        <v>10</v>
      </c>
      <c r="PG14" s="50">
        <v>9</v>
      </c>
      <c r="PH14" s="50">
        <v>8</v>
      </c>
      <c r="PI14" s="50">
        <v>7</v>
      </c>
      <c r="PJ14" s="50">
        <v>6</v>
      </c>
      <c r="PK14" s="50">
        <v>5</v>
      </c>
      <c r="PL14" s="50">
        <v>4</v>
      </c>
      <c r="PM14" s="50">
        <v>3</v>
      </c>
      <c r="PN14" s="50">
        <v>2</v>
      </c>
      <c r="PO14" s="50">
        <v>1</v>
      </c>
      <c r="PP14" s="50">
        <v>0</v>
      </c>
      <c r="PR14" s="400" t="s">
        <v>48</v>
      </c>
      <c r="PS14" s="401"/>
      <c r="PT14" s="398" t="e">
        <f ca="1">IF(SUM(PA16:PP16)&lt;&gt;0,SUMPRODUCT(PA14:PP14,PA16:PP16)/SUM(PA16:PP16),"N/A")</f>
        <v>#REF!</v>
      </c>
      <c r="PU14" s="399"/>
      <c r="PV14" s="389" t="s">
        <v>43</v>
      </c>
      <c r="PW14" s="389"/>
      <c r="PX14" s="50">
        <v>15</v>
      </c>
      <c r="PY14" s="50">
        <v>14</v>
      </c>
      <c r="PZ14" s="50">
        <v>13</v>
      </c>
      <c r="QA14" s="50">
        <v>12</v>
      </c>
      <c r="QB14" s="50">
        <v>11</v>
      </c>
      <c r="QC14" s="50">
        <v>10</v>
      </c>
      <c r="QD14" s="50">
        <v>9</v>
      </c>
      <c r="QE14" s="50">
        <v>8</v>
      </c>
      <c r="QF14" s="50">
        <v>7</v>
      </c>
      <c r="QG14" s="50">
        <v>6</v>
      </c>
      <c r="QH14" s="50">
        <v>5</v>
      </c>
      <c r="QI14" s="50">
        <v>4</v>
      </c>
      <c r="QJ14" s="50">
        <v>3</v>
      </c>
      <c r="QK14" s="50">
        <v>2</v>
      </c>
      <c r="QL14" s="50">
        <v>1</v>
      </c>
      <c r="QM14" s="50">
        <v>0</v>
      </c>
      <c r="QO14" s="400" t="s">
        <v>48</v>
      </c>
      <c r="QP14" s="401"/>
      <c r="QQ14" s="398" t="e">
        <f ca="1">IF(SUM(PX16:QM16)&lt;&gt;0,SUMPRODUCT(PX14:QM14,PX16:QM16)/SUM(PX16:QM16),"N/A")</f>
        <v>#REF!</v>
      </c>
      <c r="QR14" s="399"/>
      <c r="QS14" s="389" t="s">
        <v>43</v>
      </c>
      <c r="QT14" s="389"/>
      <c r="QU14" s="50">
        <v>15</v>
      </c>
      <c r="QV14" s="50">
        <v>14</v>
      </c>
      <c r="QW14" s="50">
        <v>13</v>
      </c>
      <c r="QX14" s="50">
        <v>12</v>
      </c>
      <c r="QY14" s="50">
        <v>11</v>
      </c>
      <c r="QZ14" s="50">
        <v>10</v>
      </c>
      <c r="RA14" s="50">
        <v>9</v>
      </c>
      <c r="RB14" s="50">
        <v>8</v>
      </c>
      <c r="RC14" s="50">
        <v>7</v>
      </c>
      <c r="RD14" s="50">
        <v>6</v>
      </c>
      <c r="RE14" s="50">
        <v>5</v>
      </c>
      <c r="RF14" s="50">
        <v>4</v>
      </c>
      <c r="RG14" s="50">
        <v>3</v>
      </c>
      <c r="RH14" s="50">
        <v>2</v>
      </c>
      <c r="RI14" s="50">
        <v>1</v>
      </c>
      <c r="RJ14" s="50">
        <v>0</v>
      </c>
      <c r="RL14" s="400" t="s">
        <v>48</v>
      </c>
      <c r="RM14" s="401"/>
      <c r="RN14" s="398" t="e">
        <f ca="1">IF(SUM(QU16:RJ16)&lt;&gt;0,SUMPRODUCT(QU14:RJ14,QU16:RJ16)/SUM(QU16:RJ16),"N/A")</f>
        <v>#REF!</v>
      </c>
      <c r="RO14" s="399"/>
      <c r="RP14" s="389" t="s">
        <v>43</v>
      </c>
      <c r="RQ14" s="389"/>
      <c r="RR14" s="50">
        <v>15</v>
      </c>
      <c r="RS14" s="50">
        <v>14</v>
      </c>
      <c r="RT14" s="50">
        <v>13</v>
      </c>
      <c r="RU14" s="50">
        <v>12</v>
      </c>
      <c r="RV14" s="50">
        <v>11</v>
      </c>
      <c r="RW14" s="50">
        <v>10</v>
      </c>
      <c r="RX14" s="50">
        <v>9</v>
      </c>
      <c r="RY14" s="50">
        <v>8</v>
      </c>
      <c r="RZ14" s="50">
        <v>7</v>
      </c>
      <c r="SA14" s="50">
        <v>6</v>
      </c>
      <c r="SB14" s="50">
        <v>5</v>
      </c>
      <c r="SC14" s="50">
        <v>4</v>
      </c>
      <c r="SD14" s="50">
        <v>3</v>
      </c>
      <c r="SE14" s="50">
        <v>2</v>
      </c>
      <c r="SF14" s="50">
        <v>1</v>
      </c>
      <c r="SG14" s="50">
        <v>0</v>
      </c>
      <c r="SI14" s="400" t="s">
        <v>48</v>
      </c>
      <c r="SJ14" s="401"/>
      <c r="SK14" s="398" t="e">
        <f ca="1">IF(SUM(RR16:SG16)&lt;&gt;0,SUMPRODUCT(RR14:SG14,RR16:SG16)/SUM(RR16:SG16),"N/A")</f>
        <v>#REF!</v>
      </c>
      <c r="SL14" s="399"/>
      <c r="SM14" s="389" t="s">
        <v>43</v>
      </c>
      <c r="SN14" s="389"/>
      <c r="SO14" s="50">
        <v>15</v>
      </c>
      <c r="SP14" s="50">
        <v>14</v>
      </c>
      <c r="SQ14" s="50">
        <v>13</v>
      </c>
      <c r="SR14" s="50">
        <v>12</v>
      </c>
      <c r="SS14" s="50">
        <v>11</v>
      </c>
      <c r="ST14" s="50">
        <v>10</v>
      </c>
      <c r="SU14" s="50">
        <v>9</v>
      </c>
      <c r="SV14" s="50">
        <v>8</v>
      </c>
      <c r="SW14" s="50">
        <v>7</v>
      </c>
      <c r="SX14" s="50">
        <v>6</v>
      </c>
      <c r="SY14" s="50">
        <v>5</v>
      </c>
      <c r="SZ14" s="50">
        <v>4</v>
      </c>
      <c r="TA14" s="50">
        <v>3</v>
      </c>
      <c r="TB14" s="50">
        <v>2</v>
      </c>
      <c r="TC14" s="50">
        <v>1</v>
      </c>
      <c r="TD14" s="50">
        <v>0</v>
      </c>
      <c r="TF14" s="400" t="s">
        <v>48</v>
      </c>
      <c r="TG14" s="401"/>
      <c r="TH14" s="398" t="e">
        <f ca="1">IF(SUM(SO16:TD16)&lt;&gt;0,SUMPRODUCT(SO14:TD14,SO16:TD16)/SUM(SO16:TD16),"N/A")</f>
        <v>#REF!</v>
      </c>
      <c r="TI14" s="399"/>
      <c r="TJ14" s="389" t="s">
        <v>43</v>
      </c>
      <c r="TK14" s="389"/>
      <c r="TL14" s="50">
        <v>15</v>
      </c>
      <c r="TM14" s="50">
        <v>14</v>
      </c>
      <c r="TN14" s="50">
        <v>13</v>
      </c>
      <c r="TO14" s="50">
        <v>12</v>
      </c>
      <c r="TP14" s="50">
        <v>11</v>
      </c>
      <c r="TQ14" s="50">
        <v>10</v>
      </c>
      <c r="TR14" s="50">
        <v>9</v>
      </c>
      <c r="TS14" s="50">
        <v>8</v>
      </c>
      <c r="TT14" s="50">
        <v>7</v>
      </c>
      <c r="TU14" s="50">
        <v>6</v>
      </c>
      <c r="TV14" s="50">
        <v>5</v>
      </c>
      <c r="TW14" s="50">
        <v>4</v>
      </c>
      <c r="TX14" s="50">
        <v>3</v>
      </c>
      <c r="TY14" s="50">
        <v>2</v>
      </c>
      <c r="TZ14" s="50">
        <v>1</v>
      </c>
      <c r="UA14" s="50">
        <v>0</v>
      </c>
      <c r="UC14" s="400" t="s">
        <v>48</v>
      </c>
      <c r="UD14" s="401"/>
      <c r="UE14" s="398" t="e">
        <f ca="1">IF(SUM(TL16:UA16)&lt;&gt;0,SUMPRODUCT(TL14:UA14,TL16:UA16)/SUM(TL16:UA16),"N/A")</f>
        <v>#REF!</v>
      </c>
      <c r="UF14" s="399"/>
      <c r="UG14" s="389" t="s">
        <v>43</v>
      </c>
      <c r="UH14" s="389"/>
      <c r="UI14" s="50">
        <v>15</v>
      </c>
      <c r="UJ14" s="50">
        <v>14</v>
      </c>
      <c r="UK14" s="50">
        <v>13</v>
      </c>
      <c r="UL14" s="50">
        <v>12</v>
      </c>
      <c r="UM14" s="50">
        <v>11</v>
      </c>
      <c r="UN14" s="50">
        <v>10</v>
      </c>
      <c r="UO14" s="50">
        <v>9</v>
      </c>
      <c r="UP14" s="50">
        <v>8</v>
      </c>
      <c r="UQ14" s="50">
        <v>7</v>
      </c>
      <c r="UR14" s="50">
        <v>6</v>
      </c>
      <c r="US14" s="50">
        <v>5</v>
      </c>
      <c r="UT14" s="50">
        <v>4</v>
      </c>
      <c r="UU14" s="50">
        <v>3</v>
      </c>
      <c r="UV14" s="50">
        <v>2</v>
      </c>
      <c r="UW14" s="50">
        <v>1</v>
      </c>
      <c r="UX14" s="50">
        <v>0</v>
      </c>
      <c r="UZ14" s="400" t="s">
        <v>48</v>
      </c>
      <c r="VA14" s="401"/>
      <c r="VB14" s="398" t="e">
        <f ca="1">IF(SUM(UI16:UX16)&lt;&gt;0,SUMPRODUCT(UI14:UX14,UI16:UX16)/SUM(UI16:UX16),"N/A")</f>
        <v>#REF!</v>
      </c>
      <c r="VC14" s="399"/>
      <c r="VD14" s="389" t="s">
        <v>43</v>
      </c>
      <c r="VE14" s="389"/>
      <c r="VF14" s="50">
        <v>15</v>
      </c>
      <c r="VG14" s="50">
        <v>14</v>
      </c>
      <c r="VH14" s="50">
        <v>13</v>
      </c>
      <c r="VI14" s="50">
        <v>12</v>
      </c>
      <c r="VJ14" s="50">
        <v>11</v>
      </c>
      <c r="VK14" s="50">
        <v>10</v>
      </c>
      <c r="VL14" s="50">
        <v>9</v>
      </c>
      <c r="VM14" s="50">
        <v>8</v>
      </c>
      <c r="VN14" s="50">
        <v>7</v>
      </c>
      <c r="VO14" s="50">
        <v>6</v>
      </c>
      <c r="VP14" s="50">
        <v>5</v>
      </c>
      <c r="VQ14" s="50">
        <v>4</v>
      </c>
      <c r="VR14" s="50">
        <v>3</v>
      </c>
      <c r="VS14" s="50">
        <v>2</v>
      </c>
      <c r="VT14" s="50">
        <v>1</v>
      </c>
      <c r="VU14" s="50">
        <v>0</v>
      </c>
      <c r="VW14" s="400" t="s">
        <v>48</v>
      </c>
      <c r="VX14" s="401"/>
      <c r="VY14" s="398" t="e">
        <f ca="1">IF(SUM(VF16:VU16)&lt;&gt;0,SUMPRODUCT(VF14:VU14,VF16:VU16)/SUM(VF16:VU16),"N/A")</f>
        <v>#REF!</v>
      </c>
      <c r="VZ14" s="399"/>
      <c r="WA14" s="389" t="s">
        <v>43</v>
      </c>
      <c r="WB14" s="389"/>
      <c r="WC14" s="50">
        <v>15</v>
      </c>
      <c r="WD14" s="50">
        <v>14</v>
      </c>
      <c r="WE14" s="50">
        <v>13</v>
      </c>
      <c r="WF14" s="50">
        <v>12</v>
      </c>
      <c r="WG14" s="50">
        <v>11</v>
      </c>
      <c r="WH14" s="50">
        <v>10</v>
      </c>
      <c r="WI14" s="50">
        <v>9</v>
      </c>
      <c r="WJ14" s="50">
        <v>8</v>
      </c>
      <c r="WK14" s="50">
        <v>7</v>
      </c>
      <c r="WL14" s="50">
        <v>6</v>
      </c>
      <c r="WM14" s="50">
        <v>5</v>
      </c>
      <c r="WN14" s="50">
        <v>4</v>
      </c>
      <c r="WO14" s="50">
        <v>3</v>
      </c>
      <c r="WP14" s="50">
        <v>2</v>
      </c>
      <c r="WQ14" s="50">
        <v>1</v>
      </c>
      <c r="WR14" s="50">
        <v>0</v>
      </c>
      <c r="WT14" s="400" t="s">
        <v>48</v>
      </c>
      <c r="WU14" s="401"/>
      <c r="WV14" s="398" t="e">
        <f ca="1">IF(SUM(WC16:WR16)&lt;&gt;0,SUMPRODUCT(WC14:WR14,WC16:WR16)/SUM(WC16:WR16),"N/A")</f>
        <v>#REF!</v>
      </c>
      <c r="WW14" s="399"/>
      <c r="WX14" s="389" t="s">
        <v>43</v>
      </c>
      <c r="WY14" s="389"/>
      <c r="WZ14" s="50">
        <v>15</v>
      </c>
      <c r="XA14" s="50">
        <v>14</v>
      </c>
      <c r="XB14" s="50">
        <v>13</v>
      </c>
      <c r="XC14" s="50">
        <v>12</v>
      </c>
      <c r="XD14" s="50">
        <v>11</v>
      </c>
      <c r="XE14" s="50">
        <v>10</v>
      </c>
      <c r="XF14" s="50">
        <v>9</v>
      </c>
      <c r="XG14" s="50">
        <v>8</v>
      </c>
      <c r="XH14" s="50">
        <v>7</v>
      </c>
      <c r="XI14" s="50">
        <v>6</v>
      </c>
      <c r="XJ14" s="50">
        <v>5</v>
      </c>
      <c r="XK14" s="50">
        <v>4</v>
      </c>
      <c r="XL14" s="50">
        <v>3</v>
      </c>
      <c r="XM14" s="50">
        <v>2</v>
      </c>
      <c r="XN14" s="50">
        <v>1</v>
      </c>
      <c r="XO14" s="50">
        <v>0</v>
      </c>
      <c r="XQ14" s="400" t="s">
        <v>48</v>
      </c>
      <c r="XR14" s="401"/>
      <c r="XS14" s="398" t="e">
        <f ca="1">IF(SUM(WZ16:XO16)&lt;&gt;0,SUMPRODUCT(WZ14:XO14,WZ16:XO16)/SUM(WZ16:XO16),"N/A")</f>
        <v>#REF!</v>
      </c>
      <c r="XT14" s="399"/>
    </row>
    <row r="15" spans="1:644" ht="15.75" thickBot="1" x14ac:dyDescent="0.3">
      <c r="A15" s="390" t="s">
        <v>2</v>
      </c>
      <c r="B15" s="390"/>
      <c r="C15" s="51" t="s">
        <v>11</v>
      </c>
      <c r="D15" s="51" t="s">
        <v>12</v>
      </c>
      <c r="E15" s="51" t="s">
        <v>13</v>
      </c>
      <c r="F15" s="51" t="s">
        <v>14</v>
      </c>
      <c r="G15" s="51" t="s">
        <v>15</v>
      </c>
      <c r="H15" s="51" t="s">
        <v>16</v>
      </c>
      <c r="I15" s="51" t="s">
        <v>17</v>
      </c>
      <c r="J15" s="51" t="s">
        <v>18</v>
      </c>
      <c r="K15" s="51" t="s">
        <v>19</v>
      </c>
      <c r="L15" s="51" t="s">
        <v>20</v>
      </c>
      <c r="M15" s="51" t="s">
        <v>21</v>
      </c>
      <c r="N15" s="51" t="s">
        <v>22</v>
      </c>
      <c r="O15" s="51" t="s">
        <v>23</v>
      </c>
      <c r="P15" s="51" t="s">
        <v>24</v>
      </c>
      <c r="Q15" s="51" t="s">
        <v>25</v>
      </c>
      <c r="R15" s="51" t="s">
        <v>26</v>
      </c>
      <c r="T15" s="400" t="s">
        <v>49</v>
      </c>
      <c r="U15" s="401"/>
      <c r="V15" s="398" t="str">
        <f ca="1">IF(ISNUMBER(V14),VLOOKUP(ROUND(V14,0),Tabelle2[[Punkte (E)]:[Note (E)]],2,1),"N/A")</f>
        <v>N/A</v>
      </c>
      <c r="W15" s="399"/>
      <c r="X15" s="390" t="s">
        <v>2</v>
      </c>
      <c r="Y15" s="390"/>
      <c r="Z15" s="51" t="s">
        <v>11</v>
      </c>
      <c r="AA15" s="51" t="s">
        <v>12</v>
      </c>
      <c r="AB15" s="51" t="s">
        <v>13</v>
      </c>
      <c r="AC15" s="51" t="s">
        <v>14</v>
      </c>
      <c r="AD15" s="51" t="s">
        <v>15</v>
      </c>
      <c r="AE15" s="51" t="s">
        <v>16</v>
      </c>
      <c r="AF15" s="51" t="s">
        <v>17</v>
      </c>
      <c r="AG15" s="51" t="s">
        <v>18</v>
      </c>
      <c r="AH15" s="51" t="s">
        <v>19</v>
      </c>
      <c r="AI15" s="51" t="s">
        <v>20</v>
      </c>
      <c r="AJ15" s="51" t="s">
        <v>21</v>
      </c>
      <c r="AK15" s="51" t="s">
        <v>22</v>
      </c>
      <c r="AL15" s="51" t="s">
        <v>23</v>
      </c>
      <c r="AM15" s="51" t="s">
        <v>24</v>
      </c>
      <c r="AN15" s="51" t="s">
        <v>25</v>
      </c>
      <c r="AO15" s="51" t="s">
        <v>26</v>
      </c>
      <c r="AQ15" s="400" t="s">
        <v>49</v>
      </c>
      <c r="AR15" s="401"/>
      <c r="AS15" s="398" t="str">
        <f ca="1">IF(ISNUMBER(AS14),VLOOKUP(ROUND(AS14,0),Tabelle2[[Punkte (E)]:[Note (E)]],2,1),"N/A")</f>
        <v>N/A</v>
      </c>
      <c r="AT15" s="399"/>
      <c r="AU15" s="390" t="s">
        <v>2</v>
      </c>
      <c r="AV15" s="390"/>
      <c r="AW15" s="51" t="s">
        <v>11</v>
      </c>
      <c r="AX15" s="51" t="s">
        <v>12</v>
      </c>
      <c r="AY15" s="51" t="s">
        <v>13</v>
      </c>
      <c r="AZ15" s="51" t="s">
        <v>14</v>
      </c>
      <c r="BA15" s="51" t="s">
        <v>15</v>
      </c>
      <c r="BB15" s="51" t="s">
        <v>16</v>
      </c>
      <c r="BC15" s="51" t="s">
        <v>17</v>
      </c>
      <c r="BD15" s="51" t="s">
        <v>18</v>
      </c>
      <c r="BE15" s="51" t="s">
        <v>19</v>
      </c>
      <c r="BF15" s="51" t="s">
        <v>20</v>
      </c>
      <c r="BG15" s="51" t="s">
        <v>21</v>
      </c>
      <c r="BH15" s="51" t="s">
        <v>22</v>
      </c>
      <c r="BI15" s="51" t="s">
        <v>23</v>
      </c>
      <c r="BJ15" s="51" t="s">
        <v>24</v>
      </c>
      <c r="BK15" s="51" t="s">
        <v>25</v>
      </c>
      <c r="BL15" s="51" t="s">
        <v>26</v>
      </c>
      <c r="BN15" s="400" t="s">
        <v>49</v>
      </c>
      <c r="BO15" s="401"/>
      <c r="BP15" s="398" t="str">
        <f ca="1">IF(ISNUMBER(BP14),VLOOKUP(ROUND(BP14,0),Tabelle2[[Punkte (E)]:[Note (E)]],2,1),"N/A")</f>
        <v>N/A</v>
      </c>
      <c r="BQ15" s="399"/>
      <c r="BR15" s="390" t="s">
        <v>2</v>
      </c>
      <c r="BS15" s="390"/>
      <c r="BT15" s="51" t="s">
        <v>11</v>
      </c>
      <c r="BU15" s="51" t="s">
        <v>12</v>
      </c>
      <c r="BV15" s="51" t="s">
        <v>13</v>
      </c>
      <c r="BW15" s="51" t="s">
        <v>14</v>
      </c>
      <c r="BX15" s="51" t="s">
        <v>15</v>
      </c>
      <c r="BY15" s="51" t="s">
        <v>16</v>
      </c>
      <c r="BZ15" s="51" t="s">
        <v>17</v>
      </c>
      <c r="CA15" s="51" t="s">
        <v>18</v>
      </c>
      <c r="CB15" s="51" t="s">
        <v>19</v>
      </c>
      <c r="CC15" s="51" t="s">
        <v>20</v>
      </c>
      <c r="CD15" s="51" t="s">
        <v>21</v>
      </c>
      <c r="CE15" s="51" t="s">
        <v>22</v>
      </c>
      <c r="CF15" s="51" t="s">
        <v>23</v>
      </c>
      <c r="CG15" s="51" t="s">
        <v>24</v>
      </c>
      <c r="CH15" s="51" t="s">
        <v>25</v>
      </c>
      <c r="CI15" s="51" t="s">
        <v>26</v>
      </c>
      <c r="CK15" s="400" t="s">
        <v>49</v>
      </c>
      <c r="CL15" s="401"/>
      <c r="CM15" s="398" t="str">
        <f ca="1">IF(ISNUMBER(CM14),VLOOKUP(ROUND(CM14,0),Tabelle2[[Punkte (E)]:[Note (E)]],2,1),"N/A")</f>
        <v>N/A</v>
      </c>
      <c r="CN15" s="399"/>
      <c r="CO15" s="390" t="s">
        <v>2</v>
      </c>
      <c r="CP15" s="390"/>
      <c r="CQ15" s="51" t="s">
        <v>11</v>
      </c>
      <c r="CR15" s="51" t="s">
        <v>12</v>
      </c>
      <c r="CS15" s="51" t="s">
        <v>13</v>
      </c>
      <c r="CT15" s="51" t="s">
        <v>14</v>
      </c>
      <c r="CU15" s="51" t="s">
        <v>15</v>
      </c>
      <c r="CV15" s="51" t="s">
        <v>16</v>
      </c>
      <c r="CW15" s="51" t="s">
        <v>17</v>
      </c>
      <c r="CX15" s="51" t="s">
        <v>18</v>
      </c>
      <c r="CY15" s="51" t="s">
        <v>19</v>
      </c>
      <c r="CZ15" s="51" t="s">
        <v>20</v>
      </c>
      <c r="DA15" s="51" t="s">
        <v>21</v>
      </c>
      <c r="DB15" s="51" t="s">
        <v>22</v>
      </c>
      <c r="DC15" s="51" t="s">
        <v>23</v>
      </c>
      <c r="DD15" s="51" t="s">
        <v>24</v>
      </c>
      <c r="DE15" s="51" t="s">
        <v>25</v>
      </c>
      <c r="DF15" s="51" t="s">
        <v>26</v>
      </c>
      <c r="DH15" s="400" t="s">
        <v>49</v>
      </c>
      <c r="DI15" s="401"/>
      <c r="DJ15" s="398" t="str">
        <f ca="1">IF(ISNUMBER(DJ14),VLOOKUP(ROUND(DJ14,0),Tabelle2[[Punkte (E)]:[Note (E)]],2,1),"N/A")</f>
        <v>N/A</v>
      </c>
      <c r="DK15" s="399"/>
      <c r="DL15" s="390" t="s">
        <v>2</v>
      </c>
      <c r="DM15" s="390"/>
      <c r="DN15" s="51" t="s">
        <v>11</v>
      </c>
      <c r="DO15" s="51" t="s">
        <v>12</v>
      </c>
      <c r="DP15" s="51" t="s">
        <v>13</v>
      </c>
      <c r="DQ15" s="51" t="s">
        <v>14</v>
      </c>
      <c r="DR15" s="51" t="s">
        <v>15</v>
      </c>
      <c r="DS15" s="51" t="s">
        <v>16</v>
      </c>
      <c r="DT15" s="51" t="s">
        <v>17</v>
      </c>
      <c r="DU15" s="51" t="s">
        <v>18</v>
      </c>
      <c r="DV15" s="51" t="s">
        <v>19</v>
      </c>
      <c r="DW15" s="51" t="s">
        <v>20</v>
      </c>
      <c r="DX15" s="51" t="s">
        <v>21</v>
      </c>
      <c r="DY15" s="51" t="s">
        <v>22</v>
      </c>
      <c r="DZ15" s="51" t="s">
        <v>23</v>
      </c>
      <c r="EA15" s="51" t="s">
        <v>24</v>
      </c>
      <c r="EB15" s="51" t="s">
        <v>25</v>
      </c>
      <c r="EC15" s="51" t="s">
        <v>26</v>
      </c>
      <c r="EE15" s="400" t="s">
        <v>49</v>
      </c>
      <c r="EF15" s="401"/>
      <c r="EG15" s="398" t="str">
        <f ca="1">IF(ISNUMBER(EG14),VLOOKUP(ROUND(EG14,0),Tabelle2[[Punkte (E)]:[Note (E)]],2,1),"N/A")</f>
        <v>N/A</v>
      </c>
      <c r="EH15" s="399"/>
      <c r="EI15" s="390" t="s">
        <v>2</v>
      </c>
      <c r="EJ15" s="390"/>
      <c r="EK15" s="51" t="s">
        <v>11</v>
      </c>
      <c r="EL15" s="51" t="s">
        <v>12</v>
      </c>
      <c r="EM15" s="51" t="s">
        <v>13</v>
      </c>
      <c r="EN15" s="51" t="s">
        <v>14</v>
      </c>
      <c r="EO15" s="51" t="s">
        <v>15</v>
      </c>
      <c r="EP15" s="51" t="s">
        <v>16</v>
      </c>
      <c r="EQ15" s="51" t="s">
        <v>17</v>
      </c>
      <c r="ER15" s="51" t="s">
        <v>18</v>
      </c>
      <c r="ES15" s="51" t="s">
        <v>19</v>
      </c>
      <c r="ET15" s="51" t="s">
        <v>20</v>
      </c>
      <c r="EU15" s="51" t="s">
        <v>21</v>
      </c>
      <c r="EV15" s="51" t="s">
        <v>22</v>
      </c>
      <c r="EW15" s="51" t="s">
        <v>23</v>
      </c>
      <c r="EX15" s="51" t="s">
        <v>24</v>
      </c>
      <c r="EY15" s="51" t="s">
        <v>25</v>
      </c>
      <c r="EZ15" s="51" t="s">
        <v>26</v>
      </c>
      <c r="FB15" s="400" t="s">
        <v>49</v>
      </c>
      <c r="FC15" s="401"/>
      <c r="FD15" s="398" t="str">
        <f ca="1">IF(ISNUMBER(FD14),VLOOKUP(ROUND(FD14,0),Tabelle2[[Punkte (E)]:[Note (E)]],2,1),"N/A")</f>
        <v>N/A</v>
      </c>
      <c r="FE15" s="399"/>
      <c r="FF15" s="390" t="s">
        <v>2</v>
      </c>
      <c r="FG15" s="390"/>
      <c r="FH15" s="51" t="s">
        <v>11</v>
      </c>
      <c r="FI15" s="51" t="s">
        <v>12</v>
      </c>
      <c r="FJ15" s="51" t="s">
        <v>13</v>
      </c>
      <c r="FK15" s="51" t="s">
        <v>14</v>
      </c>
      <c r="FL15" s="51" t="s">
        <v>15</v>
      </c>
      <c r="FM15" s="51" t="s">
        <v>16</v>
      </c>
      <c r="FN15" s="51" t="s">
        <v>17</v>
      </c>
      <c r="FO15" s="51" t="s">
        <v>18</v>
      </c>
      <c r="FP15" s="51" t="s">
        <v>19</v>
      </c>
      <c r="FQ15" s="51" t="s">
        <v>20</v>
      </c>
      <c r="FR15" s="51" t="s">
        <v>21</v>
      </c>
      <c r="FS15" s="51" t="s">
        <v>22</v>
      </c>
      <c r="FT15" s="51" t="s">
        <v>23</v>
      </c>
      <c r="FU15" s="51" t="s">
        <v>24</v>
      </c>
      <c r="FV15" s="51" t="s">
        <v>25</v>
      </c>
      <c r="FW15" s="51" t="s">
        <v>26</v>
      </c>
      <c r="FY15" s="400" t="s">
        <v>49</v>
      </c>
      <c r="FZ15" s="401"/>
      <c r="GA15" s="398" t="str">
        <f ca="1">IF(ISNUMBER(GA14),VLOOKUP(ROUND(GA14,0),Tabelle2[[Punkte (E)]:[Note (E)]],2,1),"N/A")</f>
        <v>N/A</v>
      </c>
      <c r="GB15" s="399"/>
      <c r="GC15" s="390" t="s">
        <v>2</v>
      </c>
      <c r="GD15" s="390"/>
      <c r="GE15" s="51" t="s">
        <v>11</v>
      </c>
      <c r="GF15" s="51" t="s">
        <v>12</v>
      </c>
      <c r="GG15" s="51" t="s">
        <v>13</v>
      </c>
      <c r="GH15" s="51" t="s">
        <v>14</v>
      </c>
      <c r="GI15" s="51" t="s">
        <v>15</v>
      </c>
      <c r="GJ15" s="51" t="s">
        <v>16</v>
      </c>
      <c r="GK15" s="51" t="s">
        <v>17</v>
      </c>
      <c r="GL15" s="51" t="s">
        <v>18</v>
      </c>
      <c r="GM15" s="51" t="s">
        <v>19</v>
      </c>
      <c r="GN15" s="51" t="s">
        <v>20</v>
      </c>
      <c r="GO15" s="51" t="s">
        <v>21</v>
      </c>
      <c r="GP15" s="51" t="s">
        <v>22</v>
      </c>
      <c r="GQ15" s="51" t="s">
        <v>23</v>
      </c>
      <c r="GR15" s="51" t="s">
        <v>24</v>
      </c>
      <c r="GS15" s="51" t="s">
        <v>25</v>
      </c>
      <c r="GT15" s="51" t="s">
        <v>26</v>
      </c>
      <c r="GV15" s="400" t="s">
        <v>49</v>
      </c>
      <c r="GW15" s="401"/>
      <c r="GX15" s="398" t="str">
        <f ca="1">IF(ISNUMBER(GX14),VLOOKUP(ROUND(GX14,0),Tabelle2[[Punkte (E)]:[Note (E)]],2,1),"N/A")</f>
        <v>N/A</v>
      </c>
      <c r="GY15" s="399"/>
      <c r="GZ15" s="390" t="s">
        <v>2</v>
      </c>
      <c r="HA15" s="390"/>
      <c r="HB15" s="51" t="s">
        <v>11</v>
      </c>
      <c r="HC15" s="51" t="s">
        <v>12</v>
      </c>
      <c r="HD15" s="51" t="s">
        <v>13</v>
      </c>
      <c r="HE15" s="51" t="s">
        <v>14</v>
      </c>
      <c r="HF15" s="51" t="s">
        <v>15</v>
      </c>
      <c r="HG15" s="51" t="s">
        <v>16</v>
      </c>
      <c r="HH15" s="51" t="s">
        <v>17</v>
      </c>
      <c r="HI15" s="51" t="s">
        <v>18</v>
      </c>
      <c r="HJ15" s="51" t="s">
        <v>19</v>
      </c>
      <c r="HK15" s="51" t="s">
        <v>20</v>
      </c>
      <c r="HL15" s="51" t="s">
        <v>21</v>
      </c>
      <c r="HM15" s="51" t="s">
        <v>22</v>
      </c>
      <c r="HN15" s="51" t="s">
        <v>23</v>
      </c>
      <c r="HO15" s="51" t="s">
        <v>24</v>
      </c>
      <c r="HP15" s="51" t="s">
        <v>25</v>
      </c>
      <c r="HQ15" s="51" t="s">
        <v>26</v>
      </c>
      <c r="HS15" s="400" t="s">
        <v>49</v>
      </c>
      <c r="HT15" s="401"/>
      <c r="HU15" s="398" t="str">
        <f ca="1">IF(ISNUMBER(HU14),VLOOKUP(ROUND(HU14,0),Tabelle2[[Punkte (E)]:[Note (E)]],2,1),"N/A")</f>
        <v>N/A</v>
      </c>
      <c r="HV15" s="399"/>
      <c r="HW15" s="390" t="s">
        <v>2</v>
      </c>
      <c r="HX15" s="390"/>
      <c r="HY15" s="51" t="s">
        <v>11</v>
      </c>
      <c r="HZ15" s="51" t="s">
        <v>12</v>
      </c>
      <c r="IA15" s="51" t="s">
        <v>13</v>
      </c>
      <c r="IB15" s="51" t="s">
        <v>14</v>
      </c>
      <c r="IC15" s="51" t="s">
        <v>15</v>
      </c>
      <c r="ID15" s="51" t="s">
        <v>16</v>
      </c>
      <c r="IE15" s="51" t="s">
        <v>17</v>
      </c>
      <c r="IF15" s="51" t="s">
        <v>18</v>
      </c>
      <c r="IG15" s="51" t="s">
        <v>19</v>
      </c>
      <c r="IH15" s="51" t="s">
        <v>20</v>
      </c>
      <c r="II15" s="51" t="s">
        <v>21</v>
      </c>
      <c r="IJ15" s="51" t="s">
        <v>22</v>
      </c>
      <c r="IK15" s="51" t="s">
        <v>23</v>
      </c>
      <c r="IL15" s="51" t="s">
        <v>24</v>
      </c>
      <c r="IM15" s="51" t="s">
        <v>25</v>
      </c>
      <c r="IN15" s="51" t="s">
        <v>26</v>
      </c>
      <c r="IP15" s="400" t="s">
        <v>49</v>
      </c>
      <c r="IQ15" s="401"/>
      <c r="IR15" s="398" t="str">
        <f ca="1">IF(ISNUMBER(IR14),VLOOKUP(ROUND(IR14,0),Tabelle2[[Punkte (E)]:[Note (E)]],2,1),"N/A")</f>
        <v>N/A</v>
      </c>
      <c r="IS15" s="399"/>
      <c r="IT15" s="390" t="s">
        <v>2</v>
      </c>
      <c r="IU15" s="390"/>
      <c r="IV15" s="51" t="s">
        <v>11</v>
      </c>
      <c r="IW15" s="51" t="s">
        <v>12</v>
      </c>
      <c r="IX15" s="51" t="s">
        <v>13</v>
      </c>
      <c r="IY15" s="51" t="s">
        <v>14</v>
      </c>
      <c r="IZ15" s="51" t="s">
        <v>15</v>
      </c>
      <c r="JA15" s="51" t="s">
        <v>16</v>
      </c>
      <c r="JB15" s="51" t="s">
        <v>17</v>
      </c>
      <c r="JC15" s="51" t="s">
        <v>18</v>
      </c>
      <c r="JD15" s="51" t="s">
        <v>19</v>
      </c>
      <c r="JE15" s="51" t="s">
        <v>20</v>
      </c>
      <c r="JF15" s="51" t="s">
        <v>21</v>
      </c>
      <c r="JG15" s="51" t="s">
        <v>22</v>
      </c>
      <c r="JH15" s="51" t="s">
        <v>23</v>
      </c>
      <c r="JI15" s="51" t="s">
        <v>24</v>
      </c>
      <c r="JJ15" s="51" t="s">
        <v>25</v>
      </c>
      <c r="JK15" s="51" t="s">
        <v>26</v>
      </c>
      <c r="JM15" s="400" t="s">
        <v>49</v>
      </c>
      <c r="JN15" s="401"/>
      <c r="JO15" s="398" t="str">
        <f ca="1">IF(ISNUMBER(JO14),VLOOKUP(ROUND(JO14,0),Tabelle2[[Punkte (E)]:[Note (E)]],2,1),"N/A")</f>
        <v>N/A</v>
      </c>
      <c r="JP15" s="399"/>
      <c r="JQ15" s="390" t="s">
        <v>2</v>
      </c>
      <c r="JR15" s="390"/>
      <c r="JS15" s="51" t="s">
        <v>11</v>
      </c>
      <c r="JT15" s="51" t="s">
        <v>12</v>
      </c>
      <c r="JU15" s="51" t="s">
        <v>13</v>
      </c>
      <c r="JV15" s="51" t="s">
        <v>14</v>
      </c>
      <c r="JW15" s="51" t="s">
        <v>15</v>
      </c>
      <c r="JX15" s="51" t="s">
        <v>16</v>
      </c>
      <c r="JY15" s="51" t="s">
        <v>17</v>
      </c>
      <c r="JZ15" s="51" t="s">
        <v>18</v>
      </c>
      <c r="KA15" s="51" t="s">
        <v>19</v>
      </c>
      <c r="KB15" s="51" t="s">
        <v>20</v>
      </c>
      <c r="KC15" s="51" t="s">
        <v>21</v>
      </c>
      <c r="KD15" s="51" t="s">
        <v>22</v>
      </c>
      <c r="KE15" s="51" t="s">
        <v>23</v>
      </c>
      <c r="KF15" s="51" t="s">
        <v>24</v>
      </c>
      <c r="KG15" s="51" t="s">
        <v>25</v>
      </c>
      <c r="KH15" s="51" t="s">
        <v>26</v>
      </c>
      <c r="KJ15" s="400" t="s">
        <v>49</v>
      </c>
      <c r="KK15" s="401"/>
      <c r="KL15" s="398" t="str">
        <f ca="1">IF(ISNUMBER(KL14),VLOOKUP(ROUND(KL14,0),Tabelle2[[Punkte (E)]:[Note (E)]],2,1),"N/A")</f>
        <v>N/A</v>
      </c>
      <c r="KM15" s="399"/>
      <c r="KN15" s="390" t="s">
        <v>2</v>
      </c>
      <c r="KO15" s="390"/>
      <c r="KP15" s="51" t="s">
        <v>11</v>
      </c>
      <c r="KQ15" s="51" t="s">
        <v>12</v>
      </c>
      <c r="KR15" s="51" t="s">
        <v>13</v>
      </c>
      <c r="KS15" s="51" t="s">
        <v>14</v>
      </c>
      <c r="KT15" s="51" t="s">
        <v>15</v>
      </c>
      <c r="KU15" s="51" t="s">
        <v>16</v>
      </c>
      <c r="KV15" s="51" t="s">
        <v>17</v>
      </c>
      <c r="KW15" s="51" t="s">
        <v>18</v>
      </c>
      <c r="KX15" s="51" t="s">
        <v>19</v>
      </c>
      <c r="KY15" s="51" t="s">
        <v>20</v>
      </c>
      <c r="KZ15" s="51" t="s">
        <v>21</v>
      </c>
      <c r="LA15" s="51" t="s">
        <v>22</v>
      </c>
      <c r="LB15" s="51" t="s">
        <v>23</v>
      </c>
      <c r="LC15" s="51" t="s">
        <v>24</v>
      </c>
      <c r="LD15" s="51" t="s">
        <v>25</v>
      </c>
      <c r="LE15" s="51" t="s">
        <v>26</v>
      </c>
      <c r="LG15" s="400" t="s">
        <v>49</v>
      </c>
      <c r="LH15" s="401"/>
      <c r="LI15" s="398" t="str">
        <f ca="1">IF(ISNUMBER(LI14),VLOOKUP(ROUND(LI14,0),Tabelle2[[Punkte (E)]:[Note (E)]],2,1),"N/A")</f>
        <v>N/A</v>
      </c>
      <c r="LJ15" s="399"/>
      <c r="LK15" s="390" t="s">
        <v>2</v>
      </c>
      <c r="LL15" s="390"/>
      <c r="LM15" s="51" t="s">
        <v>11</v>
      </c>
      <c r="LN15" s="51" t="s">
        <v>12</v>
      </c>
      <c r="LO15" s="51" t="s">
        <v>13</v>
      </c>
      <c r="LP15" s="51" t="s">
        <v>14</v>
      </c>
      <c r="LQ15" s="51" t="s">
        <v>15</v>
      </c>
      <c r="LR15" s="51" t="s">
        <v>16</v>
      </c>
      <c r="LS15" s="51" t="s">
        <v>17</v>
      </c>
      <c r="LT15" s="51" t="s">
        <v>18</v>
      </c>
      <c r="LU15" s="51" t="s">
        <v>19</v>
      </c>
      <c r="LV15" s="51" t="s">
        <v>20</v>
      </c>
      <c r="LW15" s="51" t="s">
        <v>21</v>
      </c>
      <c r="LX15" s="51" t="s">
        <v>22</v>
      </c>
      <c r="LY15" s="51" t="s">
        <v>23</v>
      </c>
      <c r="LZ15" s="51" t="s">
        <v>24</v>
      </c>
      <c r="MA15" s="51" t="s">
        <v>25</v>
      </c>
      <c r="MB15" s="51" t="s">
        <v>26</v>
      </c>
      <c r="MD15" s="400" t="s">
        <v>49</v>
      </c>
      <c r="ME15" s="401"/>
      <c r="MF15" s="398" t="str">
        <f ca="1">IF(ISNUMBER(MF14),VLOOKUP(ROUND(MF14,0),Tabelle2[[Punkte (E)]:[Note (E)]],2,1),"N/A")</f>
        <v>N/A</v>
      </c>
      <c r="MG15" s="399"/>
      <c r="MH15" s="390" t="s">
        <v>2</v>
      </c>
      <c r="MI15" s="390"/>
      <c r="MJ15" s="51" t="s">
        <v>11</v>
      </c>
      <c r="MK15" s="51" t="s">
        <v>12</v>
      </c>
      <c r="ML15" s="51" t="s">
        <v>13</v>
      </c>
      <c r="MM15" s="51" t="s">
        <v>14</v>
      </c>
      <c r="MN15" s="51" t="s">
        <v>15</v>
      </c>
      <c r="MO15" s="51" t="s">
        <v>16</v>
      </c>
      <c r="MP15" s="51" t="s">
        <v>17</v>
      </c>
      <c r="MQ15" s="51" t="s">
        <v>18</v>
      </c>
      <c r="MR15" s="51" t="s">
        <v>19</v>
      </c>
      <c r="MS15" s="51" t="s">
        <v>20</v>
      </c>
      <c r="MT15" s="51" t="s">
        <v>21</v>
      </c>
      <c r="MU15" s="51" t="s">
        <v>22</v>
      </c>
      <c r="MV15" s="51" t="s">
        <v>23</v>
      </c>
      <c r="MW15" s="51" t="s">
        <v>24</v>
      </c>
      <c r="MX15" s="51" t="s">
        <v>25</v>
      </c>
      <c r="MY15" s="51" t="s">
        <v>26</v>
      </c>
      <c r="NA15" s="400" t="s">
        <v>49</v>
      </c>
      <c r="NB15" s="401"/>
      <c r="NC15" s="398" t="str">
        <f ca="1">IF(ISNUMBER(NC14),VLOOKUP(ROUND(NC14,0),Tabelle2[[Punkte (E)]:[Note (E)]],2,1),"N/A")</f>
        <v>N/A</v>
      </c>
      <c r="ND15" s="399"/>
      <c r="NE15" s="390" t="s">
        <v>2</v>
      </c>
      <c r="NF15" s="390"/>
      <c r="NG15" s="51" t="s">
        <v>11</v>
      </c>
      <c r="NH15" s="51" t="s">
        <v>12</v>
      </c>
      <c r="NI15" s="51" t="s">
        <v>13</v>
      </c>
      <c r="NJ15" s="51" t="s">
        <v>14</v>
      </c>
      <c r="NK15" s="51" t="s">
        <v>15</v>
      </c>
      <c r="NL15" s="51" t="s">
        <v>16</v>
      </c>
      <c r="NM15" s="51" t="s">
        <v>17</v>
      </c>
      <c r="NN15" s="51" t="s">
        <v>18</v>
      </c>
      <c r="NO15" s="51" t="s">
        <v>19</v>
      </c>
      <c r="NP15" s="51" t="s">
        <v>20</v>
      </c>
      <c r="NQ15" s="51" t="s">
        <v>21</v>
      </c>
      <c r="NR15" s="51" t="s">
        <v>22</v>
      </c>
      <c r="NS15" s="51" t="s">
        <v>23</v>
      </c>
      <c r="NT15" s="51" t="s">
        <v>24</v>
      </c>
      <c r="NU15" s="51" t="s">
        <v>25</v>
      </c>
      <c r="NV15" s="51" t="s">
        <v>26</v>
      </c>
      <c r="NX15" s="400" t="s">
        <v>49</v>
      </c>
      <c r="NY15" s="401"/>
      <c r="NZ15" s="398" t="str">
        <f ca="1">IF(ISNUMBER(NZ14),VLOOKUP(ROUND(NZ14,0),Tabelle2[[Punkte (E)]:[Note (E)]],2,1),"N/A")</f>
        <v>N/A</v>
      </c>
      <c r="OA15" s="399"/>
      <c r="OB15" s="390" t="s">
        <v>2</v>
      </c>
      <c r="OC15" s="390"/>
      <c r="OD15" s="51" t="s">
        <v>11</v>
      </c>
      <c r="OE15" s="51" t="s">
        <v>12</v>
      </c>
      <c r="OF15" s="51" t="s">
        <v>13</v>
      </c>
      <c r="OG15" s="51" t="s">
        <v>14</v>
      </c>
      <c r="OH15" s="51" t="s">
        <v>15</v>
      </c>
      <c r="OI15" s="51" t="s">
        <v>16</v>
      </c>
      <c r="OJ15" s="51" t="s">
        <v>17</v>
      </c>
      <c r="OK15" s="51" t="s">
        <v>18</v>
      </c>
      <c r="OL15" s="51" t="s">
        <v>19</v>
      </c>
      <c r="OM15" s="51" t="s">
        <v>20</v>
      </c>
      <c r="ON15" s="51" t="s">
        <v>21</v>
      </c>
      <c r="OO15" s="51" t="s">
        <v>22</v>
      </c>
      <c r="OP15" s="51" t="s">
        <v>23</v>
      </c>
      <c r="OQ15" s="51" t="s">
        <v>24</v>
      </c>
      <c r="OR15" s="51" t="s">
        <v>25</v>
      </c>
      <c r="OS15" s="51" t="s">
        <v>26</v>
      </c>
      <c r="OU15" s="400" t="s">
        <v>49</v>
      </c>
      <c r="OV15" s="401"/>
      <c r="OW15" s="398" t="str">
        <f ca="1">IF(ISNUMBER(OW14),VLOOKUP(ROUND(OW14,0),Tabelle2[[Punkte (E)]:[Note (E)]],2,1),"N/A")</f>
        <v>N/A</v>
      </c>
      <c r="OX15" s="399"/>
      <c r="OY15" s="390" t="s">
        <v>2</v>
      </c>
      <c r="OZ15" s="390"/>
      <c r="PA15" s="51" t="s">
        <v>11</v>
      </c>
      <c r="PB15" s="51" t="s">
        <v>12</v>
      </c>
      <c r="PC15" s="51" t="s">
        <v>13</v>
      </c>
      <c r="PD15" s="51" t="s">
        <v>14</v>
      </c>
      <c r="PE15" s="51" t="s">
        <v>15</v>
      </c>
      <c r="PF15" s="51" t="s">
        <v>16</v>
      </c>
      <c r="PG15" s="51" t="s">
        <v>17</v>
      </c>
      <c r="PH15" s="51" t="s">
        <v>18</v>
      </c>
      <c r="PI15" s="51" t="s">
        <v>19</v>
      </c>
      <c r="PJ15" s="51" t="s">
        <v>20</v>
      </c>
      <c r="PK15" s="51" t="s">
        <v>21</v>
      </c>
      <c r="PL15" s="51" t="s">
        <v>22</v>
      </c>
      <c r="PM15" s="51" t="s">
        <v>23</v>
      </c>
      <c r="PN15" s="51" t="s">
        <v>24</v>
      </c>
      <c r="PO15" s="51" t="s">
        <v>25</v>
      </c>
      <c r="PP15" s="51" t="s">
        <v>26</v>
      </c>
      <c r="PR15" s="400" t="s">
        <v>49</v>
      </c>
      <c r="PS15" s="401"/>
      <c r="PT15" s="398" t="str">
        <f ca="1">IF(ISNUMBER(PT14),VLOOKUP(ROUND(PT14,0),Tabelle2[[Punkte (E)]:[Note (E)]],2,1),"N/A")</f>
        <v>N/A</v>
      </c>
      <c r="PU15" s="399"/>
      <c r="PV15" s="390" t="s">
        <v>2</v>
      </c>
      <c r="PW15" s="390"/>
      <c r="PX15" s="51" t="s">
        <v>11</v>
      </c>
      <c r="PY15" s="51" t="s">
        <v>12</v>
      </c>
      <c r="PZ15" s="51" t="s">
        <v>13</v>
      </c>
      <c r="QA15" s="51" t="s">
        <v>14</v>
      </c>
      <c r="QB15" s="51" t="s">
        <v>15</v>
      </c>
      <c r="QC15" s="51" t="s">
        <v>16</v>
      </c>
      <c r="QD15" s="51" t="s">
        <v>17</v>
      </c>
      <c r="QE15" s="51" t="s">
        <v>18</v>
      </c>
      <c r="QF15" s="51" t="s">
        <v>19</v>
      </c>
      <c r="QG15" s="51" t="s">
        <v>20</v>
      </c>
      <c r="QH15" s="51" t="s">
        <v>21</v>
      </c>
      <c r="QI15" s="51" t="s">
        <v>22</v>
      </c>
      <c r="QJ15" s="51" t="s">
        <v>23</v>
      </c>
      <c r="QK15" s="51" t="s">
        <v>24</v>
      </c>
      <c r="QL15" s="51" t="s">
        <v>25</v>
      </c>
      <c r="QM15" s="51" t="s">
        <v>26</v>
      </c>
      <c r="QO15" s="400" t="s">
        <v>49</v>
      </c>
      <c r="QP15" s="401"/>
      <c r="QQ15" s="398" t="str">
        <f ca="1">IF(ISNUMBER(QQ14),VLOOKUP(ROUND(QQ14,0),Tabelle2[[Punkte (E)]:[Note (E)]],2,1),"N/A")</f>
        <v>N/A</v>
      </c>
      <c r="QR15" s="399"/>
      <c r="QS15" s="390" t="s">
        <v>2</v>
      </c>
      <c r="QT15" s="390"/>
      <c r="QU15" s="51" t="s">
        <v>11</v>
      </c>
      <c r="QV15" s="51" t="s">
        <v>12</v>
      </c>
      <c r="QW15" s="51" t="s">
        <v>13</v>
      </c>
      <c r="QX15" s="51" t="s">
        <v>14</v>
      </c>
      <c r="QY15" s="51" t="s">
        <v>15</v>
      </c>
      <c r="QZ15" s="51" t="s">
        <v>16</v>
      </c>
      <c r="RA15" s="51" t="s">
        <v>17</v>
      </c>
      <c r="RB15" s="51" t="s">
        <v>18</v>
      </c>
      <c r="RC15" s="51" t="s">
        <v>19</v>
      </c>
      <c r="RD15" s="51" t="s">
        <v>20</v>
      </c>
      <c r="RE15" s="51" t="s">
        <v>21</v>
      </c>
      <c r="RF15" s="51" t="s">
        <v>22</v>
      </c>
      <c r="RG15" s="51" t="s">
        <v>23</v>
      </c>
      <c r="RH15" s="51" t="s">
        <v>24</v>
      </c>
      <c r="RI15" s="51" t="s">
        <v>25</v>
      </c>
      <c r="RJ15" s="51" t="s">
        <v>26</v>
      </c>
      <c r="RL15" s="400" t="s">
        <v>49</v>
      </c>
      <c r="RM15" s="401"/>
      <c r="RN15" s="398" t="str">
        <f ca="1">IF(ISNUMBER(RN14),VLOOKUP(ROUND(RN14,0),Tabelle2[[Punkte (E)]:[Note (E)]],2,1),"N/A")</f>
        <v>N/A</v>
      </c>
      <c r="RO15" s="399"/>
      <c r="RP15" s="390" t="s">
        <v>2</v>
      </c>
      <c r="RQ15" s="390"/>
      <c r="RR15" s="51" t="s">
        <v>11</v>
      </c>
      <c r="RS15" s="51" t="s">
        <v>12</v>
      </c>
      <c r="RT15" s="51" t="s">
        <v>13</v>
      </c>
      <c r="RU15" s="51" t="s">
        <v>14</v>
      </c>
      <c r="RV15" s="51" t="s">
        <v>15</v>
      </c>
      <c r="RW15" s="51" t="s">
        <v>16</v>
      </c>
      <c r="RX15" s="51" t="s">
        <v>17</v>
      </c>
      <c r="RY15" s="51" t="s">
        <v>18</v>
      </c>
      <c r="RZ15" s="51" t="s">
        <v>19</v>
      </c>
      <c r="SA15" s="51" t="s">
        <v>20</v>
      </c>
      <c r="SB15" s="51" t="s">
        <v>21</v>
      </c>
      <c r="SC15" s="51" t="s">
        <v>22</v>
      </c>
      <c r="SD15" s="51" t="s">
        <v>23</v>
      </c>
      <c r="SE15" s="51" t="s">
        <v>24</v>
      </c>
      <c r="SF15" s="51" t="s">
        <v>25</v>
      </c>
      <c r="SG15" s="51" t="s">
        <v>26</v>
      </c>
      <c r="SI15" s="400" t="s">
        <v>49</v>
      </c>
      <c r="SJ15" s="401"/>
      <c r="SK15" s="398" t="str">
        <f ca="1">IF(ISNUMBER(SK14),VLOOKUP(ROUND(SK14,0),Tabelle2[[Punkte (E)]:[Note (E)]],2,1),"N/A")</f>
        <v>N/A</v>
      </c>
      <c r="SL15" s="399"/>
      <c r="SM15" s="390" t="s">
        <v>2</v>
      </c>
      <c r="SN15" s="390"/>
      <c r="SO15" s="51" t="s">
        <v>11</v>
      </c>
      <c r="SP15" s="51" t="s">
        <v>12</v>
      </c>
      <c r="SQ15" s="51" t="s">
        <v>13</v>
      </c>
      <c r="SR15" s="51" t="s">
        <v>14</v>
      </c>
      <c r="SS15" s="51" t="s">
        <v>15</v>
      </c>
      <c r="ST15" s="51" t="s">
        <v>16</v>
      </c>
      <c r="SU15" s="51" t="s">
        <v>17</v>
      </c>
      <c r="SV15" s="51" t="s">
        <v>18</v>
      </c>
      <c r="SW15" s="51" t="s">
        <v>19</v>
      </c>
      <c r="SX15" s="51" t="s">
        <v>20</v>
      </c>
      <c r="SY15" s="51" t="s">
        <v>21</v>
      </c>
      <c r="SZ15" s="51" t="s">
        <v>22</v>
      </c>
      <c r="TA15" s="51" t="s">
        <v>23</v>
      </c>
      <c r="TB15" s="51" t="s">
        <v>24</v>
      </c>
      <c r="TC15" s="51" t="s">
        <v>25</v>
      </c>
      <c r="TD15" s="51" t="s">
        <v>26</v>
      </c>
      <c r="TF15" s="400" t="s">
        <v>49</v>
      </c>
      <c r="TG15" s="401"/>
      <c r="TH15" s="398" t="str">
        <f ca="1">IF(ISNUMBER(TH14),VLOOKUP(ROUND(TH14,0),Tabelle2[[Punkte (E)]:[Note (E)]],2,1),"N/A")</f>
        <v>N/A</v>
      </c>
      <c r="TI15" s="399"/>
      <c r="TJ15" s="390" t="s">
        <v>2</v>
      </c>
      <c r="TK15" s="390"/>
      <c r="TL15" s="51" t="s">
        <v>11</v>
      </c>
      <c r="TM15" s="51" t="s">
        <v>12</v>
      </c>
      <c r="TN15" s="51" t="s">
        <v>13</v>
      </c>
      <c r="TO15" s="51" t="s">
        <v>14</v>
      </c>
      <c r="TP15" s="51" t="s">
        <v>15</v>
      </c>
      <c r="TQ15" s="51" t="s">
        <v>16</v>
      </c>
      <c r="TR15" s="51" t="s">
        <v>17</v>
      </c>
      <c r="TS15" s="51" t="s">
        <v>18</v>
      </c>
      <c r="TT15" s="51" t="s">
        <v>19</v>
      </c>
      <c r="TU15" s="51" t="s">
        <v>20</v>
      </c>
      <c r="TV15" s="51" t="s">
        <v>21</v>
      </c>
      <c r="TW15" s="51" t="s">
        <v>22</v>
      </c>
      <c r="TX15" s="51" t="s">
        <v>23</v>
      </c>
      <c r="TY15" s="51" t="s">
        <v>24</v>
      </c>
      <c r="TZ15" s="51" t="s">
        <v>25</v>
      </c>
      <c r="UA15" s="51" t="s">
        <v>26</v>
      </c>
      <c r="UC15" s="400" t="s">
        <v>49</v>
      </c>
      <c r="UD15" s="401"/>
      <c r="UE15" s="398" t="str">
        <f ca="1">IF(ISNUMBER(UE14),VLOOKUP(ROUND(UE14,0),Tabelle2[[Punkte (E)]:[Note (E)]],2,1),"N/A")</f>
        <v>N/A</v>
      </c>
      <c r="UF15" s="399"/>
      <c r="UG15" s="390" t="s">
        <v>2</v>
      </c>
      <c r="UH15" s="390"/>
      <c r="UI15" s="51" t="s">
        <v>11</v>
      </c>
      <c r="UJ15" s="51" t="s">
        <v>12</v>
      </c>
      <c r="UK15" s="51" t="s">
        <v>13</v>
      </c>
      <c r="UL15" s="51" t="s">
        <v>14</v>
      </c>
      <c r="UM15" s="51" t="s">
        <v>15</v>
      </c>
      <c r="UN15" s="51" t="s">
        <v>16</v>
      </c>
      <c r="UO15" s="51" t="s">
        <v>17</v>
      </c>
      <c r="UP15" s="51" t="s">
        <v>18</v>
      </c>
      <c r="UQ15" s="51" t="s">
        <v>19</v>
      </c>
      <c r="UR15" s="51" t="s">
        <v>20</v>
      </c>
      <c r="US15" s="51" t="s">
        <v>21</v>
      </c>
      <c r="UT15" s="51" t="s">
        <v>22</v>
      </c>
      <c r="UU15" s="51" t="s">
        <v>23</v>
      </c>
      <c r="UV15" s="51" t="s">
        <v>24</v>
      </c>
      <c r="UW15" s="51" t="s">
        <v>25</v>
      </c>
      <c r="UX15" s="51" t="s">
        <v>26</v>
      </c>
      <c r="UZ15" s="400" t="s">
        <v>49</v>
      </c>
      <c r="VA15" s="401"/>
      <c r="VB15" s="398" t="str">
        <f ca="1">IF(ISNUMBER(VB14),VLOOKUP(ROUND(VB14,0),Tabelle2[[Punkte (E)]:[Note (E)]],2,1),"N/A")</f>
        <v>N/A</v>
      </c>
      <c r="VC15" s="399"/>
      <c r="VD15" s="390" t="s">
        <v>2</v>
      </c>
      <c r="VE15" s="390"/>
      <c r="VF15" s="51" t="s">
        <v>11</v>
      </c>
      <c r="VG15" s="51" t="s">
        <v>12</v>
      </c>
      <c r="VH15" s="51" t="s">
        <v>13</v>
      </c>
      <c r="VI15" s="51" t="s">
        <v>14</v>
      </c>
      <c r="VJ15" s="51" t="s">
        <v>15</v>
      </c>
      <c r="VK15" s="51" t="s">
        <v>16</v>
      </c>
      <c r="VL15" s="51" t="s">
        <v>17</v>
      </c>
      <c r="VM15" s="51" t="s">
        <v>18</v>
      </c>
      <c r="VN15" s="51" t="s">
        <v>19</v>
      </c>
      <c r="VO15" s="51" t="s">
        <v>20</v>
      </c>
      <c r="VP15" s="51" t="s">
        <v>21</v>
      </c>
      <c r="VQ15" s="51" t="s">
        <v>22</v>
      </c>
      <c r="VR15" s="51" t="s">
        <v>23</v>
      </c>
      <c r="VS15" s="51" t="s">
        <v>24</v>
      </c>
      <c r="VT15" s="51" t="s">
        <v>25</v>
      </c>
      <c r="VU15" s="51" t="s">
        <v>26</v>
      </c>
      <c r="VW15" s="400" t="s">
        <v>49</v>
      </c>
      <c r="VX15" s="401"/>
      <c r="VY15" s="398" t="str">
        <f ca="1">IF(ISNUMBER(VY14),VLOOKUP(ROUND(VY14,0),Tabelle2[[Punkte (E)]:[Note (E)]],2,1),"N/A")</f>
        <v>N/A</v>
      </c>
      <c r="VZ15" s="399"/>
      <c r="WA15" s="390" t="s">
        <v>2</v>
      </c>
      <c r="WB15" s="390"/>
      <c r="WC15" s="51" t="s">
        <v>11</v>
      </c>
      <c r="WD15" s="51" t="s">
        <v>12</v>
      </c>
      <c r="WE15" s="51" t="s">
        <v>13</v>
      </c>
      <c r="WF15" s="51" t="s">
        <v>14</v>
      </c>
      <c r="WG15" s="51" t="s">
        <v>15</v>
      </c>
      <c r="WH15" s="51" t="s">
        <v>16</v>
      </c>
      <c r="WI15" s="51" t="s">
        <v>17</v>
      </c>
      <c r="WJ15" s="51" t="s">
        <v>18</v>
      </c>
      <c r="WK15" s="51" t="s">
        <v>19</v>
      </c>
      <c r="WL15" s="51" t="s">
        <v>20</v>
      </c>
      <c r="WM15" s="51" t="s">
        <v>21</v>
      </c>
      <c r="WN15" s="51" t="s">
        <v>22</v>
      </c>
      <c r="WO15" s="51" t="s">
        <v>23</v>
      </c>
      <c r="WP15" s="51" t="s">
        <v>24</v>
      </c>
      <c r="WQ15" s="51" t="s">
        <v>25</v>
      </c>
      <c r="WR15" s="51" t="s">
        <v>26</v>
      </c>
      <c r="WT15" s="400" t="s">
        <v>49</v>
      </c>
      <c r="WU15" s="401"/>
      <c r="WV15" s="398" t="str">
        <f ca="1">IF(ISNUMBER(WV14),VLOOKUP(ROUND(WV14,0),Tabelle2[[Punkte (E)]:[Note (E)]],2,1),"N/A")</f>
        <v>N/A</v>
      </c>
      <c r="WW15" s="399"/>
      <c r="WX15" s="390" t="s">
        <v>2</v>
      </c>
      <c r="WY15" s="390"/>
      <c r="WZ15" s="51" t="s">
        <v>11</v>
      </c>
      <c r="XA15" s="51" t="s">
        <v>12</v>
      </c>
      <c r="XB15" s="51" t="s">
        <v>13</v>
      </c>
      <c r="XC15" s="51" t="s">
        <v>14</v>
      </c>
      <c r="XD15" s="51" t="s">
        <v>15</v>
      </c>
      <c r="XE15" s="51" t="s">
        <v>16</v>
      </c>
      <c r="XF15" s="51" t="s">
        <v>17</v>
      </c>
      <c r="XG15" s="51" t="s">
        <v>18</v>
      </c>
      <c r="XH15" s="51" t="s">
        <v>19</v>
      </c>
      <c r="XI15" s="51" t="s">
        <v>20</v>
      </c>
      <c r="XJ15" s="51" t="s">
        <v>21</v>
      </c>
      <c r="XK15" s="51" t="s">
        <v>22</v>
      </c>
      <c r="XL15" s="51" t="s">
        <v>23</v>
      </c>
      <c r="XM15" s="51" t="s">
        <v>24</v>
      </c>
      <c r="XN15" s="51" t="s">
        <v>25</v>
      </c>
      <c r="XO15" s="51" t="s">
        <v>26</v>
      </c>
      <c r="XQ15" s="400" t="s">
        <v>49</v>
      </c>
      <c r="XR15" s="401"/>
      <c r="XS15" s="398" t="str">
        <f ca="1">IF(ISNUMBER(XS14),VLOOKUP(ROUND(XS14,0),Tabelle2[[Punkte (E)]:[Note (E)]],2,1),"N/A")</f>
        <v>N/A</v>
      </c>
      <c r="XT15" s="399"/>
    </row>
    <row r="16" spans="1:644" ht="15.75" thickTop="1" x14ac:dyDescent="0.25">
      <c r="A16" s="391" t="s">
        <v>44</v>
      </c>
      <c r="B16" s="392"/>
      <c r="C16" s="52" t="e" cm="1">
        <f t="array" aca="1" ref="C16" ca="1">INDIRECT("'KA Nr. "&amp;$K$2&amp;"'!Z"&amp;ROW(Resultate!O40)&amp;"S"&amp;COLUMN(Resultate!O40),FALSE)</f>
        <v>#REF!</v>
      </c>
      <c r="D16" s="52" t="e" cm="1">
        <f t="array" aca="1" ref="D16" ca="1">INDIRECT("'KA Nr. "&amp;$K$2&amp;"'!Z"&amp;ROW(Resultate!P40)&amp;"S"&amp;COLUMN(Resultate!P40),FALSE)</f>
        <v>#REF!</v>
      </c>
      <c r="E16" s="52" t="e" cm="1">
        <f t="array" aca="1" ref="E16" ca="1">INDIRECT("'KA Nr. "&amp;$K$2&amp;"'!Z"&amp;ROW(Resultate!Q40)&amp;"S"&amp;COLUMN(Resultate!Q40),FALSE)</f>
        <v>#REF!</v>
      </c>
      <c r="F16" s="52" t="e" cm="1">
        <f t="array" aca="1" ref="F16" ca="1">INDIRECT("'KA Nr. "&amp;$K$2&amp;"'!Z"&amp;ROW(Resultate!R40)&amp;"S"&amp;COLUMN(Resultate!R40),FALSE)</f>
        <v>#REF!</v>
      </c>
      <c r="G16" s="52" t="e" cm="1">
        <f t="array" aca="1" ref="G16" ca="1">INDIRECT("'KA Nr. "&amp;$K$2&amp;"'!Z"&amp;ROW(Resultate!S40)&amp;"S"&amp;COLUMN(Resultate!S40),FALSE)</f>
        <v>#REF!</v>
      </c>
      <c r="H16" s="52" t="e" cm="1">
        <f t="array" aca="1" ref="H16" ca="1">INDIRECT("'KA Nr. "&amp;$K$2&amp;"'!Z"&amp;ROW(Resultate!T40)&amp;"S"&amp;COLUMN(Resultate!T40),FALSE)</f>
        <v>#REF!</v>
      </c>
      <c r="I16" s="52" t="e" cm="1">
        <f t="array" aca="1" ref="I16" ca="1">INDIRECT("'KA Nr. "&amp;$K$2&amp;"'!Z"&amp;ROW(Resultate!U40)&amp;"S"&amp;COLUMN(Resultate!U40),FALSE)</f>
        <v>#REF!</v>
      </c>
      <c r="J16" s="52" t="e" cm="1">
        <f t="array" aca="1" ref="J16" ca="1">INDIRECT("'KA Nr. "&amp;$K$2&amp;"'!Z"&amp;ROW(Resultate!V40)&amp;"S"&amp;COLUMN(Resultate!V40),FALSE)</f>
        <v>#REF!</v>
      </c>
      <c r="K16" s="52" t="e" cm="1">
        <f t="array" aca="1" ref="K16" ca="1">INDIRECT("'KA Nr. "&amp;$K$2&amp;"'!Z"&amp;ROW(Resultate!W40)&amp;"S"&amp;COLUMN(Resultate!W40),FALSE)</f>
        <v>#REF!</v>
      </c>
      <c r="L16" s="52" t="e" cm="1">
        <f t="array" aca="1" ref="L16" ca="1">INDIRECT("'KA Nr. "&amp;$K$2&amp;"'!Z"&amp;ROW(Resultate!X40)&amp;"S"&amp;COLUMN(Resultate!X40),FALSE)</f>
        <v>#REF!</v>
      </c>
      <c r="M16" s="52" t="e" cm="1">
        <f t="array" aca="1" ref="M16" ca="1">INDIRECT("'KA Nr. "&amp;$K$2&amp;"'!Z"&amp;ROW(Resultate!Y40)&amp;"S"&amp;COLUMN(Resultate!Y40),FALSE)</f>
        <v>#REF!</v>
      </c>
      <c r="N16" s="52" t="e" cm="1">
        <f t="array" aca="1" ref="N16" ca="1">INDIRECT("'KA Nr. "&amp;$K$2&amp;"'!Z"&amp;ROW(Resultate!Z40)&amp;"S"&amp;COLUMN(Resultate!Z40),FALSE)</f>
        <v>#REF!</v>
      </c>
      <c r="O16" s="52" t="e" cm="1">
        <f t="array" aca="1" ref="O16" ca="1">INDIRECT("'KA Nr. "&amp;$K$2&amp;"'!Z"&amp;ROW(Resultate!AA40)&amp;"S"&amp;COLUMN(Resultate!AA40),FALSE)</f>
        <v>#REF!</v>
      </c>
      <c r="P16" s="52" t="e" cm="1">
        <f t="array" aca="1" ref="P16" ca="1">INDIRECT("'KA Nr. "&amp;$K$2&amp;"'!Z"&amp;ROW(Resultate!AB40)&amp;"S"&amp;COLUMN(Resultate!AB40),FALSE)</f>
        <v>#REF!</v>
      </c>
      <c r="Q16" s="52" t="e" cm="1">
        <f t="array" aca="1" ref="Q16" ca="1">INDIRECT("'KA Nr. "&amp;$K$2&amp;"'!Z"&amp;ROW(Resultate!AC40)&amp;"S"&amp;COLUMN(Resultate!AC40),FALSE)</f>
        <v>#REF!</v>
      </c>
      <c r="R16" s="52" t="e" cm="1">
        <f t="array" aca="1" ref="R16" ca="1">INDIRECT("'KA Nr. "&amp;$K$2&amp;"'!Z"&amp;ROW(Resultate!AD40)&amp;"S"&amp;COLUMN(Resultate!AD40),FALSE)</f>
        <v>#REF!</v>
      </c>
      <c r="X16" s="391" t="s">
        <v>44</v>
      </c>
      <c r="Y16" s="392"/>
      <c r="Z16" s="52" t="e">
        <f t="shared" ref="Z16:AO16" ca="1" si="0">C16</f>
        <v>#REF!</v>
      </c>
      <c r="AA16" s="52" t="e">
        <f t="shared" ca="1" si="0"/>
        <v>#REF!</v>
      </c>
      <c r="AB16" s="52" t="e">
        <f t="shared" ca="1" si="0"/>
        <v>#REF!</v>
      </c>
      <c r="AC16" s="52" t="e">
        <f t="shared" ca="1" si="0"/>
        <v>#REF!</v>
      </c>
      <c r="AD16" s="52" t="e">
        <f t="shared" ca="1" si="0"/>
        <v>#REF!</v>
      </c>
      <c r="AE16" s="52" t="e">
        <f t="shared" ca="1" si="0"/>
        <v>#REF!</v>
      </c>
      <c r="AF16" s="52" t="e">
        <f t="shared" ca="1" si="0"/>
        <v>#REF!</v>
      </c>
      <c r="AG16" s="52" t="e">
        <f t="shared" ca="1" si="0"/>
        <v>#REF!</v>
      </c>
      <c r="AH16" s="52" t="e">
        <f t="shared" ca="1" si="0"/>
        <v>#REF!</v>
      </c>
      <c r="AI16" s="52" t="e">
        <f t="shared" ca="1" si="0"/>
        <v>#REF!</v>
      </c>
      <c r="AJ16" s="52" t="e">
        <f t="shared" ca="1" si="0"/>
        <v>#REF!</v>
      </c>
      <c r="AK16" s="52" t="e">
        <f t="shared" ca="1" si="0"/>
        <v>#REF!</v>
      </c>
      <c r="AL16" s="52" t="e">
        <f t="shared" ca="1" si="0"/>
        <v>#REF!</v>
      </c>
      <c r="AM16" s="52" t="e">
        <f t="shared" ca="1" si="0"/>
        <v>#REF!</v>
      </c>
      <c r="AN16" s="52" t="e">
        <f t="shared" ca="1" si="0"/>
        <v>#REF!</v>
      </c>
      <c r="AO16" s="52" t="e">
        <f t="shared" ca="1" si="0"/>
        <v>#REF!</v>
      </c>
      <c r="AU16" s="391" t="s">
        <v>44</v>
      </c>
      <c r="AV16" s="392"/>
      <c r="AW16" s="52" t="e">
        <f t="shared" ref="AW16:BL16" ca="1" si="1">Z16</f>
        <v>#REF!</v>
      </c>
      <c r="AX16" s="52" t="e">
        <f t="shared" ca="1" si="1"/>
        <v>#REF!</v>
      </c>
      <c r="AY16" s="52" t="e">
        <f t="shared" ca="1" si="1"/>
        <v>#REF!</v>
      </c>
      <c r="AZ16" s="52" t="e">
        <f t="shared" ca="1" si="1"/>
        <v>#REF!</v>
      </c>
      <c r="BA16" s="52" t="e">
        <f t="shared" ca="1" si="1"/>
        <v>#REF!</v>
      </c>
      <c r="BB16" s="52" t="e">
        <f t="shared" ca="1" si="1"/>
        <v>#REF!</v>
      </c>
      <c r="BC16" s="52" t="e">
        <f t="shared" ca="1" si="1"/>
        <v>#REF!</v>
      </c>
      <c r="BD16" s="52" t="e">
        <f t="shared" ca="1" si="1"/>
        <v>#REF!</v>
      </c>
      <c r="BE16" s="52" t="e">
        <f t="shared" ca="1" si="1"/>
        <v>#REF!</v>
      </c>
      <c r="BF16" s="52" t="e">
        <f t="shared" ca="1" si="1"/>
        <v>#REF!</v>
      </c>
      <c r="BG16" s="52" t="e">
        <f t="shared" ca="1" si="1"/>
        <v>#REF!</v>
      </c>
      <c r="BH16" s="52" t="e">
        <f t="shared" ca="1" si="1"/>
        <v>#REF!</v>
      </c>
      <c r="BI16" s="52" t="e">
        <f t="shared" ca="1" si="1"/>
        <v>#REF!</v>
      </c>
      <c r="BJ16" s="52" t="e">
        <f t="shared" ca="1" si="1"/>
        <v>#REF!</v>
      </c>
      <c r="BK16" s="52" t="e">
        <f t="shared" ca="1" si="1"/>
        <v>#REF!</v>
      </c>
      <c r="BL16" s="52" t="e">
        <f t="shared" ca="1" si="1"/>
        <v>#REF!</v>
      </c>
      <c r="BR16" s="391" t="s">
        <v>44</v>
      </c>
      <c r="BS16" s="392"/>
      <c r="BT16" s="52" t="e">
        <f ca="1">AW16</f>
        <v>#REF!</v>
      </c>
      <c r="BU16" s="52" t="e">
        <f t="shared" ref="BU16" ca="1" si="2">AX16</f>
        <v>#REF!</v>
      </c>
      <c r="BV16" s="52" t="e">
        <f t="shared" ref="BV16" ca="1" si="3">AY16</f>
        <v>#REF!</v>
      </c>
      <c r="BW16" s="52" t="e">
        <f t="shared" ref="BW16" ca="1" si="4">AZ16</f>
        <v>#REF!</v>
      </c>
      <c r="BX16" s="52" t="e">
        <f t="shared" ref="BX16" ca="1" si="5">BA16</f>
        <v>#REF!</v>
      </c>
      <c r="BY16" s="52" t="e">
        <f t="shared" ref="BY16" ca="1" si="6">BB16</f>
        <v>#REF!</v>
      </c>
      <c r="BZ16" s="52" t="e">
        <f t="shared" ref="BZ16" ca="1" si="7">BC16</f>
        <v>#REF!</v>
      </c>
      <c r="CA16" s="52" t="e">
        <f t="shared" ref="CA16" ca="1" si="8">BD16</f>
        <v>#REF!</v>
      </c>
      <c r="CB16" s="52" t="e">
        <f t="shared" ref="CB16" ca="1" si="9">BE16</f>
        <v>#REF!</v>
      </c>
      <c r="CC16" s="52" t="e">
        <f t="shared" ref="CC16" ca="1" si="10">BF16</f>
        <v>#REF!</v>
      </c>
      <c r="CD16" s="52" t="e">
        <f t="shared" ref="CD16" ca="1" si="11">BG16</f>
        <v>#REF!</v>
      </c>
      <c r="CE16" s="52" t="e">
        <f t="shared" ref="CE16" ca="1" si="12">BH16</f>
        <v>#REF!</v>
      </c>
      <c r="CF16" s="52" t="e">
        <f t="shared" ref="CF16" ca="1" si="13">BI16</f>
        <v>#REF!</v>
      </c>
      <c r="CG16" s="52" t="e">
        <f t="shared" ref="CG16" ca="1" si="14">BJ16</f>
        <v>#REF!</v>
      </c>
      <c r="CH16" s="52" t="e">
        <f t="shared" ref="CH16" ca="1" si="15">BK16</f>
        <v>#REF!</v>
      </c>
      <c r="CI16" s="52" t="e">
        <f t="shared" ref="CI16" ca="1" si="16">BL16</f>
        <v>#REF!</v>
      </c>
      <c r="CO16" s="391" t="s">
        <v>44</v>
      </c>
      <c r="CP16" s="392"/>
      <c r="CQ16" s="52" t="e">
        <f ca="1">BT16</f>
        <v>#REF!</v>
      </c>
      <c r="CR16" s="52" t="e">
        <f t="shared" ref="CR16" ca="1" si="17">BU16</f>
        <v>#REF!</v>
      </c>
      <c r="CS16" s="52" t="e">
        <f t="shared" ref="CS16" ca="1" si="18">BV16</f>
        <v>#REF!</v>
      </c>
      <c r="CT16" s="52" t="e">
        <f t="shared" ref="CT16" ca="1" si="19">BW16</f>
        <v>#REF!</v>
      </c>
      <c r="CU16" s="52" t="e">
        <f t="shared" ref="CU16" ca="1" si="20">BX16</f>
        <v>#REF!</v>
      </c>
      <c r="CV16" s="52" t="e">
        <f t="shared" ref="CV16" ca="1" si="21">BY16</f>
        <v>#REF!</v>
      </c>
      <c r="CW16" s="52" t="e">
        <f t="shared" ref="CW16" ca="1" si="22">BZ16</f>
        <v>#REF!</v>
      </c>
      <c r="CX16" s="52" t="e">
        <f t="shared" ref="CX16" ca="1" si="23">CA16</f>
        <v>#REF!</v>
      </c>
      <c r="CY16" s="52" t="e">
        <f t="shared" ref="CY16" ca="1" si="24">CB16</f>
        <v>#REF!</v>
      </c>
      <c r="CZ16" s="52" t="e">
        <f t="shared" ref="CZ16" ca="1" si="25">CC16</f>
        <v>#REF!</v>
      </c>
      <c r="DA16" s="52" t="e">
        <f t="shared" ref="DA16" ca="1" si="26">CD16</f>
        <v>#REF!</v>
      </c>
      <c r="DB16" s="52" t="e">
        <f t="shared" ref="DB16" ca="1" si="27">CE16</f>
        <v>#REF!</v>
      </c>
      <c r="DC16" s="52" t="e">
        <f t="shared" ref="DC16" ca="1" si="28">CF16</f>
        <v>#REF!</v>
      </c>
      <c r="DD16" s="52" t="e">
        <f t="shared" ref="DD16" ca="1" si="29">CG16</f>
        <v>#REF!</v>
      </c>
      <c r="DE16" s="52" t="e">
        <f t="shared" ref="DE16" ca="1" si="30">CH16</f>
        <v>#REF!</v>
      </c>
      <c r="DF16" s="52" t="e">
        <f t="shared" ref="DF16" ca="1" si="31">CI16</f>
        <v>#REF!</v>
      </c>
      <c r="DL16" s="391" t="s">
        <v>44</v>
      </c>
      <c r="DM16" s="392"/>
      <c r="DN16" s="52" t="e">
        <f ca="1">CQ16</f>
        <v>#REF!</v>
      </c>
      <c r="DO16" s="52" t="e">
        <f t="shared" ref="DO16" ca="1" si="32">CR16</f>
        <v>#REF!</v>
      </c>
      <c r="DP16" s="52" t="e">
        <f t="shared" ref="DP16" ca="1" si="33">CS16</f>
        <v>#REF!</v>
      </c>
      <c r="DQ16" s="52" t="e">
        <f t="shared" ref="DQ16" ca="1" si="34">CT16</f>
        <v>#REF!</v>
      </c>
      <c r="DR16" s="52" t="e">
        <f t="shared" ref="DR16" ca="1" si="35">CU16</f>
        <v>#REF!</v>
      </c>
      <c r="DS16" s="52" t="e">
        <f t="shared" ref="DS16" ca="1" si="36">CV16</f>
        <v>#REF!</v>
      </c>
      <c r="DT16" s="52" t="e">
        <f t="shared" ref="DT16" ca="1" si="37">CW16</f>
        <v>#REF!</v>
      </c>
      <c r="DU16" s="52" t="e">
        <f t="shared" ref="DU16" ca="1" si="38">CX16</f>
        <v>#REF!</v>
      </c>
      <c r="DV16" s="52" t="e">
        <f t="shared" ref="DV16" ca="1" si="39">CY16</f>
        <v>#REF!</v>
      </c>
      <c r="DW16" s="52" t="e">
        <f t="shared" ref="DW16" ca="1" si="40">CZ16</f>
        <v>#REF!</v>
      </c>
      <c r="DX16" s="52" t="e">
        <f t="shared" ref="DX16" ca="1" si="41">DA16</f>
        <v>#REF!</v>
      </c>
      <c r="DY16" s="52" t="e">
        <f t="shared" ref="DY16" ca="1" si="42">DB16</f>
        <v>#REF!</v>
      </c>
      <c r="DZ16" s="52" t="e">
        <f t="shared" ref="DZ16" ca="1" si="43">DC16</f>
        <v>#REF!</v>
      </c>
      <c r="EA16" s="52" t="e">
        <f t="shared" ref="EA16" ca="1" si="44">DD16</f>
        <v>#REF!</v>
      </c>
      <c r="EB16" s="52" t="e">
        <f t="shared" ref="EB16" ca="1" si="45">DE16</f>
        <v>#REF!</v>
      </c>
      <c r="EC16" s="52" t="e">
        <f t="shared" ref="EC16" ca="1" si="46">DF16</f>
        <v>#REF!</v>
      </c>
      <c r="EI16" s="391" t="s">
        <v>44</v>
      </c>
      <c r="EJ16" s="392"/>
      <c r="EK16" s="52" t="e">
        <f ca="1">DN16</f>
        <v>#REF!</v>
      </c>
      <c r="EL16" s="52" t="e">
        <f t="shared" ref="EL16" ca="1" si="47">DO16</f>
        <v>#REF!</v>
      </c>
      <c r="EM16" s="52" t="e">
        <f t="shared" ref="EM16" ca="1" si="48">DP16</f>
        <v>#REF!</v>
      </c>
      <c r="EN16" s="52" t="e">
        <f t="shared" ref="EN16" ca="1" si="49">DQ16</f>
        <v>#REF!</v>
      </c>
      <c r="EO16" s="52" t="e">
        <f t="shared" ref="EO16" ca="1" si="50">DR16</f>
        <v>#REF!</v>
      </c>
      <c r="EP16" s="52" t="e">
        <f t="shared" ref="EP16" ca="1" si="51">DS16</f>
        <v>#REF!</v>
      </c>
      <c r="EQ16" s="52" t="e">
        <f t="shared" ref="EQ16" ca="1" si="52">DT16</f>
        <v>#REF!</v>
      </c>
      <c r="ER16" s="52" t="e">
        <f t="shared" ref="ER16" ca="1" si="53">DU16</f>
        <v>#REF!</v>
      </c>
      <c r="ES16" s="52" t="e">
        <f t="shared" ref="ES16" ca="1" si="54">DV16</f>
        <v>#REF!</v>
      </c>
      <c r="ET16" s="52" t="e">
        <f t="shared" ref="ET16" ca="1" si="55">DW16</f>
        <v>#REF!</v>
      </c>
      <c r="EU16" s="52" t="e">
        <f t="shared" ref="EU16" ca="1" si="56">DX16</f>
        <v>#REF!</v>
      </c>
      <c r="EV16" s="52" t="e">
        <f t="shared" ref="EV16" ca="1" si="57">DY16</f>
        <v>#REF!</v>
      </c>
      <c r="EW16" s="52" t="e">
        <f t="shared" ref="EW16" ca="1" si="58">DZ16</f>
        <v>#REF!</v>
      </c>
      <c r="EX16" s="52" t="e">
        <f t="shared" ref="EX16" ca="1" si="59">EA16</f>
        <v>#REF!</v>
      </c>
      <c r="EY16" s="52" t="e">
        <f t="shared" ref="EY16" ca="1" si="60">EB16</f>
        <v>#REF!</v>
      </c>
      <c r="EZ16" s="52" t="e">
        <f t="shared" ref="EZ16" ca="1" si="61">EC16</f>
        <v>#REF!</v>
      </c>
      <c r="FF16" s="391" t="s">
        <v>44</v>
      </c>
      <c r="FG16" s="392"/>
      <c r="FH16" s="52" t="e">
        <f ca="1">EK16</f>
        <v>#REF!</v>
      </c>
      <c r="FI16" s="52" t="e">
        <f t="shared" ref="FI16" ca="1" si="62">EL16</f>
        <v>#REF!</v>
      </c>
      <c r="FJ16" s="52" t="e">
        <f t="shared" ref="FJ16" ca="1" si="63">EM16</f>
        <v>#REF!</v>
      </c>
      <c r="FK16" s="52" t="e">
        <f t="shared" ref="FK16" ca="1" si="64">EN16</f>
        <v>#REF!</v>
      </c>
      <c r="FL16" s="52" t="e">
        <f t="shared" ref="FL16" ca="1" si="65">EO16</f>
        <v>#REF!</v>
      </c>
      <c r="FM16" s="52" t="e">
        <f t="shared" ref="FM16" ca="1" si="66">EP16</f>
        <v>#REF!</v>
      </c>
      <c r="FN16" s="52" t="e">
        <f t="shared" ref="FN16" ca="1" si="67">EQ16</f>
        <v>#REF!</v>
      </c>
      <c r="FO16" s="52" t="e">
        <f t="shared" ref="FO16" ca="1" si="68">ER16</f>
        <v>#REF!</v>
      </c>
      <c r="FP16" s="52" t="e">
        <f t="shared" ref="FP16" ca="1" si="69">ES16</f>
        <v>#REF!</v>
      </c>
      <c r="FQ16" s="52" t="e">
        <f t="shared" ref="FQ16" ca="1" si="70">ET16</f>
        <v>#REF!</v>
      </c>
      <c r="FR16" s="52" t="e">
        <f t="shared" ref="FR16" ca="1" si="71">EU16</f>
        <v>#REF!</v>
      </c>
      <c r="FS16" s="52" t="e">
        <f t="shared" ref="FS16" ca="1" si="72">EV16</f>
        <v>#REF!</v>
      </c>
      <c r="FT16" s="52" t="e">
        <f t="shared" ref="FT16" ca="1" si="73">EW16</f>
        <v>#REF!</v>
      </c>
      <c r="FU16" s="52" t="e">
        <f t="shared" ref="FU16" ca="1" si="74">EX16</f>
        <v>#REF!</v>
      </c>
      <c r="FV16" s="52" t="e">
        <f t="shared" ref="FV16" ca="1" si="75">EY16</f>
        <v>#REF!</v>
      </c>
      <c r="FW16" s="52" t="e">
        <f t="shared" ref="FW16" ca="1" si="76">EZ16</f>
        <v>#REF!</v>
      </c>
      <c r="GC16" s="391" t="s">
        <v>44</v>
      </c>
      <c r="GD16" s="392"/>
      <c r="GE16" s="52" t="e">
        <f ca="1">FH16</f>
        <v>#REF!</v>
      </c>
      <c r="GF16" s="52" t="e">
        <f t="shared" ref="GF16" ca="1" si="77">FI16</f>
        <v>#REF!</v>
      </c>
      <c r="GG16" s="52" t="e">
        <f t="shared" ref="GG16" ca="1" si="78">FJ16</f>
        <v>#REF!</v>
      </c>
      <c r="GH16" s="52" t="e">
        <f t="shared" ref="GH16" ca="1" si="79">FK16</f>
        <v>#REF!</v>
      </c>
      <c r="GI16" s="52" t="e">
        <f t="shared" ref="GI16" ca="1" si="80">FL16</f>
        <v>#REF!</v>
      </c>
      <c r="GJ16" s="52" t="e">
        <f t="shared" ref="GJ16" ca="1" si="81">FM16</f>
        <v>#REF!</v>
      </c>
      <c r="GK16" s="52" t="e">
        <f t="shared" ref="GK16" ca="1" si="82">FN16</f>
        <v>#REF!</v>
      </c>
      <c r="GL16" s="52" t="e">
        <f t="shared" ref="GL16" ca="1" si="83">FO16</f>
        <v>#REF!</v>
      </c>
      <c r="GM16" s="52" t="e">
        <f t="shared" ref="GM16" ca="1" si="84">FP16</f>
        <v>#REF!</v>
      </c>
      <c r="GN16" s="52" t="e">
        <f t="shared" ref="GN16" ca="1" si="85">FQ16</f>
        <v>#REF!</v>
      </c>
      <c r="GO16" s="52" t="e">
        <f t="shared" ref="GO16" ca="1" si="86">FR16</f>
        <v>#REF!</v>
      </c>
      <c r="GP16" s="52" t="e">
        <f t="shared" ref="GP16" ca="1" si="87">FS16</f>
        <v>#REF!</v>
      </c>
      <c r="GQ16" s="52" t="e">
        <f t="shared" ref="GQ16" ca="1" si="88">FT16</f>
        <v>#REF!</v>
      </c>
      <c r="GR16" s="52" t="e">
        <f t="shared" ref="GR16" ca="1" si="89">FU16</f>
        <v>#REF!</v>
      </c>
      <c r="GS16" s="52" t="e">
        <f t="shared" ref="GS16" ca="1" si="90">FV16</f>
        <v>#REF!</v>
      </c>
      <c r="GT16" s="52" t="e">
        <f t="shared" ref="GT16" ca="1" si="91">FW16</f>
        <v>#REF!</v>
      </c>
      <c r="GZ16" s="391" t="s">
        <v>44</v>
      </c>
      <c r="HA16" s="392"/>
      <c r="HB16" s="52" t="e">
        <f ca="1">GE16</f>
        <v>#REF!</v>
      </c>
      <c r="HC16" s="52" t="e">
        <f t="shared" ref="HC16" ca="1" si="92">GF16</f>
        <v>#REF!</v>
      </c>
      <c r="HD16" s="52" t="e">
        <f t="shared" ref="HD16" ca="1" si="93">GG16</f>
        <v>#REF!</v>
      </c>
      <c r="HE16" s="52" t="e">
        <f t="shared" ref="HE16" ca="1" si="94">GH16</f>
        <v>#REF!</v>
      </c>
      <c r="HF16" s="52" t="e">
        <f t="shared" ref="HF16" ca="1" si="95">GI16</f>
        <v>#REF!</v>
      </c>
      <c r="HG16" s="52" t="e">
        <f t="shared" ref="HG16" ca="1" si="96">GJ16</f>
        <v>#REF!</v>
      </c>
      <c r="HH16" s="52" t="e">
        <f t="shared" ref="HH16" ca="1" si="97">GK16</f>
        <v>#REF!</v>
      </c>
      <c r="HI16" s="52" t="e">
        <f t="shared" ref="HI16" ca="1" si="98">GL16</f>
        <v>#REF!</v>
      </c>
      <c r="HJ16" s="52" t="e">
        <f t="shared" ref="HJ16" ca="1" si="99">GM16</f>
        <v>#REF!</v>
      </c>
      <c r="HK16" s="52" t="e">
        <f t="shared" ref="HK16" ca="1" si="100">GN16</f>
        <v>#REF!</v>
      </c>
      <c r="HL16" s="52" t="e">
        <f t="shared" ref="HL16" ca="1" si="101">GO16</f>
        <v>#REF!</v>
      </c>
      <c r="HM16" s="52" t="e">
        <f t="shared" ref="HM16" ca="1" si="102">GP16</f>
        <v>#REF!</v>
      </c>
      <c r="HN16" s="52" t="e">
        <f t="shared" ref="HN16" ca="1" si="103">GQ16</f>
        <v>#REF!</v>
      </c>
      <c r="HO16" s="52" t="e">
        <f t="shared" ref="HO16" ca="1" si="104">GR16</f>
        <v>#REF!</v>
      </c>
      <c r="HP16" s="52" t="e">
        <f t="shared" ref="HP16" ca="1" si="105">GS16</f>
        <v>#REF!</v>
      </c>
      <c r="HQ16" s="52" t="e">
        <f t="shared" ref="HQ16" ca="1" si="106">GT16</f>
        <v>#REF!</v>
      </c>
      <c r="HW16" s="391" t="s">
        <v>44</v>
      </c>
      <c r="HX16" s="392"/>
      <c r="HY16" s="52" t="e">
        <f ca="1">HB16</f>
        <v>#REF!</v>
      </c>
      <c r="HZ16" s="52" t="e">
        <f t="shared" ref="HZ16" ca="1" si="107">HC16</f>
        <v>#REF!</v>
      </c>
      <c r="IA16" s="52" t="e">
        <f t="shared" ref="IA16" ca="1" si="108">HD16</f>
        <v>#REF!</v>
      </c>
      <c r="IB16" s="52" t="e">
        <f t="shared" ref="IB16" ca="1" si="109">HE16</f>
        <v>#REF!</v>
      </c>
      <c r="IC16" s="52" t="e">
        <f t="shared" ref="IC16" ca="1" si="110">HF16</f>
        <v>#REF!</v>
      </c>
      <c r="ID16" s="52" t="e">
        <f t="shared" ref="ID16" ca="1" si="111">HG16</f>
        <v>#REF!</v>
      </c>
      <c r="IE16" s="52" t="e">
        <f t="shared" ref="IE16" ca="1" si="112">HH16</f>
        <v>#REF!</v>
      </c>
      <c r="IF16" s="52" t="e">
        <f t="shared" ref="IF16" ca="1" si="113">HI16</f>
        <v>#REF!</v>
      </c>
      <c r="IG16" s="52" t="e">
        <f t="shared" ref="IG16" ca="1" si="114">HJ16</f>
        <v>#REF!</v>
      </c>
      <c r="IH16" s="52" t="e">
        <f t="shared" ref="IH16" ca="1" si="115">HK16</f>
        <v>#REF!</v>
      </c>
      <c r="II16" s="52" t="e">
        <f t="shared" ref="II16" ca="1" si="116">HL16</f>
        <v>#REF!</v>
      </c>
      <c r="IJ16" s="52" t="e">
        <f t="shared" ref="IJ16" ca="1" si="117">HM16</f>
        <v>#REF!</v>
      </c>
      <c r="IK16" s="52" t="e">
        <f t="shared" ref="IK16" ca="1" si="118">HN16</f>
        <v>#REF!</v>
      </c>
      <c r="IL16" s="52" t="e">
        <f t="shared" ref="IL16" ca="1" si="119">HO16</f>
        <v>#REF!</v>
      </c>
      <c r="IM16" s="52" t="e">
        <f t="shared" ref="IM16" ca="1" si="120">HP16</f>
        <v>#REF!</v>
      </c>
      <c r="IN16" s="52" t="e">
        <f t="shared" ref="IN16" ca="1" si="121">HQ16</f>
        <v>#REF!</v>
      </c>
      <c r="IT16" s="391" t="s">
        <v>44</v>
      </c>
      <c r="IU16" s="392"/>
      <c r="IV16" s="52" t="e">
        <f ca="1">HY16</f>
        <v>#REF!</v>
      </c>
      <c r="IW16" s="52" t="e">
        <f t="shared" ref="IW16" ca="1" si="122">HZ16</f>
        <v>#REF!</v>
      </c>
      <c r="IX16" s="52" t="e">
        <f t="shared" ref="IX16" ca="1" si="123">IA16</f>
        <v>#REF!</v>
      </c>
      <c r="IY16" s="52" t="e">
        <f t="shared" ref="IY16" ca="1" si="124">IB16</f>
        <v>#REF!</v>
      </c>
      <c r="IZ16" s="52" t="e">
        <f t="shared" ref="IZ16" ca="1" si="125">IC16</f>
        <v>#REF!</v>
      </c>
      <c r="JA16" s="52" t="e">
        <f t="shared" ref="JA16" ca="1" si="126">ID16</f>
        <v>#REF!</v>
      </c>
      <c r="JB16" s="52" t="e">
        <f t="shared" ref="JB16" ca="1" si="127">IE16</f>
        <v>#REF!</v>
      </c>
      <c r="JC16" s="52" t="e">
        <f t="shared" ref="JC16" ca="1" si="128">IF16</f>
        <v>#REF!</v>
      </c>
      <c r="JD16" s="52" t="e">
        <f t="shared" ref="JD16" ca="1" si="129">IG16</f>
        <v>#REF!</v>
      </c>
      <c r="JE16" s="52" t="e">
        <f t="shared" ref="JE16" ca="1" si="130">IH16</f>
        <v>#REF!</v>
      </c>
      <c r="JF16" s="52" t="e">
        <f t="shared" ref="JF16" ca="1" si="131">II16</f>
        <v>#REF!</v>
      </c>
      <c r="JG16" s="52" t="e">
        <f t="shared" ref="JG16" ca="1" si="132">IJ16</f>
        <v>#REF!</v>
      </c>
      <c r="JH16" s="52" t="e">
        <f t="shared" ref="JH16" ca="1" si="133">IK16</f>
        <v>#REF!</v>
      </c>
      <c r="JI16" s="52" t="e">
        <f t="shared" ref="JI16" ca="1" si="134">IL16</f>
        <v>#REF!</v>
      </c>
      <c r="JJ16" s="52" t="e">
        <f t="shared" ref="JJ16" ca="1" si="135">IM16</f>
        <v>#REF!</v>
      </c>
      <c r="JK16" s="52" t="e">
        <f t="shared" ref="JK16" ca="1" si="136">IN16</f>
        <v>#REF!</v>
      </c>
      <c r="JQ16" s="391" t="s">
        <v>44</v>
      </c>
      <c r="JR16" s="392"/>
      <c r="JS16" s="52" t="e">
        <f ca="1">IV16</f>
        <v>#REF!</v>
      </c>
      <c r="JT16" s="52" t="e">
        <f t="shared" ref="JT16" ca="1" si="137">IW16</f>
        <v>#REF!</v>
      </c>
      <c r="JU16" s="52" t="e">
        <f t="shared" ref="JU16" ca="1" si="138">IX16</f>
        <v>#REF!</v>
      </c>
      <c r="JV16" s="52" t="e">
        <f t="shared" ref="JV16" ca="1" si="139">IY16</f>
        <v>#REF!</v>
      </c>
      <c r="JW16" s="52" t="e">
        <f t="shared" ref="JW16" ca="1" si="140">IZ16</f>
        <v>#REF!</v>
      </c>
      <c r="JX16" s="52" t="e">
        <f t="shared" ref="JX16" ca="1" si="141">JA16</f>
        <v>#REF!</v>
      </c>
      <c r="JY16" s="52" t="e">
        <f t="shared" ref="JY16" ca="1" si="142">JB16</f>
        <v>#REF!</v>
      </c>
      <c r="JZ16" s="52" t="e">
        <f t="shared" ref="JZ16" ca="1" si="143">JC16</f>
        <v>#REF!</v>
      </c>
      <c r="KA16" s="52" t="e">
        <f t="shared" ref="KA16" ca="1" si="144">JD16</f>
        <v>#REF!</v>
      </c>
      <c r="KB16" s="52" t="e">
        <f t="shared" ref="KB16" ca="1" si="145">JE16</f>
        <v>#REF!</v>
      </c>
      <c r="KC16" s="52" t="e">
        <f t="shared" ref="KC16" ca="1" si="146">JF16</f>
        <v>#REF!</v>
      </c>
      <c r="KD16" s="52" t="e">
        <f t="shared" ref="KD16" ca="1" si="147">JG16</f>
        <v>#REF!</v>
      </c>
      <c r="KE16" s="52" t="e">
        <f t="shared" ref="KE16" ca="1" si="148">JH16</f>
        <v>#REF!</v>
      </c>
      <c r="KF16" s="52" t="e">
        <f t="shared" ref="KF16" ca="1" si="149">JI16</f>
        <v>#REF!</v>
      </c>
      <c r="KG16" s="52" t="e">
        <f t="shared" ref="KG16" ca="1" si="150">JJ16</f>
        <v>#REF!</v>
      </c>
      <c r="KH16" s="52" t="e">
        <f t="shared" ref="KH16" ca="1" si="151">JK16</f>
        <v>#REF!</v>
      </c>
      <c r="KN16" s="391" t="s">
        <v>44</v>
      </c>
      <c r="KO16" s="392"/>
      <c r="KP16" s="52" t="e">
        <f ca="1">JS16</f>
        <v>#REF!</v>
      </c>
      <c r="KQ16" s="52" t="e">
        <f t="shared" ref="KQ16" ca="1" si="152">JT16</f>
        <v>#REF!</v>
      </c>
      <c r="KR16" s="52" t="e">
        <f t="shared" ref="KR16" ca="1" si="153">JU16</f>
        <v>#REF!</v>
      </c>
      <c r="KS16" s="52" t="e">
        <f t="shared" ref="KS16" ca="1" si="154">JV16</f>
        <v>#REF!</v>
      </c>
      <c r="KT16" s="52" t="e">
        <f t="shared" ref="KT16" ca="1" si="155">JW16</f>
        <v>#REF!</v>
      </c>
      <c r="KU16" s="52" t="e">
        <f t="shared" ref="KU16" ca="1" si="156">JX16</f>
        <v>#REF!</v>
      </c>
      <c r="KV16" s="52" t="e">
        <f t="shared" ref="KV16" ca="1" si="157">JY16</f>
        <v>#REF!</v>
      </c>
      <c r="KW16" s="52" t="e">
        <f t="shared" ref="KW16" ca="1" si="158">JZ16</f>
        <v>#REF!</v>
      </c>
      <c r="KX16" s="52" t="e">
        <f t="shared" ref="KX16" ca="1" si="159">KA16</f>
        <v>#REF!</v>
      </c>
      <c r="KY16" s="52" t="e">
        <f t="shared" ref="KY16" ca="1" si="160">KB16</f>
        <v>#REF!</v>
      </c>
      <c r="KZ16" s="52" t="e">
        <f t="shared" ref="KZ16" ca="1" si="161">KC16</f>
        <v>#REF!</v>
      </c>
      <c r="LA16" s="52" t="e">
        <f t="shared" ref="LA16" ca="1" si="162">KD16</f>
        <v>#REF!</v>
      </c>
      <c r="LB16" s="52" t="e">
        <f t="shared" ref="LB16" ca="1" si="163">KE16</f>
        <v>#REF!</v>
      </c>
      <c r="LC16" s="52" t="e">
        <f t="shared" ref="LC16" ca="1" si="164">KF16</f>
        <v>#REF!</v>
      </c>
      <c r="LD16" s="52" t="e">
        <f t="shared" ref="LD16" ca="1" si="165">KG16</f>
        <v>#REF!</v>
      </c>
      <c r="LE16" s="52" t="e">
        <f t="shared" ref="LE16" ca="1" si="166">KH16</f>
        <v>#REF!</v>
      </c>
      <c r="LK16" s="391" t="s">
        <v>44</v>
      </c>
      <c r="LL16" s="392"/>
      <c r="LM16" s="52" t="e">
        <f ca="1">KP16</f>
        <v>#REF!</v>
      </c>
      <c r="LN16" s="52" t="e">
        <f t="shared" ref="LN16" ca="1" si="167">KQ16</f>
        <v>#REF!</v>
      </c>
      <c r="LO16" s="52" t="e">
        <f t="shared" ref="LO16" ca="1" si="168">KR16</f>
        <v>#REF!</v>
      </c>
      <c r="LP16" s="52" t="e">
        <f t="shared" ref="LP16" ca="1" si="169">KS16</f>
        <v>#REF!</v>
      </c>
      <c r="LQ16" s="52" t="e">
        <f t="shared" ref="LQ16" ca="1" si="170">KT16</f>
        <v>#REF!</v>
      </c>
      <c r="LR16" s="52" t="e">
        <f t="shared" ref="LR16" ca="1" si="171">KU16</f>
        <v>#REF!</v>
      </c>
      <c r="LS16" s="52" t="e">
        <f t="shared" ref="LS16" ca="1" si="172">KV16</f>
        <v>#REF!</v>
      </c>
      <c r="LT16" s="52" t="e">
        <f t="shared" ref="LT16" ca="1" si="173">KW16</f>
        <v>#REF!</v>
      </c>
      <c r="LU16" s="52" t="e">
        <f t="shared" ref="LU16" ca="1" si="174">KX16</f>
        <v>#REF!</v>
      </c>
      <c r="LV16" s="52" t="e">
        <f t="shared" ref="LV16" ca="1" si="175">KY16</f>
        <v>#REF!</v>
      </c>
      <c r="LW16" s="52" t="e">
        <f t="shared" ref="LW16" ca="1" si="176">KZ16</f>
        <v>#REF!</v>
      </c>
      <c r="LX16" s="52" t="e">
        <f t="shared" ref="LX16" ca="1" si="177">LA16</f>
        <v>#REF!</v>
      </c>
      <c r="LY16" s="52" t="e">
        <f t="shared" ref="LY16" ca="1" si="178">LB16</f>
        <v>#REF!</v>
      </c>
      <c r="LZ16" s="52" t="e">
        <f t="shared" ref="LZ16" ca="1" si="179">LC16</f>
        <v>#REF!</v>
      </c>
      <c r="MA16" s="52" t="e">
        <f t="shared" ref="MA16" ca="1" si="180">LD16</f>
        <v>#REF!</v>
      </c>
      <c r="MB16" s="52" t="e">
        <f t="shared" ref="MB16" ca="1" si="181">LE16</f>
        <v>#REF!</v>
      </c>
      <c r="MH16" s="391" t="s">
        <v>44</v>
      </c>
      <c r="MI16" s="392"/>
      <c r="MJ16" s="52" t="e">
        <f ca="1">LM16</f>
        <v>#REF!</v>
      </c>
      <c r="MK16" s="52" t="e">
        <f t="shared" ref="MK16" ca="1" si="182">LN16</f>
        <v>#REF!</v>
      </c>
      <c r="ML16" s="52" t="e">
        <f t="shared" ref="ML16" ca="1" si="183">LO16</f>
        <v>#REF!</v>
      </c>
      <c r="MM16" s="52" t="e">
        <f t="shared" ref="MM16" ca="1" si="184">LP16</f>
        <v>#REF!</v>
      </c>
      <c r="MN16" s="52" t="e">
        <f t="shared" ref="MN16" ca="1" si="185">LQ16</f>
        <v>#REF!</v>
      </c>
      <c r="MO16" s="52" t="e">
        <f t="shared" ref="MO16" ca="1" si="186">LR16</f>
        <v>#REF!</v>
      </c>
      <c r="MP16" s="52" t="e">
        <f t="shared" ref="MP16" ca="1" si="187">LS16</f>
        <v>#REF!</v>
      </c>
      <c r="MQ16" s="52" t="e">
        <f t="shared" ref="MQ16" ca="1" si="188">LT16</f>
        <v>#REF!</v>
      </c>
      <c r="MR16" s="52" t="e">
        <f t="shared" ref="MR16" ca="1" si="189">LU16</f>
        <v>#REF!</v>
      </c>
      <c r="MS16" s="52" t="e">
        <f t="shared" ref="MS16" ca="1" si="190">LV16</f>
        <v>#REF!</v>
      </c>
      <c r="MT16" s="52" t="e">
        <f t="shared" ref="MT16" ca="1" si="191">LW16</f>
        <v>#REF!</v>
      </c>
      <c r="MU16" s="52" t="e">
        <f t="shared" ref="MU16" ca="1" si="192">LX16</f>
        <v>#REF!</v>
      </c>
      <c r="MV16" s="52" t="e">
        <f t="shared" ref="MV16" ca="1" si="193">LY16</f>
        <v>#REF!</v>
      </c>
      <c r="MW16" s="52" t="e">
        <f t="shared" ref="MW16" ca="1" si="194">LZ16</f>
        <v>#REF!</v>
      </c>
      <c r="MX16" s="52" t="e">
        <f t="shared" ref="MX16" ca="1" si="195">MA16</f>
        <v>#REF!</v>
      </c>
      <c r="MY16" s="52" t="e">
        <f t="shared" ref="MY16" ca="1" si="196">MB16</f>
        <v>#REF!</v>
      </c>
      <c r="NE16" s="391" t="s">
        <v>44</v>
      </c>
      <c r="NF16" s="392"/>
      <c r="NG16" s="52" t="e">
        <f ca="1">MJ16</f>
        <v>#REF!</v>
      </c>
      <c r="NH16" s="52" t="e">
        <f t="shared" ref="NH16" ca="1" si="197">MK16</f>
        <v>#REF!</v>
      </c>
      <c r="NI16" s="52" t="e">
        <f t="shared" ref="NI16" ca="1" si="198">ML16</f>
        <v>#REF!</v>
      </c>
      <c r="NJ16" s="52" t="e">
        <f t="shared" ref="NJ16" ca="1" si="199">MM16</f>
        <v>#REF!</v>
      </c>
      <c r="NK16" s="52" t="e">
        <f t="shared" ref="NK16" ca="1" si="200">MN16</f>
        <v>#REF!</v>
      </c>
      <c r="NL16" s="52" t="e">
        <f t="shared" ref="NL16" ca="1" si="201">MO16</f>
        <v>#REF!</v>
      </c>
      <c r="NM16" s="52" t="e">
        <f t="shared" ref="NM16" ca="1" si="202">MP16</f>
        <v>#REF!</v>
      </c>
      <c r="NN16" s="52" t="e">
        <f t="shared" ref="NN16" ca="1" si="203">MQ16</f>
        <v>#REF!</v>
      </c>
      <c r="NO16" s="52" t="e">
        <f t="shared" ref="NO16" ca="1" si="204">MR16</f>
        <v>#REF!</v>
      </c>
      <c r="NP16" s="52" t="e">
        <f t="shared" ref="NP16" ca="1" si="205">MS16</f>
        <v>#REF!</v>
      </c>
      <c r="NQ16" s="52" t="e">
        <f t="shared" ref="NQ16" ca="1" si="206">MT16</f>
        <v>#REF!</v>
      </c>
      <c r="NR16" s="52" t="e">
        <f t="shared" ref="NR16" ca="1" si="207">MU16</f>
        <v>#REF!</v>
      </c>
      <c r="NS16" s="52" t="e">
        <f t="shared" ref="NS16" ca="1" si="208">MV16</f>
        <v>#REF!</v>
      </c>
      <c r="NT16" s="52" t="e">
        <f t="shared" ref="NT16" ca="1" si="209">MW16</f>
        <v>#REF!</v>
      </c>
      <c r="NU16" s="52" t="e">
        <f t="shared" ref="NU16" ca="1" si="210">MX16</f>
        <v>#REF!</v>
      </c>
      <c r="NV16" s="52" t="e">
        <f t="shared" ref="NV16" ca="1" si="211">MY16</f>
        <v>#REF!</v>
      </c>
      <c r="OB16" s="391" t="s">
        <v>44</v>
      </c>
      <c r="OC16" s="392"/>
      <c r="OD16" s="52" t="e">
        <f ca="1">NG16</f>
        <v>#REF!</v>
      </c>
      <c r="OE16" s="52" t="e">
        <f t="shared" ref="OE16" ca="1" si="212">NH16</f>
        <v>#REF!</v>
      </c>
      <c r="OF16" s="52" t="e">
        <f t="shared" ref="OF16" ca="1" si="213">NI16</f>
        <v>#REF!</v>
      </c>
      <c r="OG16" s="52" t="e">
        <f t="shared" ref="OG16" ca="1" si="214">NJ16</f>
        <v>#REF!</v>
      </c>
      <c r="OH16" s="52" t="e">
        <f t="shared" ref="OH16" ca="1" si="215">NK16</f>
        <v>#REF!</v>
      </c>
      <c r="OI16" s="52" t="e">
        <f t="shared" ref="OI16" ca="1" si="216">NL16</f>
        <v>#REF!</v>
      </c>
      <c r="OJ16" s="52" t="e">
        <f t="shared" ref="OJ16" ca="1" si="217">NM16</f>
        <v>#REF!</v>
      </c>
      <c r="OK16" s="52" t="e">
        <f t="shared" ref="OK16" ca="1" si="218">NN16</f>
        <v>#REF!</v>
      </c>
      <c r="OL16" s="52" t="e">
        <f t="shared" ref="OL16" ca="1" si="219">NO16</f>
        <v>#REF!</v>
      </c>
      <c r="OM16" s="52" t="e">
        <f t="shared" ref="OM16" ca="1" si="220">NP16</f>
        <v>#REF!</v>
      </c>
      <c r="ON16" s="52" t="e">
        <f t="shared" ref="ON16" ca="1" si="221">NQ16</f>
        <v>#REF!</v>
      </c>
      <c r="OO16" s="52" t="e">
        <f t="shared" ref="OO16" ca="1" si="222">NR16</f>
        <v>#REF!</v>
      </c>
      <c r="OP16" s="52" t="e">
        <f t="shared" ref="OP16" ca="1" si="223">NS16</f>
        <v>#REF!</v>
      </c>
      <c r="OQ16" s="52" t="e">
        <f t="shared" ref="OQ16" ca="1" si="224">NT16</f>
        <v>#REF!</v>
      </c>
      <c r="OR16" s="52" t="e">
        <f t="shared" ref="OR16" ca="1" si="225">NU16</f>
        <v>#REF!</v>
      </c>
      <c r="OS16" s="52" t="e">
        <f t="shared" ref="OS16" ca="1" si="226">NV16</f>
        <v>#REF!</v>
      </c>
      <c r="OY16" s="391" t="s">
        <v>44</v>
      </c>
      <c r="OZ16" s="392"/>
      <c r="PA16" s="52" t="e">
        <f ca="1">OD16</f>
        <v>#REF!</v>
      </c>
      <c r="PB16" s="52" t="e">
        <f t="shared" ref="PB16" ca="1" si="227">OE16</f>
        <v>#REF!</v>
      </c>
      <c r="PC16" s="52" t="e">
        <f t="shared" ref="PC16" ca="1" si="228">OF16</f>
        <v>#REF!</v>
      </c>
      <c r="PD16" s="52" t="e">
        <f t="shared" ref="PD16" ca="1" si="229">OG16</f>
        <v>#REF!</v>
      </c>
      <c r="PE16" s="52" t="e">
        <f t="shared" ref="PE16" ca="1" si="230">OH16</f>
        <v>#REF!</v>
      </c>
      <c r="PF16" s="52" t="e">
        <f t="shared" ref="PF16" ca="1" si="231">OI16</f>
        <v>#REF!</v>
      </c>
      <c r="PG16" s="52" t="e">
        <f t="shared" ref="PG16" ca="1" si="232">OJ16</f>
        <v>#REF!</v>
      </c>
      <c r="PH16" s="52" t="e">
        <f t="shared" ref="PH16" ca="1" si="233">OK16</f>
        <v>#REF!</v>
      </c>
      <c r="PI16" s="52" t="e">
        <f t="shared" ref="PI16" ca="1" si="234">OL16</f>
        <v>#REF!</v>
      </c>
      <c r="PJ16" s="52" t="e">
        <f t="shared" ref="PJ16" ca="1" si="235">OM16</f>
        <v>#REF!</v>
      </c>
      <c r="PK16" s="52" t="e">
        <f t="shared" ref="PK16" ca="1" si="236">ON16</f>
        <v>#REF!</v>
      </c>
      <c r="PL16" s="52" t="e">
        <f t="shared" ref="PL16" ca="1" si="237">OO16</f>
        <v>#REF!</v>
      </c>
      <c r="PM16" s="52" t="e">
        <f t="shared" ref="PM16" ca="1" si="238">OP16</f>
        <v>#REF!</v>
      </c>
      <c r="PN16" s="52" t="e">
        <f t="shared" ref="PN16" ca="1" si="239">OQ16</f>
        <v>#REF!</v>
      </c>
      <c r="PO16" s="52" t="e">
        <f t="shared" ref="PO16" ca="1" si="240">OR16</f>
        <v>#REF!</v>
      </c>
      <c r="PP16" s="52" t="e">
        <f t="shared" ref="PP16" ca="1" si="241">OS16</f>
        <v>#REF!</v>
      </c>
      <c r="PV16" s="391" t="s">
        <v>44</v>
      </c>
      <c r="PW16" s="392"/>
      <c r="PX16" s="52" t="e">
        <f ca="1">PA16</f>
        <v>#REF!</v>
      </c>
      <c r="PY16" s="52" t="e">
        <f t="shared" ref="PY16" ca="1" si="242">PB16</f>
        <v>#REF!</v>
      </c>
      <c r="PZ16" s="52" t="e">
        <f t="shared" ref="PZ16" ca="1" si="243">PC16</f>
        <v>#REF!</v>
      </c>
      <c r="QA16" s="52" t="e">
        <f t="shared" ref="QA16" ca="1" si="244">PD16</f>
        <v>#REF!</v>
      </c>
      <c r="QB16" s="52" t="e">
        <f t="shared" ref="QB16" ca="1" si="245">PE16</f>
        <v>#REF!</v>
      </c>
      <c r="QC16" s="52" t="e">
        <f t="shared" ref="QC16" ca="1" si="246">PF16</f>
        <v>#REF!</v>
      </c>
      <c r="QD16" s="52" t="e">
        <f t="shared" ref="QD16" ca="1" si="247">PG16</f>
        <v>#REF!</v>
      </c>
      <c r="QE16" s="52" t="e">
        <f t="shared" ref="QE16" ca="1" si="248">PH16</f>
        <v>#REF!</v>
      </c>
      <c r="QF16" s="52" t="e">
        <f t="shared" ref="QF16" ca="1" si="249">PI16</f>
        <v>#REF!</v>
      </c>
      <c r="QG16" s="52" t="e">
        <f t="shared" ref="QG16" ca="1" si="250">PJ16</f>
        <v>#REF!</v>
      </c>
      <c r="QH16" s="52" t="e">
        <f t="shared" ref="QH16" ca="1" si="251">PK16</f>
        <v>#REF!</v>
      </c>
      <c r="QI16" s="52" t="e">
        <f t="shared" ref="QI16" ca="1" si="252">PL16</f>
        <v>#REF!</v>
      </c>
      <c r="QJ16" s="52" t="e">
        <f t="shared" ref="QJ16" ca="1" si="253">PM16</f>
        <v>#REF!</v>
      </c>
      <c r="QK16" s="52" t="e">
        <f t="shared" ref="QK16" ca="1" si="254">PN16</f>
        <v>#REF!</v>
      </c>
      <c r="QL16" s="52" t="e">
        <f t="shared" ref="QL16" ca="1" si="255">PO16</f>
        <v>#REF!</v>
      </c>
      <c r="QM16" s="52" t="e">
        <f t="shared" ref="QM16" ca="1" si="256">PP16</f>
        <v>#REF!</v>
      </c>
      <c r="QS16" s="391" t="s">
        <v>44</v>
      </c>
      <c r="QT16" s="392"/>
      <c r="QU16" s="52" t="e">
        <f ca="1">PX16</f>
        <v>#REF!</v>
      </c>
      <c r="QV16" s="52" t="e">
        <f t="shared" ref="QV16" ca="1" si="257">PY16</f>
        <v>#REF!</v>
      </c>
      <c r="QW16" s="52" t="e">
        <f t="shared" ref="QW16" ca="1" si="258">PZ16</f>
        <v>#REF!</v>
      </c>
      <c r="QX16" s="52" t="e">
        <f t="shared" ref="QX16" ca="1" si="259">QA16</f>
        <v>#REF!</v>
      </c>
      <c r="QY16" s="52" t="e">
        <f t="shared" ref="QY16" ca="1" si="260">QB16</f>
        <v>#REF!</v>
      </c>
      <c r="QZ16" s="52" t="e">
        <f t="shared" ref="QZ16" ca="1" si="261">QC16</f>
        <v>#REF!</v>
      </c>
      <c r="RA16" s="52" t="e">
        <f t="shared" ref="RA16" ca="1" si="262">QD16</f>
        <v>#REF!</v>
      </c>
      <c r="RB16" s="52" t="e">
        <f t="shared" ref="RB16" ca="1" si="263">QE16</f>
        <v>#REF!</v>
      </c>
      <c r="RC16" s="52" t="e">
        <f t="shared" ref="RC16" ca="1" si="264">QF16</f>
        <v>#REF!</v>
      </c>
      <c r="RD16" s="52" t="e">
        <f t="shared" ref="RD16" ca="1" si="265">QG16</f>
        <v>#REF!</v>
      </c>
      <c r="RE16" s="52" t="e">
        <f t="shared" ref="RE16" ca="1" si="266">QH16</f>
        <v>#REF!</v>
      </c>
      <c r="RF16" s="52" t="e">
        <f t="shared" ref="RF16" ca="1" si="267">QI16</f>
        <v>#REF!</v>
      </c>
      <c r="RG16" s="52" t="e">
        <f t="shared" ref="RG16" ca="1" si="268">QJ16</f>
        <v>#REF!</v>
      </c>
      <c r="RH16" s="52" t="e">
        <f t="shared" ref="RH16" ca="1" si="269">QK16</f>
        <v>#REF!</v>
      </c>
      <c r="RI16" s="52" t="e">
        <f t="shared" ref="RI16" ca="1" si="270">QL16</f>
        <v>#REF!</v>
      </c>
      <c r="RJ16" s="52" t="e">
        <f t="shared" ref="RJ16" ca="1" si="271">QM16</f>
        <v>#REF!</v>
      </c>
      <c r="RP16" s="391" t="s">
        <v>44</v>
      </c>
      <c r="RQ16" s="392"/>
      <c r="RR16" s="52" t="e">
        <f ca="1">QU16</f>
        <v>#REF!</v>
      </c>
      <c r="RS16" s="52" t="e">
        <f t="shared" ref="RS16" ca="1" si="272">QV16</f>
        <v>#REF!</v>
      </c>
      <c r="RT16" s="52" t="e">
        <f t="shared" ref="RT16" ca="1" si="273">QW16</f>
        <v>#REF!</v>
      </c>
      <c r="RU16" s="52" t="e">
        <f t="shared" ref="RU16" ca="1" si="274">QX16</f>
        <v>#REF!</v>
      </c>
      <c r="RV16" s="52" t="e">
        <f t="shared" ref="RV16" ca="1" si="275">QY16</f>
        <v>#REF!</v>
      </c>
      <c r="RW16" s="52" t="e">
        <f t="shared" ref="RW16" ca="1" si="276">QZ16</f>
        <v>#REF!</v>
      </c>
      <c r="RX16" s="52" t="e">
        <f t="shared" ref="RX16" ca="1" si="277">RA16</f>
        <v>#REF!</v>
      </c>
      <c r="RY16" s="52" t="e">
        <f t="shared" ref="RY16" ca="1" si="278">RB16</f>
        <v>#REF!</v>
      </c>
      <c r="RZ16" s="52" t="e">
        <f t="shared" ref="RZ16" ca="1" si="279">RC16</f>
        <v>#REF!</v>
      </c>
      <c r="SA16" s="52" t="e">
        <f t="shared" ref="SA16" ca="1" si="280">RD16</f>
        <v>#REF!</v>
      </c>
      <c r="SB16" s="52" t="e">
        <f t="shared" ref="SB16" ca="1" si="281">RE16</f>
        <v>#REF!</v>
      </c>
      <c r="SC16" s="52" t="e">
        <f t="shared" ref="SC16" ca="1" si="282">RF16</f>
        <v>#REF!</v>
      </c>
      <c r="SD16" s="52" t="e">
        <f t="shared" ref="SD16" ca="1" si="283">RG16</f>
        <v>#REF!</v>
      </c>
      <c r="SE16" s="52" t="e">
        <f t="shared" ref="SE16" ca="1" si="284">RH16</f>
        <v>#REF!</v>
      </c>
      <c r="SF16" s="52" t="e">
        <f t="shared" ref="SF16" ca="1" si="285">RI16</f>
        <v>#REF!</v>
      </c>
      <c r="SG16" s="52" t="e">
        <f t="shared" ref="SG16" ca="1" si="286">RJ16</f>
        <v>#REF!</v>
      </c>
      <c r="SM16" s="391" t="s">
        <v>44</v>
      </c>
      <c r="SN16" s="392"/>
      <c r="SO16" s="52" t="e">
        <f ca="1">RR16</f>
        <v>#REF!</v>
      </c>
      <c r="SP16" s="52" t="e">
        <f t="shared" ref="SP16" ca="1" si="287">RS16</f>
        <v>#REF!</v>
      </c>
      <c r="SQ16" s="52" t="e">
        <f t="shared" ref="SQ16" ca="1" si="288">RT16</f>
        <v>#REF!</v>
      </c>
      <c r="SR16" s="52" t="e">
        <f t="shared" ref="SR16" ca="1" si="289">RU16</f>
        <v>#REF!</v>
      </c>
      <c r="SS16" s="52" t="e">
        <f t="shared" ref="SS16" ca="1" si="290">RV16</f>
        <v>#REF!</v>
      </c>
      <c r="ST16" s="52" t="e">
        <f t="shared" ref="ST16" ca="1" si="291">RW16</f>
        <v>#REF!</v>
      </c>
      <c r="SU16" s="52" t="e">
        <f t="shared" ref="SU16" ca="1" si="292">RX16</f>
        <v>#REF!</v>
      </c>
      <c r="SV16" s="52" t="e">
        <f t="shared" ref="SV16" ca="1" si="293">RY16</f>
        <v>#REF!</v>
      </c>
      <c r="SW16" s="52" t="e">
        <f t="shared" ref="SW16" ca="1" si="294">RZ16</f>
        <v>#REF!</v>
      </c>
      <c r="SX16" s="52" t="e">
        <f t="shared" ref="SX16" ca="1" si="295">SA16</f>
        <v>#REF!</v>
      </c>
      <c r="SY16" s="52" t="e">
        <f t="shared" ref="SY16" ca="1" si="296">SB16</f>
        <v>#REF!</v>
      </c>
      <c r="SZ16" s="52" t="e">
        <f t="shared" ref="SZ16" ca="1" si="297">SC16</f>
        <v>#REF!</v>
      </c>
      <c r="TA16" s="52" t="e">
        <f t="shared" ref="TA16" ca="1" si="298">SD16</f>
        <v>#REF!</v>
      </c>
      <c r="TB16" s="52" t="e">
        <f t="shared" ref="TB16" ca="1" si="299">SE16</f>
        <v>#REF!</v>
      </c>
      <c r="TC16" s="52" t="e">
        <f t="shared" ref="TC16" ca="1" si="300">SF16</f>
        <v>#REF!</v>
      </c>
      <c r="TD16" s="52" t="e">
        <f t="shared" ref="TD16" ca="1" si="301">SG16</f>
        <v>#REF!</v>
      </c>
      <c r="TJ16" s="391" t="s">
        <v>44</v>
      </c>
      <c r="TK16" s="392"/>
      <c r="TL16" s="52" t="e">
        <f ca="1">SO16</f>
        <v>#REF!</v>
      </c>
      <c r="TM16" s="52" t="e">
        <f t="shared" ref="TM16" ca="1" si="302">SP16</f>
        <v>#REF!</v>
      </c>
      <c r="TN16" s="52" t="e">
        <f t="shared" ref="TN16" ca="1" si="303">SQ16</f>
        <v>#REF!</v>
      </c>
      <c r="TO16" s="52" t="e">
        <f t="shared" ref="TO16" ca="1" si="304">SR16</f>
        <v>#REF!</v>
      </c>
      <c r="TP16" s="52" t="e">
        <f t="shared" ref="TP16" ca="1" si="305">SS16</f>
        <v>#REF!</v>
      </c>
      <c r="TQ16" s="52" t="e">
        <f t="shared" ref="TQ16" ca="1" si="306">ST16</f>
        <v>#REF!</v>
      </c>
      <c r="TR16" s="52" t="e">
        <f t="shared" ref="TR16" ca="1" si="307">SU16</f>
        <v>#REF!</v>
      </c>
      <c r="TS16" s="52" t="e">
        <f t="shared" ref="TS16" ca="1" si="308">SV16</f>
        <v>#REF!</v>
      </c>
      <c r="TT16" s="52" t="e">
        <f t="shared" ref="TT16" ca="1" si="309">SW16</f>
        <v>#REF!</v>
      </c>
      <c r="TU16" s="52" t="e">
        <f t="shared" ref="TU16" ca="1" si="310">SX16</f>
        <v>#REF!</v>
      </c>
      <c r="TV16" s="52" t="e">
        <f t="shared" ref="TV16" ca="1" si="311">SY16</f>
        <v>#REF!</v>
      </c>
      <c r="TW16" s="52" t="e">
        <f t="shared" ref="TW16" ca="1" si="312">SZ16</f>
        <v>#REF!</v>
      </c>
      <c r="TX16" s="52" t="e">
        <f t="shared" ref="TX16" ca="1" si="313">TA16</f>
        <v>#REF!</v>
      </c>
      <c r="TY16" s="52" t="e">
        <f t="shared" ref="TY16" ca="1" si="314">TB16</f>
        <v>#REF!</v>
      </c>
      <c r="TZ16" s="52" t="e">
        <f t="shared" ref="TZ16" ca="1" si="315">TC16</f>
        <v>#REF!</v>
      </c>
      <c r="UA16" s="52" t="e">
        <f t="shared" ref="UA16" ca="1" si="316">TD16</f>
        <v>#REF!</v>
      </c>
      <c r="UG16" s="391" t="s">
        <v>44</v>
      </c>
      <c r="UH16" s="392"/>
      <c r="UI16" s="52" t="e">
        <f ca="1">TL16</f>
        <v>#REF!</v>
      </c>
      <c r="UJ16" s="52" t="e">
        <f t="shared" ref="UJ16" ca="1" si="317">TM16</f>
        <v>#REF!</v>
      </c>
      <c r="UK16" s="52" t="e">
        <f t="shared" ref="UK16" ca="1" si="318">TN16</f>
        <v>#REF!</v>
      </c>
      <c r="UL16" s="52" t="e">
        <f t="shared" ref="UL16" ca="1" si="319">TO16</f>
        <v>#REF!</v>
      </c>
      <c r="UM16" s="52" t="e">
        <f t="shared" ref="UM16" ca="1" si="320">TP16</f>
        <v>#REF!</v>
      </c>
      <c r="UN16" s="52" t="e">
        <f t="shared" ref="UN16" ca="1" si="321">TQ16</f>
        <v>#REF!</v>
      </c>
      <c r="UO16" s="52" t="e">
        <f t="shared" ref="UO16" ca="1" si="322">TR16</f>
        <v>#REF!</v>
      </c>
      <c r="UP16" s="52" t="e">
        <f t="shared" ref="UP16" ca="1" si="323">TS16</f>
        <v>#REF!</v>
      </c>
      <c r="UQ16" s="52" t="e">
        <f t="shared" ref="UQ16" ca="1" si="324">TT16</f>
        <v>#REF!</v>
      </c>
      <c r="UR16" s="52" t="e">
        <f t="shared" ref="UR16" ca="1" si="325">TU16</f>
        <v>#REF!</v>
      </c>
      <c r="US16" s="52" t="e">
        <f t="shared" ref="US16" ca="1" si="326">TV16</f>
        <v>#REF!</v>
      </c>
      <c r="UT16" s="52" t="e">
        <f t="shared" ref="UT16" ca="1" si="327">TW16</f>
        <v>#REF!</v>
      </c>
      <c r="UU16" s="52" t="e">
        <f t="shared" ref="UU16" ca="1" si="328">TX16</f>
        <v>#REF!</v>
      </c>
      <c r="UV16" s="52" t="e">
        <f t="shared" ref="UV16" ca="1" si="329">TY16</f>
        <v>#REF!</v>
      </c>
      <c r="UW16" s="52" t="e">
        <f t="shared" ref="UW16" ca="1" si="330">TZ16</f>
        <v>#REF!</v>
      </c>
      <c r="UX16" s="52" t="e">
        <f t="shared" ref="UX16" ca="1" si="331">UA16</f>
        <v>#REF!</v>
      </c>
      <c r="VD16" s="391" t="s">
        <v>44</v>
      </c>
      <c r="VE16" s="392"/>
      <c r="VF16" s="52" t="e">
        <f ca="1">UI16</f>
        <v>#REF!</v>
      </c>
      <c r="VG16" s="52" t="e">
        <f t="shared" ref="VG16" ca="1" si="332">UJ16</f>
        <v>#REF!</v>
      </c>
      <c r="VH16" s="52" t="e">
        <f t="shared" ref="VH16" ca="1" si="333">UK16</f>
        <v>#REF!</v>
      </c>
      <c r="VI16" s="52" t="e">
        <f t="shared" ref="VI16" ca="1" si="334">UL16</f>
        <v>#REF!</v>
      </c>
      <c r="VJ16" s="52" t="e">
        <f t="shared" ref="VJ16" ca="1" si="335">UM16</f>
        <v>#REF!</v>
      </c>
      <c r="VK16" s="52" t="e">
        <f t="shared" ref="VK16" ca="1" si="336">UN16</f>
        <v>#REF!</v>
      </c>
      <c r="VL16" s="52" t="e">
        <f t="shared" ref="VL16" ca="1" si="337">UO16</f>
        <v>#REF!</v>
      </c>
      <c r="VM16" s="52" t="e">
        <f t="shared" ref="VM16" ca="1" si="338">UP16</f>
        <v>#REF!</v>
      </c>
      <c r="VN16" s="52" t="e">
        <f t="shared" ref="VN16" ca="1" si="339">UQ16</f>
        <v>#REF!</v>
      </c>
      <c r="VO16" s="52" t="e">
        <f t="shared" ref="VO16" ca="1" si="340">UR16</f>
        <v>#REF!</v>
      </c>
      <c r="VP16" s="52" t="e">
        <f t="shared" ref="VP16" ca="1" si="341">US16</f>
        <v>#REF!</v>
      </c>
      <c r="VQ16" s="52" t="e">
        <f t="shared" ref="VQ16" ca="1" si="342">UT16</f>
        <v>#REF!</v>
      </c>
      <c r="VR16" s="52" t="e">
        <f t="shared" ref="VR16" ca="1" si="343">UU16</f>
        <v>#REF!</v>
      </c>
      <c r="VS16" s="52" t="e">
        <f t="shared" ref="VS16" ca="1" si="344">UV16</f>
        <v>#REF!</v>
      </c>
      <c r="VT16" s="52" t="e">
        <f t="shared" ref="VT16" ca="1" si="345">UW16</f>
        <v>#REF!</v>
      </c>
      <c r="VU16" s="52" t="e">
        <f t="shared" ref="VU16" ca="1" si="346">UX16</f>
        <v>#REF!</v>
      </c>
      <c r="WA16" s="391" t="s">
        <v>44</v>
      </c>
      <c r="WB16" s="392"/>
      <c r="WC16" s="52" t="e">
        <f ca="1">VF16</f>
        <v>#REF!</v>
      </c>
      <c r="WD16" s="52" t="e">
        <f t="shared" ref="WD16" ca="1" si="347">VG16</f>
        <v>#REF!</v>
      </c>
      <c r="WE16" s="52" t="e">
        <f t="shared" ref="WE16" ca="1" si="348">VH16</f>
        <v>#REF!</v>
      </c>
      <c r="WF16" s="52" t="e">
        <f t="shared" ref="WF16" ca="1" si="349">VI16</f>
        <v>#REF!</v>
      </c>
      <c r="WG16" s="52" t="e">
        <f t="shared" ref="WG16" ca="1" si="350">VJ16</f>
        <v>#REF!</v>
      </c>
      <c r="WH16" s="52" t="e">
        <f t="shared" ref="WH16" ca="1" si="351">VK16</f>
        <v>#REF!</v>
      </c>
      <c r="WI16" s="52" t="e">
        <f t="shared" ref="WI16" ca="1" si="352">VL16</f>
        <v>#REF!</v>
      </c>
      <c r="WJ16" s="52" t="e">
        <f t="shared" ref="WJ16" ca="1" si="353">VM16</f>
        <v>#REF!</v>
      </c>
      <c r="WK16" s="52" t="e">
        <f t="shared" ref="WK16" ca="1" si="354">VN16</f>
        <v>#REF!</v>
      </c>
      <c r="WL16" s="52" t="e">
        <f t="shared" ref="WL16" ca="1" si="355">VO16</f>
        <v>#REF!</v>
      </c>
      <c r="WM16" s="52" t="e">
        <f t="shared" ref="WM16" ca="1" si="356">VP16</f>
        <v>#REF!</v>
      </c>
      <c r="WN16" s="52" t="e">
        <f t="shared" ref="WN16" ca="1" si="357">VQ16</f>
        <v>#REF!</v>
      </c>
      <c r="WO16" s="52" t="e">
        <f t="shared" ref="WO16" ca="1" si="358">VR16</f>
        <v>#REF!</v>
      </c>
      <c r="WP16" s="52" t="e">
        <f t="shared" ref="WP16" ca="1" si="359">VS16</f>
        <v>#REF!</v>
      </c>
      <c r="WQ16" s="52" t="e">
        <f t="shared" ref="WQ16" ca="1" si="360">VT16</f>
        <v>#REF!</v>
      </c>
      <c r="WR16" s="52" t="e">
        <f t="shared" ref="WR16" ca="1" si="361">VU16</f>
        <v>#REF!</v>
      </c>
      <c r="WX16" s="391" t="s">
        <v>44</v>
      </c>
      <c r="WY16" s="392"/>
      <c r="WZ16" s="52" t="e">
        <f ca="1">WC16</f>
        <v>#REF!</v>
      </c>
      <c r="XA16" s="52" t="e">
        <f t="shared" ref="XA16" ca="1" si="362">WD16</f>
        <v>#REF!</v>
      </c>
      <c r="XB16" s="52" t="e">
        <f t="shared" ref="XB16" ca="1" si="363">WE16</f>
        <v>#REF!</v>
      </c>
      <c r="XC16" s="52" t="e">
        <f t="shared" ref="XC16" ca="1" si="364">WF16</f>
        <v>#REF!</v>
      </c>
      <c r="XD16" s="52" t="e">
        <f t="shared" ref="XD16" ca="1" si="365">WG16</f>
        <v>#REF!</v>
      </c>
      <c r="XE16" s="52" t="e">
        <f t="shared" ref="XE16" ca="1" si="366">WH16</f>
        <v>#REF!</v>
      </c>
      <c r="XF16" s="52" t="e">
        <f t="shared" ref="XF16" ca="1" si="367">WI16</f>
        <v>#REF!</v>
      </c>
      <c r="XG16" s="52" t="e">
        <f t="shared" ref="XG16" ca="1" si="368">WJ16</f>
        <v>#REF!</v>
      </c>
      <c r="XH16" s="52" t="e">
        <f t="shared" ref="XH16" ca="1" si="369">WK16</f>
        <v>#REF!</v>
      </c>
      <c r="XI16" s="52" t="e">
        <f t="shared" ref="XI16" ca="1" si="370">WL16</f>
        <v>#REF!</v>
      </c>
      <c r="XJ16" s="52" t="e">
        <f t="shared" ref="XJ16" ca="1" si="371">WM16</f>
        <v>#REF!</v>
      </c>
      <c r="XK16" s="52" t="e">
        <f t="shared" ref="XK16" ca="1" si="372">WN16</f>
        <v>#REF!</v>
      </c>
      <c r="XL16" s="52" t="e">
        <f t="shared" ref="XL16" ca="1" si="373">WO16</f>
        <v>#REF!</v>
      </c>
      <c r="XM16" s="52" t="e">
        <f t="shared" ref="XM16" ca="1" si="374">WP16</f>
        <v>#REF!</v>
      </c>
      <c r="XN16" s="52" t="e">
        <f t="shared" ref="XN16" ca="1" si="375">WQ16</f>
        <v>#REF!</v>
      </c>
      <c r="XO16" s="52" t="e">
        <f t="shared" ref="XO16" ca="1" si="376">WR16</f>
        <v>#REF!</v>
      </c>
    </row>
    <row r="17" spans="1:644" x14ac:dyDescent="0.25">
      <c r="A17" s="393"/>
      <c r="B17" s="394"/>
      <c r="C17" s="395" t="e">
        <f ca="1">SUM(C16:E16)</f>
        <v>#REF!</v>
      </c>
      <c r="D17" s="397"/>
      <c r="E17" s="396"/>
      <c r="F17" s="395" t="e">
        <f ca="1">SUM(F16:H16)</f>
        <v>#REF!</v>
      </c>
      <c r="G17" s="397"/>
      <c r="H17" s="396"/>
      <c r="I17" s="395" t="e">
        <f ca="1">SUM(I16:K16)</f>
        <v>#REF!</v>
      </c>
      <c r="J17" s="397"/>
      <c r="K17" s="396"/>
      <c r="L17" s="395" t="e">
        <f ca="1">SUM(L16:N16)</f>
        <v>#REF!</v>
      </c>
      <c r="M17" s="397"/>
      <c r="N17" s="396"/>
      <c r="O17" s="395" t="e">
        <f ca="1">SUM(O16:Q16)</f>
        <v>#REF!</v>
      </c>
      <c r="P17" s="397"/>
      <c r="Q17" s="396"/>
      <c r="R17" s="50" t="e">
        <f ca="1">SUM(R16)</f>
        <v>#REF!</v>
      </c>
      <c r="X17" s="393"/>
      <c r="Y17" s="394"/>
      <c r="Z17" s="395" t="e">
        <f ca="1">SUM(Z16:AB16)</f>
        <v>#REF!</v>
      </c>
      <c r="AA17" s="397"/>
      <c r="AB17" s="396"/>
      <c r="AC17" s="395" t="e">
        <f ca="1">SUM(AC16:AE16)</f>
        <v>#REF!</v>
      </c>
      <c r="AD17" s="397"/>
      <c r="AE17" s="396"/>
      <c r="AF17" s="395" t="e">
        <f ca="1">SUM(AF16:AH16)</f>
        <v>#REF!</v>
      </c>
      <c r="AG17" s="397"/>
      <c r="AH17" s="396"/>
      <c r="AI17" s="395" t="e">
        <f ca="1">SUM(AI16:AK16)</f>
        <v>#REF!</v>
      </c>
      <c r="AJ17" s="397"/>
      <c r="AK17" s="396"/>
      <c r="AL17" s="395" t="e">
        <f ca="1">SUM(AL16:AN16)</f>
        <v>#REF!</v>
      </c>
      <c r="AM17" s="397"/>
      <c r="AN17" s="396"/>
      <c r="AO17" s="50" t="e">
        <f ca="1">SUM(AO16)</f>
        <v>#REF!</v>
      </c>
      <c r="AU17" s="393"/>
      <c r="AV17" s="394"/>
      <c r="AW17" s="395" t="e">
        <f ca="1">SUM(AW16:AY16)</f>
        <v>#REF!</v>
      </c>
      <c r="AX17" s="397"/>
      <c r="AY17" s="396"/>
      <c r="AZ17" s="395" t="e">
        <f ca="1">SUM(AZ16:BB16)</f>
        <v>#REF!</v>
      </c>
      <c r="BA17" s="397"/>
      <c r="BB17" s="396"/>
      <c r="BC17" s="395" t="e">
        <f ca="1">SUM(BC16:BE16)</f>
        <v>#REF!</v>
      </c>
      <c r="BD17" s="397"/>
      <c r="BE17" s="396"/>
      <c r="BF17" s="395" t="e">
        <f ca="1">SUM(BF16:BH16)</f>
        <v>#REF!</v>
      </c>
      <c r="BG17" s="397"/>
      <c r="BH17" s="396"/>
      <c r="BI17" s="395" t="e">
        <f ca="1">SUM(BI16:BK16)</f>
        <v>#REF!</v>
      </c>
      <c r="BJ17" s="397"/>
      <c r="BK17" s="396"/>
      <c r="BL17" s="50" t="e">
        <f ca="1">SUM(BL16)</f>
        <v>#REF!</v>
      </c>
      <c r="BR17" s="393"/>
      <c r="BS17" s="394"/>
      <c r="BT17" s="395" t="e">
        <f ca="1">SUM(BT16:BV16)</f>
        <v>#REF!</v>
      </c>
      <c r="BU17" s="397"/>
      <c r="BV17" s="396"/>
      <c r="BW17" s="395" t="e">
        <f ca="1">SUM(BW16:BY16)</f>
        <v>#REF!</v>
      </c>
      <c r="BX17" s="397"/>
      <c r="BY17" s="396"/>
      <c r="BZ17" s="395" t="e">
        <f ca="1">SUM(BZ16:CB16)</f>
        <v>#REF!</v>
      </c>
      <c r="CA17" s="397"/>
      <c r="CB17" s="396"/>
      <c r="CC17" s="395" t="e">
        <f ca="1">SUM(CC16:CE16)</f>
        <v>#REF!</v>
      </c>
      <c r="CD17" s="397"/>
      <c r="CE17" s="396"/>
      <c r="CF17" s="395" t="e">
        <f ca="1">SUM(CF16:CH16)</f>
        <v>#REF!</v>
      </c>
      <c r="CG17" s="397"/>
      <c r="CH17" s="396"/>
      <c r="CI17" s="50" t="e">
        <f ca="1">SUM(CI16)</f>
        <v>#REF!</v>
      </c>
      <c r="CO17" s="393"/>
      <c r="CP17" s="394"/>
      <c r="CQ17" s="395" t="e">
        <f ca="1">SUM(CQ16:CS16)</f>
        <v>#REF!</v>
      </c>
      <c r="CR17" s="397"/>
      <c r="CS17" s="396"/>
      <c r="CT17" s="395" t="e">
        <f ca="1">SUM(CT16:CV16)</f>
        <v>#REF!</v>
      </c>
      <c r="CU17" s="397"/>
      <c r="CV17" s="396"/>
      <c r="CW17" s="395" t="e">
        <f ca="1">SUM(CW16:CY16)</f>
        <v>#REF!</v>
      </c>
      <c r="CX17" s="397"/>
      <c r="CY17" s="396"/>
      <c r="CZ17" s="395" t="e">
        <f ca="1">SUM(CZ16:DB16)</f>
        <v>#REF!</v>
      </c>
      <c r="DA17" s="397"/>
      <c r="DB17" s="396"/>
      <c r="DC17" s="395" t="e">
        <f ca="1">SUM(DC16:DE16)</f>
        <v>#REF!</v>
      </c>
      <c r="DD17" s="397"/>
      <c r="DE17" s="396"/>
      <c r="DF17" s="50" t="e">
        <f ca="1">SUM(DF16)</f>
        <v>#REF!</v>
      </c>
      <c r="DL17" s="393"/>
      <c r="DM17" s="394"/>
      <c r="DN17" s="395" t="e">
        <f ca="1">SUM(DN16:DP16)</f>
        <v>#REF!</v>
      </c>
      <c r="DO17" s="397"/>
      <c r="DP17" s="396"/>
      <c r="DQ17" s="395" t="e">
        <f ca="1">SUM(DQ16:DS16)</f>
        <v>#REF!</v>
      </c>
      <c r="DR17" s="397"/>
      <c r="DS17" s="396"/>
      <c r="DT17" s="395" t="e">
        <f ca="1">SUM(DT16:DV16)</f>
        <v>#REF!</v>
      </c>
      <c r="DU17" s="397"/>
      <c r="DV17" s="396"/>
      <c r="DW17" s="395" t="e">
        <f ca="1">SUM(DW16:DY16)</f>
        <v>#REF!</v>
      </c>
      <c r="DX17" s="397"/>
      <c r="DY17" s="396"/>
      <c r="DZ17" s="395" t="e">
        <f ca="1">SUM(DZ16:EB16)</f>
        <v>#REF!</v>
      </c>
      <c r="EA17" s="397"/>
      <c r="EB17" s="396"/>
      <c r="EC17" s="50" t="e">
        <f ca="1">SUM(EC16)</f>
        <v>#REF!</v>
      </c>
      <c r="EI17" s="393"/>
      <c r="EJ17" s="394"/>
      <c r="EK17" s="395" t="e">
        <f ca="1">SUM(EK16:EM16)</f>
        <v>#REF!</v>
      </c>
      <c r="EL17" s="397"/>
      <c r="EM17" s="396"/>
      <c r="EN17" s="395" t="e">
        <f ca="1">SUM(EN16:EP16)</f>
        <v>#REF!</v>
      </c>
      <c r="EO17" s="397"/>
      <c r="EP17" s="396"/>
      <c r="EQ17" s="395" t="e">
        <f ca="1">SUM(EQ16:ES16)</f>
        <v>#REF!</v>
      </c>
      <c r="ER17" s="397"/>
      <c r="ES17" s="396"/>
      <c r="ET17" s="395" t="e">
        <f ca="1">SUM(ET16:EV16)</f>
        <v>#REF!</v>
      </c>
      <c r="EU17" s="397"/>
      <c r="EV17" s="396"/>
      <c r="EW17" s="395" t="e">
        <f ca="1">SUM(EW16:EY16)</f>
        <v>#REF!</v>
      </c>
      <c r="EX17" s="397"/>
      <c r="EY17" s="396"/>
      <c r="EZ17" s="50" t="e">
        <f ca="1">SUM(EZ16)</f>
        <v>#REF!</v>
      </c>
      <c r="FF17" s="393"/>
      <c r="FG17" s="394"/>
      <c r="FH17" s="395" t="e">
        <f ca="1">SUM(FH16:FJ16)</f>
        <v>#REF!</v>
      </c>
      <c r="FI17" s="397"/>
      <c r="FJ17" s="396"/>
      <c r="FK17" s="395" t="e">
        <f ca="1">SUM(FK16:FM16)</f>
        <v>#REF!</v>
      </c>
      <c r="FL17" s="397"/>
      <c r="FM17" s="396"/>
      <c r="FN17" s="395" t="e">
        <f ca="1">SUM(FN16:FP16)</f>
        <v>#REF!</v>
      </c>
      <c r="FO17" s="397"/>
      <c r="FP17" s="396"/>
      <c r="FQ17" s="395" t="e">
        <f ca="1">SUM(FQ16:FS16)</f>
        <v>#REF!</v>
      </c>
      <c r="FR17" s="397"/>
      <c r="FS17" s="396"/>
      <c r="FT17" s="395" t="e">
        <f ca="1">SUM(FT16:FV16)</f>
        <v>#REF!</v>
      </c>
      <c r="FU17" s="397"/>
      <c r="FV17" s="396"/>
      <c r="FW17" s="50" t="e">
        <f ca="1">SUM(FW16)</f>
        <v>#REF!</v>
      </c>
      <c r="GC17" s="393"/>
      <c r="GD17" s="394"/>
      <c r="GE17" s="395" t="e">
        <f ca="1">SUM(GE16:GG16)</f>
        <v>#REF!</v>
      </c>
      <c r="GF17" s="397"/>
      <c r="GG17" s="396"/>
      <c r="GH17" s="395" t="e">
        <f ca="1">SUM(GH16:GJ16)</f>
        <v>#REF!</v>
      </c>
      <c r="GI17" s="397"/>
      <c r="GJ17" s="396"/>
      <c r="GK17" s="395" t="e">
        <f ca="1">SUM(GK16:GM16)</f>
        <v>#REF!</v>
      </c>
      <c r="GL17" s="397"/>
      <c r="GM17" s="396"/>
      <c r="GN17" s="395" t="e">
        <f ca="1">SUM(GN16:GP16)</f>
        <v>#REF!</v>
      </c>
      <c r="GO17" s="397"/>
      <c r="GP17" s="396"/>
      <c r="GQ17" s="395" t="e">
        <f ca="1">SUM(GQ16:GS16)</f>
        <v>#REF!</v>
      </c>
      <c r="GR17" s="397"/>
      <c r="GS17" s="396"/>
      <c r="GT17" s="50" t="e">
        <f ca="1">SUM(GT16)</f>
        <v>#REF!</v>
      </c>
      <c r="GZ17" s="393"/>
      <c r="HA17" s="394"/>
      <c r="HB17" s="395" t="e">
        <f ca="1">SUM(HB16:HD16)</f>
        <v>#REF!</v>
      </c>
      <c r="HC17" s="397"/>
      <c r="HD17" s="396"/>
      <c r="HE17" s="395" t="e">
        <f ca="1">SUM(HE16:HG16)</f>
        <v>#REF!</v>
      </c>
      <c r="HF17" s="397"/>
      <c r="HG17" s="396"/>
      <c r="HH17" s="395" t="e">
        <f ca="1">SUM(HH16:HJ16)</f>
        <v>#REF!</v>
      </c>
      <c r="HI17" s="397"/>
      <c r="HJ17" s="396"/>
      <c r="HK17" s="395" t="e">
        <f ca="1">SUM(HK16:HM16)</f>
        <v>#REF!</v>
      </c>
      <c r="HL17" s="397"/>
      <c r="HM17" s="396"/>
      <c r="HN17" s="395" t="e">
        <f ca="1">SUM(HN16:HP16)</f>
        <v>#REF!</v>
      </c>
      <c r="HO17" s="397"/>
      <c r="HP17" s="396"/>
      <c r="HQ17" s="50" t="e">
        <f ca="1">SUM(HQ16)</f>
        <v>#REF!</v>
      </c>
      <c r="HW17" s="393"/>
      <c r="HX17" s="394"/>
      <c r="HY17" s="395" t="e">
        <f ca="1">SUM(HY16:IA16)</f>
        <v>#REF!</v>
      </c>
      <c r="HZ17" s="397"/>
      <c r="IA17" s="396"/>
      <c r="IB17" s="395" t="e">
        <f ca="1">SUM(IB16:ID16)</f>
        <v>#REF!</v>
      </c>
      <c r="IC17" s="397"/>
      <c r="ID17" s="396"/>
      <c r="IE17" s="395" t="e">
        <f ca="1">SUM(IE16:IG16)</f>
        <v>#REF!</v>
      </c>
      <c r="IF17" s="397"/>
      <c r="IG17" s="396"/>
      <c r="IH17" s="395" t="e">
        <f ca="1">SUM(IH16:IJ16)</f>
        <v>#REF!</v>
      </c>
      <c r="II17" s="397"/>
      <c r="IJ17" s="396"/>
      <c r="IK17" s="395" t="e">
        <f ca="1">SUM(IK16:IM16)</f>
        <v>#REF!</v>
      </c>
      <c r="IL17" s="397"/>
      <c r="IM17" s="396"/>
      <c r="IN17" s="50" t="e">
        <f ca="1">SUM(IN16)</f>
        <v>#REF!</v>
      </c>
      <c r="IT17" s="393"/>
      <c r="IU17" s="394"/>
      <c r="IV17" s="395" t="e">
        <f ca="1">SUM(IV16:IX16)</f>
        <v>#REF!</v>
      </c>
      <c r="IW17" s="397"/>
      <c r="IX17" s="396"/>
      <c r="IY17" s="395" t="e">
        <f ca="1">SUM(IY16:JA16)</f>
        <v>#REF!</v>
      </c>
      <c r="IZ17" s="397"/>
      <c r="JA17" s="396"/>
      <c r="JB17" s="395" t="e">
        <f ca="1">SUM(JB16:JD16)</f>
        <v>#REF!</v>
      </c>
      <c r="JC17" s="397"/>
      <c r="JD17" s="396"/>
      <c r="JE17" s="395" t="e">
        <f ca="1">SUM(JE16:JG16)</f>
        <v>#REF!</v>
      </c>
      <c r="JF17" s="397"/>
      <c r="JG17" s="396"/>
      <c r="JH17" s="395" t="e">
        <f ca="1">SUM(JH16:JJ16)</f>
        <v>#REF!</v>
      </c>
      <c r="JI17" s="397"/>
      <c r="JJ17" s="396"/>
      <c r="JK17" s="50" t="e">
        <f ca="1">SUM(JK16)</f>
        <v>#REF!</v>
      </c>
      <c r="JQ17" s="393"/>
      <c r="JR17" s="394"/>
      <c r="JS17" s="395" t="e">
        <f ca="1">SUM(JS16:JU16)</f>
        <v>#REF!</v>
      </c>
      <c r="JT17" s="397"/>
      <c r="JU17" s="396"/>
      <c r="JV17" s="395" t="e">
        <f ca="1">SUM(JV16:JX16)</f>
        <v>#REF!</v>
      </c>
      <c r="JW17" s="397"/>
      <c r="JX17" s="396"/>
      <c r="JY17" s="395" t="e">
        <f ca="1">SUM(JY16:KA16)</f>
        <v>#REF!</v>
      </c>
      <c r="JZ17" s="397"/>
      <c r="KA17" s="396"/>
      <c r="KB17" s="395" t="e">
        <f ca="1">SUM(KB16:KD16)</f>
        <v>#REF!</v>
      </c>
      <c r="KC17" s="397"/>
      <c r="KD17" s="396"/>
      <c r="KE17" s="395" t="e">
        <f ca="1">SUM(KE16:KG16)</f>
        <v>#REF!</v>
      </c>
      <c r="KF17" s="397"/>
      <c r="KG17" s="396"/>
      <c r="KH17" s="50" t="e">
        <f ca="1">SUM(KH16)</f>
        <v>#REF!</v>
      </c>
      <c r="KN17" s="393"/>
      <c r="KO17" s="394"/>
      <c r="KP17" s="395" t="e">
        <f ca="1">SUM(KP16:KR16)</f>
        <v>#REF!</v>
      </c>
      <c r="KQ17" s="397"/>
      <c r="KR17" s="396"/>
      <c r="KS17" s="395" t="e">
        <f ca="1">SUM(KS16:KU16)</f>
        <v>#REF!</v>
      </c>
      <c r="KT17" s="397"/>
      <c r="KU17" s="396"/>
      <c r="KV17" s="395" t="e">
        <f ca="1">SUM(KV16:KX16)</f>
        <v>#REF!</v>
      </c>
      <c r="KW17" s="397"/>
      <c r="KX17" s="396"/>
      <c r="KY17" s="395" t="e">
        <f ca="1">SUM(KY16:LA16)</f>
        <v>#REF!</v>
      </c>
      <c r="KZ17" s="397"/>
      <c r="LA17" s="396"/>
      <c r="LB17" s="395" t="e">
        <f ca="1">SUM(LB16:LD16)</f>
        <v>#REF!</v>
      </c>
      <c r="LC17" s="397"/>
      <c r="LD17" s="396"/>
      <c r="LE17" s="50" t="e">
        <f ca="1">SUM(LE16)</f>
        <v>#REF!</v>
      </c>
      <c r="LK17" s="393"/>
      <c r="LL17" s="394"/>
      <c r="LM17" s="395" t="e">
        <f ca="1">SUM(LM16:LO16)</f>
        <v>#REF!</v>
      </c>
      <c r="LN17" s="397"/>
      <c r="LO17" s="396"/>
      <c r="LP17" s="395" t="e">
        <f ca="1">SUM(LP16:LR16)</f>
        <v>#REF!</v>
      </c>
      <c r="LQ17" s="397"/>
      <c r="LR17" s="396"/>
      <c r="LS17" s="395" t="e">
        <f ca="1">SUM(LS16:LU16)</f>
        <v>#REF!</v>
      </c>
      <c r="LT17" s="397"/>
      <c r="LU17" s="396"/>
      <c r="LV17" s="395" t="e">
        <f ca="1">SUM(LV16:LX16)</f>
        <v>#REF!</v>
      </c>
      <c r="LW17" s="397"/>
      <c r="LX17" s="396"/>
      <c r="LY17" s="395" t="e">
        <f ca="1">SUM(LY16:MA16)</f>
        <v>#REF!</v>
      </c>
      <c r="LZ17" s="397"/>
      <c r="MA17" s="396"/>
      <c r="MB17" s="50" t="e">
        <f ca="1">SUM(MB16)</f>
        <v>#REF!</v>
      </c>
      <c r="MH17" s="393"/>
      <c r="MI17" s="394"/>
      <c r="MJ17" s="395" t="e">
        <f ca="1">SUM(MJ16:ML16)</f>
        <v>#REF!</v>
      </c>
      <c r="MK17" s="397"/>
      <c r="ML17" s="396"/>
      <c r="MM17" s="395" t="e">
        <f ca="1">SUM(MM16:MO16)</f>
        <v>#REF!</v>
      </c>
      <c r="MN17" s="397"/>
      <c r="MO17" s="396"/>
      <c r="MP17" s="395" t="e">
        <f ca="1">SUM(MP16:MR16)</f>
        <v>#REF!</v>
      </c>
      <c r="MQ17" s="397"/>
      <c r="MR17" s="396"/>
      <c r="MS17" s="395" t="e">
        <f ca="1">SUM(MS16:MU16)</f>
        <v>#REF!</v>
      </c>
      <c r="MT17" s="397"/>
      <c r="MU17" s="396"/>
      <c r="MV17" s="395" t="e">
        <f ca="1">SUM(MV16:MX16)</f>
        <v>#REF!</v>
      </c>
      <c r="MW17" s="397"/>
      <c r="MX17" s="396"/>
      <c r="MY17" s="50" t="e">
        <f ca="1">SUM(MY16)</f>
        <v>#REF!</v>
      </c>
      <c r="NE17" s="393"/>
      <c r="NF17" s="394"/>
      <c r="NG17" s="395" t="e">
        <f ca="1">SUM(NG16:NI16)</f>
        <v>#REF!</v>
      </c>
      <c r="NH17" s="397"/>
      <c r="NI17" s="396"/>
      <c r="NJ17" s="395" t="e">
        <f ca="1">SUM(NJ16:NL16)</f>
        <v>#REF!</v>
      </c>
      <c r="NK17" s="397"/>
      <c r="NL17" s="396"/>
      <c r="NM17" s="395" t="e">
        <f ca="1">SUM(NM16:NO16)</f>
        <v>#REF!</v>
      </c>
      <c r="NN17" s="397"/>
      <c r="NO17" s="396"/>
      <c r="NP17" s="395" t="e">
        <f ca="1">SUM(NP16:NR16)</f>
        <v>#REF!</v>
      </c>
      <c r="NQ17" s="397"/>
      <c r="NR17" s="396"/>
      <c r="NS17" s="395" t="e">
        <f ca="1">SUM(NS16:NU16)</f>
        <v>#REF!</v>
      </c>
      <c r="NT17" s="397"/>
      <c r="NU17" s="396"/>
      <c r="NV17" s="50" t="e">
        <f ca="1">SUM(NV16)</f>
        <v>#REF!</v>
      </c>
      <c r="OB17" s="393"/>
      <c r="OC17" s="394"/>
      <c r="OD17" s="395" t="e">
        <f ca="1">SUM(OD16:OF16)</f>
        <v>#REF!</v>
      </c>
      <c r="OE17" s="397"/>
      <c r="OF17" s="396"/>
      <c r="OG17" s="395" t="e">
        <f ca="1">SUM(OG16:OI16)</f>
        <v>#REF!</v>
      </c>
      <c r="OH17" s="397"/>
      <c r="OI17" s="396"/>
      <c r="OJ17" s="395" t="e">
        <f ca="1">SUM(OJ16:OL16)</f>
        <v>#REF!</v>
      </c>
      <c r="OK17" s="397"/>
      <c r="OL17" s="396"/>
      <c r="OM17" s="395" t="e">
        <f ca="1">SUM(OM16:OO16)</f>
        <v>#REF!</v>
      </c>
      <c r="ON17" s="397"/>
      <c r="OO17" s="396"/>
      <c r="OP17" s="395" t="e">
        <f ca="1">SUM(OP16:OR16)</f>
        <v>#REF!</v>
      </c>
      <c r="OQ17" s="397"/>
      <c r="OR17" s="396"/>
      <c r="OS17" s="50" t="e">
        <f ca="1">SUM(OS16)</f>
        <v>#REF!</v>
      </c>
      <c r="OY17" s="393"/>
      <c r="OZ17" s="394"/>
      <c r="PA17" s="395" t="e">
        <f ca="1">SUM(PA16:PC16)</f>
        <v>#REF!</v>
      </c>
      <c r="PB17" s="397"/>
      <c r="PC17" s="396"/>
      <c r="PD17" s="395" t="e">
        <f ca="1">SUM(PD16:PF16)</f>
        <v>#REF!</v>
      </c>
      <c r="PE17" s="397"/>
      <c r="PF17" s="396"/>
      <c r="PG17" s="395" t="e">
        <f ca="1">SUM(PG16:PI16)</f>
        <v>#REF!</v>
      </c>
      <c r="PH17" s="397"/>
      <c r="PI17" s="396"/>
      <c r="PJ17" s="395" t="e">
        <f ca="1">SUM(PJ16:PL16)</f>
        <v>#REF!</v>
      </c>
      <c r="PK17" s="397"/>
      <c r="PL17" s="396"/>
      <c r="PM17" s="395" t="e">
        <f ca="1">SUM(PM16:PO16)</f>
        <v>#REF!</v>
      </c>
      <c r="PN17" s="397"/>
      <c r="PO17" s="396"/>
      <c r="PP17" s="50" t="e">
        <f ca="1">SUM(PP16)</f>
        <v>#REF!</v>
      </c>
      <c r="PV17" s="393"/>
      <c r="PW17" s="394"/>
      <c r="PX17" s="395" t="e">
        <f ca="1">SUM(PX16:PZ16)</f>
        <v>#REF!</v>
      </c>
      <c r="PY17" s="397"/>
      <c r="PZ17" s="396"/>
      <c r="QA17" s="395" t="e">
        <f ca="1">SUM(QA16:QC16)</f>
        <v>#REF!</v>
      </c>
      <c r="QB17" s="397"/>
      <c r="QC17" s="396"/>
      <c r="QD17" s="395" t="e">
        <f ca="1">SUM(QD16:QF16)</f>
        <v>#REF!</v>
      </c>
      <c r="QE17" s="397"/>
      <c r="QF17" s="396"/>
      <c r="QG17" s="395" t="e">
        <f ca="1">SUM(QG16:QI16)</f>
        <v>#REF!</v>
      </c>
      <c r="QH17" s="397"/>
      <c r="QI17" s="396"/>
      <c r="QJ17" s="395" t="e">
        <f ca="1">SUM(QJ16:QL16)</f>
        <v>#REF!</v>
      </c>
      <c r="QK17" s="397"/>
      <c r="QL17" s="396"/>
      <c r="QM17" s="50" t="e">
        <f ca="1">SUM(QM16)</f>
        <v>#REF!</v>
      </c>
      <c r="QS17" s="393"/>
      <c r="QT17" s="394"/>
      <c r="QU17" s="395" t="e">
        <f ca="1">SUM(QU16:QW16)</f>
        <v>#REF!</v>
      </c>
      <c r="QV17" s="397"/>
      <c r="QW17" s="396"/>
      <c r="QX17" s="395" t="e">
        <f ca="1">SUM(QX16:QZ16)</f>
        <v>#REF!</v>
      </c>
      <c r="QY17" s="397"/>
      <c r="QZ17" s="396"/>
      <c r="RA17" s="395" t="e">
        <f ca="1">SUM(RA16:RC16)</f>
        <v>#REF!</v>
      </c>
      <c r="RB17" s="397"/>
      <c r="RC17" s="396"/>
      <c r="RD17" s="395" t="e">
        <f ca="1">SUM(RD16:RF16)</f>
        <v>#REF!</v>
      </c>
      <c r="RE17" s="397"/>
      <c r="RF17" s="396"/>
      <c r="RG17" s="395" t="e">
        <f ca="1">SUM(RG16:RI16)</f>
        <v>#REF!</v>
      </c>
      <c r="RH17" s="397"/>
      <c r="RI17" s="396"/>
      <c r="RJ17" s="50" t="e">
        <f ca="1">SUM(RJ16)</f>
        <v>#REF!</v>
      </c>
      <c r="RP17" s="393"/>
      <c r="RQ17" s="394"/>
      <c r="RR17" s="395" t="e">
        <f ca="1">SUM(RR16:RT16)</f>
        <v>#REF!</v>
      </c>
      <c r="RS17" s="397"/>
      <c r="RT17" s="396"/>
      <c r="RU17" s="395" t="e">
        <f ca="1">SUM(RU16:RW16)</f>
        <v>#REF!</v>
      </c>
      <c r="RV17" s="397"/>
      <c r="RW17" s="396"/>
      <c r="RX17" s="395" t="e">
        <f ca="1">SUM(RX16:RZ16)</f>
        <v>#REF!</v>
      </c>
      <c r="RY17" s="397"/>
      <c r="RZ17" s="396"/>
      <c r="SA17" s="395" t="e">
        <f ca="1">SUM(SA16:SC16)</f>
        <v>#REF!</v>
      </c>
      <c r="SB17" s="397"/>
      <c r="SC17" s="396"/>
      <c r="SD17" s="395" t="e">
        <f ca="1">SUM(SD16:SF16)</f>
        <v>#REF!</v>
      </c>
      <c r="SE17" s="397"/>
      <c r="SF17" s="396"/>
      <c r="SG17" s="50" t="e">
        <f ca="1">SUM(SG16)</f>
        <v>#REF!</v>
      </c>
      <c r="SM17" s="393"/>
      <c r="SN17" s="394"/>
      <c r="SO17" s="395" t="e">
        <f ca="1">SUM(SO16:SQ16)</f>
        <v>#REF!</v>
      </c>
      <c r="SP17" s="397"/>
      <c r="SQ17" s="396"/>
      <c r="SR17" s="395" t="e">
        <f ca="1">SUM(SR16:ST16)</f>
        <v>#REF!</v>
      </c>
      <c r="SS17" s="397"/>
      <c r="ST17" s="396"/>
      <c r="SU17" s="395" t="e">
        <f ca="1">SUM(SU16:SW16)</f>
        <v>#REF!</v>
      </c>
      <c r="SV17" s="397"/>
      <c r="SW17" s="396"/>
      <c r="SX17" s="395" t="e">
        <f ca="1">SUM(SX16:SZ16)</f>
        <v>#REF!</v>
      </c>
      <c r="SY17" s="397"/>
      <c r="SZ17" s="396"/>
      <c r="TA17" s="395" t="e">
        <f ca="1">SUM(TA16:TC16)</f>
        <v>#REF!</v>
      </c>
      <c r="TB17" s="397"/>
      <c r="TC17" s="396"/>
      <c r="TD17" s="50" t="e">
        <f ca="1">SUM(TD16)</f>
        <v>#REF!</v>
      </c>
      <c r="TJ17" s="393"/>
      <c r="TK17" s="394"/>
      <c r="TL17" s="395" t="e">
        <f ca="1">SUM(TL16:TN16)</f>
        <v>#REF!</v>
      </c>
      <c r="TM17" s="397"/>
      <c r="TN17" s="396"/>
      <c r="TO17" s="395" t="e">
        <f ca="1">SUM(TO16:TQ16)</f>
        <v>#REF!</v>
      </c>
      <c r="TP17" s="397"/>
      <c r="TQ17" s="396"/>
      <c r="TR17" s="395" t="e">
        <f ca="1">SUM(TR16:TT16)</f>
        <v>#REF!</v>
      </c>
      <c r="TS17" s="397"/>
      <c r="TT17" s="396"/>
      <c r="TU17" s="395" t="e">
        <f ca="1">SUM(TU16:TW16)</f>
        <v>#REF!</v>
      </c>
      <c r="TV17" s="397"/>
      <c r="TW17" s="396"/>
      <c r="TX17" s="395" t="e">
        <f ca="1">SUM(TX16:TZ16)</f>
        <v>#REF!</v>
      </c>
      <c r="TY17" s="397"/>
      <c r="TZ17" s="396"/>
      <c r="UA17" s="50" t="e">
        <f ca="1">SUM(UA16)</f>
        <v>#REF!</v>
      </c>
      <c r="UG17" s="393"/>
      <c r="UH17" s="394"/>
      <c r="UI17" s="395" t="e">
        <f ca="1">SUM(UI16:UK16)</f>
        <v>#REF!</v>
      </c>
      <c r="UJ17" s="397"/>
      <c r="UK17" s="396"/>
      <c r="UL17" s="395" t="e">
        <f ca="1">SUM(UL16:UN16)</f>
        <v>#REF!</v>
      </c>
      <c r="UM17" s="397"/>
      <c r="UN17" s="396"/>
      <c r="UO17" s="395" t="e">
        <f ca="1">SUM(UO16:UQ16)</f>
        <v>#REF!</v>
      </c>
      <c r="UP17" s="397"/>
      <c r="UQ17" s="396"/>
      <c r="UR17" s="395" t="e">
        <f ca="1">SUM(UR16:UT16)</f>
        <v>#REF!</v>
      </c>
      <c r="US17" s="397"/>
      <c r="UT17" s="396"/>
      <c r="UU17" s="395" t="e">
        <f ca="1">SUM(UU16:UW16)</f>
        <v>#REF!</v>
      </c>
      <c r="UV17" s="397"/>
      <c r="UW17" s="396"/>
      <c r="UX17" s="50" t="e">
        <f ca="1">SUM(UX16)</f>
        <v>#REF!</v>
      </c>
      <c r="VD17" s="393"/>
      <c r="VE17" s="394"/>
      <c r="VF17" s="395" t="e">
        <f ca="1">SUM(VF16:VH16)</f>
        <v>#REF!</v>
      </c>
      <c r="VG17" s="397"/>
      <c r="VH17" s="396"/>
      <c r="VI17" s="395" t="e">
        <f ca="1">SUM(VI16:VK16)</f>
        <v>#REF!</v>
      </c>
      <c r="VJ17" s="397"/>
      <c r="VK17" s="396"/>
      <c r="VL17" s="395" t="e">
        <f ca="1">SUM(VL16:VN16)</f>
        <v>#REF!</v>
      </c>
      <c r="VM17" s="397"/>
      <c r="VN17" s="396"/>
      <c r="VO17" s="395" t="e">
        <f ca="1">SUM(VO16:VQ16)</f>
        <v>#REF!</v>
      </c>
      <c r="VP17" s="397"/>
      <c r="VQ17" s="396"/>
      <c r="VR17" s="395" t="e">
        <f ca="1">SUM(VR16:VT16)</f>
        <v>#REF!</v>
      </c>
      <c r="VS17" s="397"/>
      <c r="VT17" s="396"/>
      <c r="VU17" s="50" t="e">
        <f ca="1">SUM(VU16)</f>
        <v>#REF!</v>
      </c>
      <c r="WA17" s="393"/>
      <c r="WB17" s="394"/>
      <c r="WC17" s="395" t="e">
        <f ca="1">SUM(WC16:WE16)</f>
        <v>#REF!</v>
      </c>
      <c r="WD17" s="397"/>
      <c r="WE17" s="396"/>
      <c r="WF17" s="395" t="e">
        <f ca="1">SUM(WF16:WH16)</f>
        <v>#REF!</v>
      </c>
      <c r="WG17" s="397"/>
      <c r="WH17" s="396"/>
      <c r="WI17" s="395" t="e">
        <f ca="1">SUM(WI16:WK16)</f>
        <v>#REF!</v>
      </c>
      <c r="WJ17" s="397"/>
      <c r="WK17" s="396"/>
      <c r="WL17" s="395" t="e">
        <f ca="1">SUM(WL16:WN16)</f>
        <v>#REF!</v>
      </c>
      <c r="WM17" s="397"/>
      <c r="WN17" s="396"/>
      <c r="WO17" s="395" t="e">
        <f ca="1">SUM(WO16:WQ16)</f>
        <v>#REF!</v>
      </c>
      <c r="WP17" s="397"/>
      <c r="WQ17" s="396"/>
      <c r="WR17" s="50" t="e">
        <f ca="1">SUM(WR16)</f>
        <v>#REF!</v>
      </c>
      <c r="WX17" s="393"/>
      <c r="WY17" s="394"/>
      <c r="WZ17" s="395" t="e">
        <f ca="1">SUM(WZ16:XB16)</f>
        <v>#REF!</v>
      </c>
      <c r="XA17" s="397"/>
      <c r="XB17" s="396"/>
      <c r="XC17" s="395" t="e">
        <f ca="1">SUM(XC16:XE16)</f>
        <v>#REF!</v>
      </c>
      <c r="XD17" s="397"/>
      <c r="XE17" s="396"/>
      <c r="XF17" s="395" t="e">
        <f ca="1">SUM(XF16:XH16)</f>
        <v>#REF!</v>
      </c>
      <c r="XG17" s="397"/>
      <c r="XH17" s="396"/>
      <c r="XI17" s="395" t="e">
        <f ca="1">SUM(XI16:XK16)</f>
        <v>#REF!</v>
      </c>
      <c r="XJ17" s="397"/>
      <c r="XK17" s="396"/>
      <c r="XL17" s="395" t="e">
        <f ca="1">SUM(XL16:XN16)</f>
        <v>#REF!</v>
      </c>
      <c r="XM17" s="397"/>
      <c r="XN17" s="396"/>
      <c r="XO17" s="50" t="e">
        <f ca="1">SUM(XO16)</f>
        <v>#REF!</v>
      </c>
    </row>
    <row r="19" spans="1:644" x14ac:dyDescent="0.25">
      <c r="A19" s="20" t="s">
        <v>46</v>
      </c>
      <c r="T19" s="5" t="s">
        <v>50</v>
      </c>
      <c r="U19" s="5"/>
      <c r="X19" s="20" t="s">
        <v>46</v>
      </c>
      <c r="AQ19" s="5" t="s">
        <v>50</v>
      </c>
      <c r="AR19" s="5"/>
      <c r="AU19" s="20" t="s">
        <v>46</v>
      </c>
      <c r="BN19" s="5" t="s">
        <v>50</v>
      </c>
      <c r="BO19" s="5"/>
      <c r="BR19" s="20" t="s">
        <v>46</v>
      </c>
      <c r="CK19" s="5" t="s">
        <v>50</v>
      </c>
      <c r="CL19" s="5"/>
      <c r="CO19" s="20" t="s">
        <v>46</v>
      </c>
      <c r="DH19" s="5" t="s">
        <v>50</v>
      </c>
      <c r="DI19" s="5"/>
      <c r="DL19" s="20" t="s">
        <v>46</v>
      </c>
      <c r="EE19" s="5" t="s">
        <v>50</v>
      </c>
      <c r="EF19" s="5"/>
      <c r="EI19" s="20" t="s">
        <v>46</v>
      </c>
      <c r="FB19" s="5" t="s">
        <v>50</v>
      </c>
      <c r="FC19" s="5"/>
      <c r="FF19" s="20" t="s">
        <v>46</v>
      </c>
      <c r="FY19" s="5" t="s">
        <v>50</v>
      </c>
      <c r="FZ19" s="5"/>
      <c r="GC19" s="20" t="s">
        <v>46</v>
      </c>
      <c r="GV19" s="5" t="s">
        <v>50</v>
      </c>
      <c r="GW19" s="5"/>
      <c r="GZ19" s="20" t="s">
        <v>46</v>
      </c>
      <c r="HS19" s="5" t="s">
        <v>50</v>
      </c>
      <c r="HT19" s="5"/>
      <c r="HW19" s="20" t="s">
        <v>46</v>
      </c>
      <c r="IP19" s="5" t="s">
        <v>50</v>
      </c>
      <c r="IQ19" s="5"/>
      <c r="IT19" s="20" t="s">
        <v>46</v>
      </c>
      <c r="JM19" s="5" t="s">
        <v>50</v>
      </c>
      <c r="JN19" s="5"/>
      <c r="JQ19" s="20" t="s">
        <v>46</v>
      </c>
      <c r="KJ19" s="5" t="s">
        <v>50</v>
      </c>
      <c r="KK19" s="5"/>
      <c r="KN19" s="20" t="s">
        <v>46</v>
      </c>
      <c r="LG19" s="5" t="s">
        <v>50</v>
      </c>
      <c r="LH19" s="5"/>
      <c r="LK19" s="20" t="s">
        <v>46</v>
      </c>
      <c r="MD19" s="5" t="s">
        <v>50</v>
      </c>
      <c r="ME19" s="5"/>
      <c r="MH19" s="20" t="s">
        <v>46</v>
      </c>
      <c r="NA19" s="5" t="s">
        <v>50</v>
      </c>
      <c r="NB19" s="5"/>
      <c r="NE19" s="20" t="s">
        <v>46</v>
      </c>
      <c r="NX19" s="5" t="s">
        <v>50</v>
      </c>
      <c r="NY19" s="5"/>
      <c r="OB19" s="20" t="s">
        <v>46</v>
      </c>
      <c r="OU19" s="5" t="s">
        <v>50</v>
      </c>
      <c r="OV19" s="5"/>
      <c r="OY19" s="20" t="s">
        <v>46</v>
      </c>
      <c r="PR19" s="5" t="s">
        <v>50</v>
      </c>
      <c r="PS19" s="5"/>
      <c r="PV19" s="20" t="s">
        <v>46</v>
      </c>
      <c r="QO19" s="5" t="s">
        <v>50</v>
      </c>
      <c r="QP19" s="5"/>
      <c r="QS19" s="20" t="s">
        <v>46</v>
      </c>
      <c r="RL19" s="5" t="s">
        <v>50</v>
      </c>
      <c r="RM19" s="5"/>
      <c r="RP19" s="20" t="s">
        <v>46</v>
      </c>
      <c r="SI19" s="5" t="s">
        <v>50</v>
      </c>
      <c r="SJ19" s="5"/>
      <c r="SM19" s="20" t="s">
        <v>46</v>
      </c>
      <c r="TF19" s="5" t="s">
        <v>50</v>
      </c>
      <c r="TG19" s="5"/>
      <c r="TJ19" s="20" t="s">
        <v>46</v>
      </c>
      <c r="UC19" s="5" t="s">
        <v>50</v>
      </c>
      <c r="UD19" s="5"/>
      <c r="UG19" s="20" t="s">
        <v>46</v>
      </c>
      <c r="UZ19" s="5" t="s">
        <v>50</v>
      </c>
      <c r="VA19" s="5"/>
      <c r="VD19" s="20" t="s">
        <v>46</v>
      </c>
      <c r="VW19" s="5" t="s">
        <v>50</v>
      </c>
      <c r="VX19" s="5"/>
      <c r="WA19" s="20" t="s">
        <v>46</v>
      </c>
      <c r="WT19" s="5" t="s">
        <v>50</v>
      </c>
      <c r="WU19" s="5"/>
      <c r="WX19" s="20" t="s">
        <v>46</v>
      </c>
      <c r="XQ19" s="5" t="s">
        <v>50</v>
      </c>
      <c r="XR19" s="5"/>
    </row>
    <row r="20" spans="1:644" x14ac:dyDescent="0.25">
      <c r="A20" s="389" t="s">
        <v>43</v>
      </c>
      <c r="B20" s="389"/>
      <c r="C20" s="50">
        <v>12</v>
      </c>
      <c r="D20" s="50">
        <v>11</v>
      </c>
      <c r="E20" s="50">
        <v>10</v>
      </c>
      <c r="F20" s="50">
        <v>9</v>
      </c>
      <c r="G20" s="50">
        <v>8</v>
      </c>
      <c r="H20" s="50">
        <v>7</v>
      </c>
      <c r="I20" s="50">
        <v>6</v>
      </c>
      <c r="J20" s="50">
        <v>5</v>
      </c>
      <c r="K20" s="50">
        <v>4</v>
      </c>
      <c r="L20" s="50">
        <v>3</v>
      </c>
      <c r="M20" s="50">
        <v>2</v>
      </c>
      <c r="N20" s="50">
        <v>1</v>
      </c>
      <c r="O20" s="50">
        <v>0</v>
      </c>
      <c r="T20" s="400" t="s">
        <v>48</v>
      </c>
      <c r="U20" s="401"/>
      <c r="V20" s="398" t="e">
        <f ca="1">IF(SUM(C22:O22)&lt;&gt;0,SUMPRODUCT(C20:O20,C22:O22)/SUM(C22:O22),"N/A")</f>
        <v>#REF!</v>
      </c>
      <c r="W20" s="399"/>
      <c r="X20" s="389" t="s">
        <v>43</v>
      </c>
      <c r="Y20" s="389"/>
      <c r="Z20" s="50">
        <v>12</v>
      </c>
      <c r="AA20" s="50">
        <v>11</v>
      </c>
      <c r="AB20" s="50">
        <v>10</v>
      </c>
      <c r="AC20" s="50">
        <v>9</v>
      </c>
      <c r="AD20" s="50">
        <v>8</v>
      </c>
      <c r="AE20" s="50">
        <v>7</v>
      </c>
      <c r="AF20" s="50">
        <v>6</v>
      </c>
      <c r="AG20" s="50">
        <v>5</v>
      </c>
      <c r="AH20" s="50">
        <v>4</v>
      </c>
      <c r="AI20" s="50">
        <v>3</v>
      </c>
      <c r="AJ20" s="50">
        <v>2</v>
      </c>
      <c r="AK20" s="50">
        <v>1</v>
      </c>
      <c r="AL20" s="50">
        <v>0</v>
      </c>
      <c r="AQ20" s="400" t="s">
        <v>48</v>
      </c>
      <c r="AR20" s="401"/>
      <c r="AS20" s="398" t="e">
        <f ca="1">IF(SUM(Z22:AL22)&lt;&gt;0,SUMPRODUCT(Z20:AL20,Z22:AL22)/SUM(Z22:AL22),"N/A")</f>
        <v>#REF!</v>
      </c>
      <c r="AT20" s="399"/>
      <c r="AU20" s="389" t="s">
        <v>43</v>
      </c>
      <c r="AV20" s="389"/>
      <c r="AW20" s="50">
        <v>12</v>
      </c>
      <c r="AX20" s="50">
        <v>11</v>
      </c>
      <c r="AY20" s="50">
        <v>10</v>
      </c>
      <c r="AZ20" s="50">
        <v>9</v>
      </c>
      <c r="BA20" s="50">
        <v>8</v>
      </c>
      <c r="BB20" s="50">
        <v>7</v>
      </c>
      <c r="BC20" s="50">
        <v>6</v>
      </c>
      <c r="BD20" s="50">
        <v>5</v>
      </c>
      <c r="BE20" s="50">
        <v>4</v>
      </c>
      <c r="BF20" s="50">
        <v>3</v>
      </c>
      <c r="BG20" s="50">
        <v>2</v>
      </c>
      <c r="BH20" s="50">
        <v>1</v>
      </c>
      <c r="BI20" s="50">
        <v>0</v>
      </c>
      <c r="BN20" s="400" t="s">
        <v>48</v>
      </c>
      <c r="BO20" s="401"/>
      <c r="BP20" s="398" t="e">
        <f ca="1">IF(SUM(AW22:BI22)&lt;&gt;0,SUMPRODUCT(AW20:BI20,AW22:BI22)/SUM(AW22:BI22),"N/A")</f>
        <v>#REF!</v>
      </c>
      <c r="BQ20" s="399"/>
      <c r="BR20" s="389" t="s">
        <v>43</v>
      </c>
      <c r="BS20" s="389"/>
      <c r="BT20" s="50">
        <v>12</v>
      </c>
      <c r="BU20" s="50">
        <v>11</v>
      </c>
      <c r="BV20" s="50">
        <v>10</v>
      </c>
      <c r="BW20" s="50">
        <v>9</v>
      </c>
      <c r="BX20" s="50">
        <v>8</v>
      </c>
      <c r="BY20" s="50">
        <v>7</v>
      </c>
      <c r="BZ20" s="50">
        <v>6</v>
      </c>
      <c r="CA20" s="50">
        <v>5</v>
      </c>
      <c r="CB20" s="50">
        <v>4</v>
      </c>
      <c r="CC20" s="50">
        <v>3</v>
      </c>
      <c r="CD20" s="50">
        <v>2</v>
      </c>
      <c r="CE20" s="50">
        <v>1</v>
      </c>
      <c r="CF20" s="50">
        <v>0</v>
      </c>
      <c r="CK20" s="400" t="s">
        <v>48</v>
      </c>
      <c r="CL20" s="401"/>
      <c r="CM20" s="398" t="e">
        <f ca="1">IF(SUM(BT22:CF22)&lt;&gt;0,SUMPRODUCT(BT20:CF20,BT22:CF22)/SUM(BT22:CF22),"N/A")</f>
        <v>#REF!</v>
      </c>
      <c r="CN20" s="399"/>
      <c r="CO20" s="389" t="s">
        <v>43</v>
      </c>
      <c r="CP20" s="389"/>
      <c r="CQ20" s="50">
        <v>12</v>
      </c>
      <c r="CR20" s="50">
        <v>11</v>
      </c>
      <c r="CS20" s="50">
        <v>10</v>
      </c>
      <c r="CT20" s="50">
        <v>9</v>
      </c>
      <c r="CU20" s="50">
        <v>8</v>
      </c>
      <c r="CV20" s="50">
        <v>7</v>
      </c>
      <c r="CW20" s="50">
        <v>6</v>
      </c>
      <c r="CX20" s="50">
        <v>5</v>
      </c>
      <c r="CY20" s="50">
        <v>4</v>
      </c>
      <c r="CZ20" s="50">
        <v>3</v>
      </c>
      <c r="DA20" s="50">
        <v>2</v>
      </c>
      <c r="DB20" s="50">
        <v>1</v>
      </c>
      <c r="DC20" s="50">
        <v>0</v>
      </c>
      <c r="DH20" s="400" t="s">
        <v>48</v>
      </c>
      <c r="DI20" s="401"/>
      <c r="DJ20" s="398" t="e">
        <f ca="1">IF(SUM(CQ22:DC22)&lt;&gt;0,SUMPRODUCT(CQ20:DC20,CQ22:DC22)/SUM(CQ22:DC22),"N/A")</f>
        <v>#REF!</v>
      </c>
      <c r="DK20" s="399"/>
      <c r="DL20" s="389" t="s">
        <v>43</v>
      </c>
      <c r="DM20" s="389"/>
      <c r="DN20" s="50">
        <v>12</v>
      </c>
      <c r="DO20" s="50">
        <v>11</v>
      </c>
      <c r="DP20" s="50">
        <v>10</v>
      </c>
      <c r="DQ20" s="50">
        <v>9</v>
      </c>
      <c r="DR20" s="50">
        <v>8</v>
      </c>
      <c r="DS20" s="50">
        <v>7</v>
      </c>
      <c r="DT20" s="50">
        <v>6</v>
      </c>
      <c r="DU20" s="50">
        <v>5</v>
      </c>
      <c r="DV20" s="50">
        <v>4</v>
      </c>
      <c r="DW20" s="50">
        <v>3</v>
      </c>
      <c r="DX20" s="50">
        <v>2</v>
      </c>
      <c r="DY20" s="50">
        <v>1</v>
      </c>
      <c r="DZ20" s="50">
        <v>0</v>
      </c>
      <c r="EE20" s="400" t="s">
        <v>48</v>
      </c>
      <c r="EF20" s="401"/>
      <c r="EG20" s="398" t="e">
        <f ca="1">IF(SUM(DN22:DZ22)&lt;&gt;0,SUMPRODUCT(DN20:DZ20,DN22:DZ22)/SUM(DN22:DZ22),"N/A")</f>
        <v>#REF!</v>
      </c>
      <c r="EH20" s="399"/>
      <c r="EI20" s="389" t="s">
        <v>43</v>
      </c>
      <c r="EJ20" s="389"/>
      <c r="EK20" s="50">
        <v>12</v>
      </c>
      <c r="EL20" s="50">
        <v>11</v>
      </c>
      <c r="EM20" s="50">
        <v>10</v>
      </c>
      <c r="EN20" s="50">
        <v>9</v>
      </c>
      <c r="EO20" s="50">
        <v>8</v>
      </c>
      <c r="EP20" s="50">
        <v>7</v>
      </c>
      <c r="EQ20" s="50">
        <v>6</v>
      </c>
      <c r="ER20" s="50">
        <v>5</v>
      </c>
      <c r="ES20" s="50">
        <v>4</v>
      </c>
      <c r="ET20" s="50">
        <v>3</v>
      </c>
      <c r="EU20" s="50">
        <v>2</v>
      </c>
      <c r="EV20" s="50">
        <v>1</v>
      </c>
      <c r="EW20" s="50">
        <v>0</v>
      </c>
      <c r="FB20" s="400" t="s">
        <v>48</v>
      </c>
      <c r="FC20" s="401"/>
      <c r="FD20" s="398" t="e">
        <f ca="1">IF(SUM(EK22:EW22)&lt;&gt;0,SUMPRODUCT(EK20:EW20,EK22:EW22)/SUM(EK22:EW22),"N/A")</f>
        <v>#REF!</v>
      </c>
      <c r="FE20" s="399"/>
      <c r="FF20" s="389" t="s">
        <v>43</v>
      </c>
      <c r="FG20" s="389"/>
      <c r="FH20" s="50">
        <v>12</v>
      </c>
      <c r="FI20" s="50">
        <v>11</v>
      </c>
      <c r="FJ20" s="50">
        <v>10</v>
      </c>
      <c r="FK20" s="50">
        <v>9</v>
      </c>
      <c r="FL20" s="50">
        <v>8</v>
      </c>
      <c r="FM20" s="50">
        <v>7</v>
      </c>
      <c r="FN20" s="50">
        <v>6</v>
      </c>
      <c r="FO20" s="50">
        <v>5</v>
      </c>
      <c r="FP20" s="50">
        <v>4</v>
      </c>
      <c r="FQ20" s="50">
        <v>3</v>
      </c>
      <c r="FR20" s="50">
        <v>2</v>
      </c>
      <c r="FS20" s="50">
        <v>1</v>
      </c>
      <c r="FT20" s="50">
        <v>0</v>
      </c>
      <c r="FY20" s="400" t="s">
        <v>48</v>
      </c>
      <c r="FZ20" s="401"/>
      <c r="GA20" s="398" t="e">
        <f ca="1">IF(SUM(FH22:FT22)&lt;&gt;0,SUMPRODUCT(FH20:FT20,FH22:FT22)/SUM(FH22:FT22),"N/A")</f>
        <v>#REF!</v>
      </c>
      <c r="GB20" s="399"/>
      <c r="GC20" s="389" t="s">
        <v>43</v>
      </c>
      <c r="GD20" s="389"/>
      <c r="GE20" s="50">
        <v>12</v>
      </c>
      <c r="GF20" s="50">
        <v>11</v>
      </c>
      <c r="GG20" s="50">
        <v>10</v>
      </c>
      <c r="GH20" s="50">
        <v>9</v>
      </c>
      <c r="GI20" s="50">
        <v>8</v>
      </c>
      <c r="GJ20" s="50">
        <v>7</v>
      </c>
      <c r="GK20" s="50">
        <v>6</v>
      </c>
      <c r="GL20" s="50">
        <v>5</v>
      </c>
      <c r="GM20" s="50">
        <v>4</v>
      </c>
      <c r="GN20" s="50">
        <v>3</v>
      </c>
      <c r="GO20" s="50">
        <v>2</v>
      </c>
      <c r="GP20" s="50">
        <v>1</v>
      </c>
      <c r="GQ20" s="50">
        <v>0</v>
      </c>
      <c r="GV20" s="400" t="s">
        <v>48</v>
      </c>
      <c r="GW20" s="401"/>
      <c r="GX20" s="398" t="e">
        <f ca="1">IF(SUM(GE22:GQ22)&lt;&gt;0,SUMPRODUCT(GE20:GQ20,GE22:GQ22)/SUM(GE22:GQ22),"N/A")</f>
        <v>#REF!</v>
      </c>
      <c r="GY20" s="399"/>
      <c r="GZ20" s="389" t="s">
        <v>43</v>
      </c>
      <c r="HA20" s="389"/>
      <c r="HB20" s="50">
        <v>12</v>
      </c>
      <c r="HC20" s="50">
        <v>11</v>
      </c>
      <c r="HD20" s="50">
        <v>10</v>
      </c>
      <c r="HE20" s="50">
        <v>9</v>
      </c>
      <c r="HF20" s="50">
        <v>8</v>
      </c>
      <c r="HG20" s="50">
        <v>7</v>
      </c>
      <c r="HH20" s="50">
        <v>6</v>
      </c>
      <c r="HI20" s="50">
        <v>5</v>
      </c>
      <c r="HJ20" s="50">
        <v>4</v>
      </c>
      <c r="HK20" s="50">
        <v>3</v>
      </c>
      <c r="HL20" s="50">
        <v>2</v>
      </c>
      <c r="HM20" s="50">
        <v>1</v>
      </c>
      <c r="HN20" s="50">
        <v>0</v>
      </c>
      <c r="HS20" s="400" t="s">
        <v>48</v>
      </c>
      <c r="HT20" s="401"/>
      <c r="HU20" s="398" t="e">
        <f ca="1">IF(SUM(HB22:HN22)&lt;&gt;0,SUMPRODUCT(HB20:HN20,HB22:HN22)/SUM(HB22:HN22),"N/A")</f>
        <v>#REF!</v>
      </c>
      <c r="HV20" s="399"/>
      <c r="HW20" s="389" t="s">
        <v>43</v>
      </c>
      <c r="HX20" s="389"/>
      <c r="HY20" s="50">
        <v>12</v>
      </c>
      <c r="HZ20" s="50">
        <v>11</v>
      </c>
      <c r="IA20" s="50">
        <v>10</v>
      </c>
      <c r="IB20" s="50">
        <v>9</v>
      </c>
      <c r="IC20" s="50">
        <v>8</v>
      </c>
      <c r="ID20" s="50">
        <v>7</v>
      </c>
      <c r="IE20" s="50">
        <v>6</v>
      </c>
      <c r="IF20" s="50">
        <v>5</v>
      </c>
      <c r="IG20" s="50">
        <v>4</v>
      </c>
      <c r="IH20" s="50">
        <v>3</v>
      </c>
      <c r="II20" s="50">
        <v>2</v>
      </c>
      <c r="IJ20" s="50">
        <v>1</v>
      </c>
      <c r="IK20" s="50">
        <v>0</v>
      </c>
      <c r="IP20" s="400" t="s">
        <v>48</v>
      </c>
      <c r="IQ20" s="401"/>
      <c r="IR20" s="398" t="e">
        <f ca="1">IF(SUM(HY22:IK22)&lt;&gt;0,SUMPRODUCT(HY20:IK20,HY22:IK22)/SUM(HY22:IK22),"N/A")</f>
        <v>#REF!</v>
      </c>
      <c r="IS20" s="399"/>
      <c r="IT20" s="389" t="s">
        <v>43</v>
      </c>
      <c r="IU20" s="389"/>
      <c r="IV20" s="50">
        <v>12</v>
      </c>
      <c r="IW20" s="50">
        <v>11</v>
      </c>
      <c r="IX20" s="50">
        <v>10</v>
      </c>
      <c r="IY20" s="50">
        <v>9</v>
      </c>
      <c r="IZ20" s="50">
        <v>8</v>
      </c>
      <c r="JA20" s="50">
        <v>7</v>
      </c>
      <c r="JB20" s="50">
        <v>6</v>
      </c>
      <c r="JC20" s="50">
        <v>5</v>
      </c>
      <c r="JD20" s="50">
        <v>4</v>
      </c>
      <c r="JE20" s="50">
        <v>3</v>
      </c>
      <c r="JF20" s="50">
        <v>2</v>
      </c>
      <c r="JG20" s="50">
        <v>1</v>
      </c>
      <c r="JH20" s="50">
        <v>0</v>
      </c>
      <c r="JM20" s="400" t="s">
        <v>48</v>
      </c>
      <c r="JN20" s="401"/>
      <c r="JO20" s="398" t="e">
        <f ca="1">IF(SUM(IV22:JH22)&lt;&gt;0,SUMPRODUCT(IV20:JH20,IV22:JH22)/SUM(IV22:JH22),"N/A")</f>
        <v>#REF!</v>
      </c>
      <c r="JP20" s="399"/>
      <c r="JQ20" s="389" t="s">
        <v>43</v>
      </c>
      <c r="JR20" s="389"/>
      <c r="JS20" s="50">
        <v>12</v>
      </c>
      <c r="JT20" s="50">
        <v>11</v>
      </c>
      <c r="JU20" s="50">
        <v>10</v>
      </c>
      <c r="JV20" s="50">
        <v>9</v>
      </c>
      <c r="JW20" s="50">
        <v>8</v>
      </c>
      <c r="JX20" s="50">
        <v>7</v>
      </c>
      <c r="JY20" s="50">
        <v>6</v>
      </c>
      <c r="JZ20" s="50">
        <v>5</v>
      </c>
      <c r="KA20" s="50">
        <v>4</v>
      </c>
      <c r="KB20" s="50">
        <v>3</v>
      </c>
      <c r="KC20" s="50">
        <v>2</v>
      </c>
      <c r="KD20" s="50">
        <v>1</v>
      </c>
      <c r="KE20" s="50">
        <v>0</v>
      </c>
      <c r="KJ20" s="400" t="s">
        <v>48</v>
      </c>
      <c r="KK20" s="401"/>
      <c r="KL20" s="398" t="e">
        <f ca="1">IF(SUM(JS22:KE22)&lt;&gt;0,SUMPRODUCT(JS20:KE20,JS22:KE22)/SUM(JS22:KE22),"N/A")</f>
        <v>#REF!</v>
      </c>
      <c r="KM20" s="399"/>
      <c r="KN20" s="389" t="s">
        <v>43</v>
      </c>
      <c r="KO20" s="389"/>
      <c r="KP20" s="50">
        <v>12</v>
      </c>
      <c r="KQ20" s="50">
        <v>11</v>
      </c>
      <c r="KR20" s="50">
        <v>10</v>
      </c>
      <c r="KS20" s="50">
        <v>9</v>
      </c>
      <c r="KT20" s="50">
        <v>8</v>
      </c>
      <c r="KU20" s="50">
        <v>7</v>
      </c>
      <c r="KV20" s="50">
        <v>6</v>
      </c>
      <c r="KW20" s="50">
        <v>5</v>
      </c>
      <c r="KX20" s="50">
        <v>4</v>
      </c>
      <c r="KY20" s="50">
        <v>3</v>
      </c>
      <c r="KZ20" s="50">
        <v>2</v>
      </c>
      <c r="LA20" s="50">
        <v>1</v>
      </c>
      <c r="LB20" s="50">
        <v>0</v>
      </c>
      <c r="LG20" s="400" t="s">
        <v>48</v>
      </c>
      <c r="LH20" s="401"/>
      <c r="LI20" s="398" t="e">
        <f ca="1">IF(SUM(KP22:LB22)&lt;&gt;0,SUMPRODUCT(KP20:LB20,KP22:LB22)/SUM(KP22:LB22),"N/A")</f>
        <v>#REF!</v>
      </c>
      <c r="LJ20" s="399"/>
      <c r="LK20" s="389" t="s">
        <v>43</v>
      </c>
      <c r="LL20" s="389"/>
      <c r="LM20" s="50">
        <v>12</v>
      </c>
      <c r="LN20" s="50">
        <v>11</v>
      </c>
      <c r="LO20" s="50">
        <v>10</v>
      </c>
      <c r="LP20" s="50">
        <v>9</v>
      </c>
      <c r="LQ20" s="50">
        <v>8</v>
      </c>
      <c r="LR20" s="50">
        <v>7</v>
      </c>
      <c r="LS20" s="50">
        <v>6</v>
      </c>
      <c r="LT20" s="50">
        <v>5</v>
      </c>
      <c r="LU20" s="50">
        <v>4</v>
      </c>
      <c r="LV20" s="50">
        <v>3</v>
      </c>
      <c r="LW20" s="50">
        <v>2</v>
      </c>
      <c r="LX20" s="50">
        <v>1</v>
      </c>
      <c r="LY20" s="50">
        <v>0</v>
      </c>
      <c r="MD20" s="400" t="s">
        <v>48</v>
      </c>
      <c r="ME20" s="401"/>
      <c r="MF20" s="398" t="e">
        <f ca="1">IF(SUM(LM22:LY22)&lt;&gt;0,SUMPRODUCT(LM20:LY20,LM22:LY22)/SUM(LM22:LY22),"N/A")</f>
        <v>#REF!</v>
      </c>
      <c r="MG20" s="399"/>
      <c r="MH20" s="389" t="s">
        <v>43</v>
      </c>
      <c r="MI20" s="389"/>
      <c r="MJ20" s="50">
        <v>12</v>
      </c>
      <c r="MK20" s="50">
        <v>11</v>
      </c>
      <c r="ML20" s="50">
        <v>10</v>
      </c>
      <c r="MM20" s="50">
        <v>9</v>
      </c>
      <c r="MN20" s="50">
        <v>8</v>
      </c>
      <c r="MO20" s="50">
        <v>7</v>
      </c>
      <c r="MP20" s="50">
        <v>6</v>
      </c>
      <c r="MQ20" s="50">
        <v>5</v>
      </c>
      <c r="MR20" s="50">
        <v>4</v>
      </c>
      <c r="MS20" s="50">
        <v>3</v>
      </c>
      <c r="MT20" s="50">
        <v>2</v>
      </c>
      <c r="MU20" s="50">
        <v>1</v>
      </c>
      <c r="MV20" s="50">
        <v>0</v>
      </c>
      <c r="NA20" s="400" t="s">
        <v>48</v>
      </c>
      <c r="NB20" s="401"/>
      <c r="NC20" s="398" t="e">
        <f ca="1">IF(SUM(MJ22:MV22)&lt;&gt;0,SUMPRODUCT(MJ20:MV20,MJ22:MV22)/SUM(MJ22:MV22),"N/A")</f>
        <v>#REF!</v>
      </c>
      <c r="ND20" s="399"/>
      <c r="NE20" s="389" t="s">
        <v>43</v>
      </c>
      <c r="NF20" s="389"/>
      <c r="NG20" s="50">
        <v>12</v>
      </c>
      <c r="NH20" s="50">
        <v>11</v>
      </c>
      <c r="NI20" s="50">
        <v>10</v>
      </c>
      <c r="NJ20" s="50">
        <v>9</v>
      </c>
      <c r="NK20" s="50">
        <v>8</v>
      </c>
      <c r="NL20" s="50">
        <v>7</v>
      </c>
      <c r="NM20" s="50">
        <v>6</v>
      </c>
      <c r="NN20" s="50">
        <v>5</v>
      </c>
      <c r="NO20" s="50">
        <v>4</v>
      </c>
      <c r="NP20" s="50">
        <v>3</v>
      </c>
      <c r="NQ20" s="50">
        <v>2</v>
      </c>
      <c r="NR20" s="50">
        <v>1</v>
      </c>
      <c r="NS20" s="50">
        <v>0</v>
      </c>
      <c r="NX20" s="400" t="s">
        <v>48</v>
      </c>
      <c r="NY20" s="401"/>
      <c r="NZ20" s="398" t="e">
        <f ca="1">IF(SUM(NG22:NS22)&lt;&gt;0,SUMPRODUCT(NG20:NS20,NG22:NS22)/SUM(NG22:NS22),"N/A")</f>
        <v>#REF!</v>
      </c>
      <c r="OA20" s="399"/>
      <c r="OB20" s="389" t="s">
        <v>43</v>
      </c>
      <c r="OC20" s="389"/>
      <c r="OD20" s="50">
        <v>12</v>
      </c>
      <c r="OE20" s="50">
        <v>11</v>
      </c>
      <c r="OF20" s="50">
        <v>10</v>
      </c>
      <c r="OG20" s="50">
        <v>9</v>
      </c>
      <c r="OH20" s="50">
        <v>8</v>
      </c>
      <c r="OI20" s="50">
        <v>7</v>
      </c>
      <c r="OJ20" s="50">
        <v>6</v>
      </c>
      <c r="OK20" s="50">
        <v>5</v>
      </c>
      <c r="OL20" s="50">
        <v>4</v>
      </c>
      <c r="OM20" s="50">
        <v>3</v>
      </c>
      <c r="ON20" s="50">
        <v>2</v>
      </c>
      <c r="OO20" s="50">
        <v>1</v>
      </c>
      <c r="OP20" s="50">
        <v>0</v>
      </c>
      <c r="OU20" s="400" t="s">
        <v>48</v>
      </c>
      <c r="OV20" s="401"/>
      <c r="OW20" s="398" t="e">
        <f ca="1">IF(SUM(OD22:OP22)&lt;&gt;0,SUMPRODUCT(OD20:OP20,OD22:OP22)/SUM(OD22:OP22),"N/A")</f>
        <v>#REF!</v>
      </c>
      <c r="OX20" s="399"/>
      <c r="OY20" s="389" t="s">
        <v>43</v>
      </c>
      <c r="OZ20" s="389"/>
      <c r="PA20" s="50">
        <v>12</v>
      </c>
      <c r="PB20" s="50">
        <v>11</v>
      </c>
      <c r="PC20" s="50">
        <v>10</v>
      </c>
      <c r="PD20" s="50">
        <v>9</v>
      </c>
      <c r="PE20" s="50">
        <v>8</v>
      </c>
      <c r="PF20" s="50">
        <v>7</v>
      </c>
      <c r="PG20" s="50">
        <v>6</v>
      </c>
      <c r="PH20" s="50">
        <v>5</v>
      </c>
      <c r="PI20" s="50">
        <v>4</v>
      </c>
      <c r="PJ20" s="50">
        <v>3</v>
      </c>
      <c r="PK20" s="50">
        <v>2</v>
      </c>
      <c r="PL20" s="50">
        <v>1</v>
      </c>
      <c r="PM20" s="50">
        <v>0</v>
      </c>
      <c r="PR20" s="400" t="s">
        <v>48</v>
      </c>
      <c r="PS20" s="401"/>
      <c r="PT20" s="398" t="e">
        <f ca="1">IF(SUM(PA22:PM22)&lt;&gt;0,SUMPRODUCT(PA20:PM20,PA22:PM22)/SUM(PA22:PM22),"N/A")</f>
        <v>#REF!</v>
      </c>
      <c r="PU20" s="399"/>
      <c r="PV20" s="389" t="s">
        <v>43</v>
      </c>
      <c r="PW20" s="389"/>
      <c r="PX20" s="50">
        <v>12</v>
      </c>
      <c r="PY20" s="50">
        <v>11</v>
      </c>
      <c r="PZ20" s="50">
        <v>10</v>
      </c>
      <c r="QA20" s="50">
        <v>9</v>
      </c>
      <c r="QB20" s="50">
        <v>8</v>
      </c>
      <c r="QC20" s="50">
        <v>7</v>
      </c>
      <c r="QD20" s="50">
        <v>6</v>
      </c>
      <c r="QE20" s="50">
        <v>5</v>
      </c>
      <c r="QF20" s="50">
        <v>4</v>
      </c>
      <c r="QG20" s="50">
        <v>3</v>
      </c>
      <c r="QH20" s="50">
        <v>2</v>
      </c>
      <c r="QI20" s="50">
        <v>1</v>
      </c>
      <c r="QJ20" s="50">
        <v>0</v>
      </c>
      <c r="QO20" s="400" t="s">
        <v>48</v>
      </c>
      <c r="QP20" s="401"/>
      <c r="QQ20" s="398" t="e">
        <f ca="1">IF(SUM(PX22:QJ22)&lt;&gt;0,SUMPRODUCT(PX20:QJ20,PX22:QJ22)/SUM(PX22:QJ22),"N/A")</f>
        <v>#REF!</v>
      </c>
      <c r="QR20" s="399"/>
      <c r="QS20" s="389" t="s">
        <v>43</v>
      </c>
      <c r="QT20" s="389"/>
      <c r="QU20" s="50">
        <v>12</v>
      </c>
      <c r="QV20" s="50">
        <v>11</v>
      </c>
      <c r="QW20" s="50">
        <v>10</v>
      </c>
      <c r="QX20" s="50">
        <v>9</v>
      </c>
      <c r="QY20" s="50">
        <v>8</v>
      </c>
      <c r="QZ20" s="50">
        <v>7</v>
      </c>
      <c r="RA20" s="50">
        <v>6</v>
      </c>
      <c r="RB20" s="50">
        <v>5</v>
      </c>
      <c r="RC20" s="50">
        <v>4</v>
      </c>
      <c r="RD20" s="50">
        <v>3</v>
      </c>
      <c r="RE20" s="50">
        <v>2</v>
      </c>
      <c r="RF20" s="50">
        <v>1</v>
      </c>
      <c r="RG20" s="50">
        <v>0</v>
      </c>
      <c r="RL20" s="400" t="s">
        <v>48</v>
      </c>
      <c r="RM20" s="401"/>
      <c r="RN20" s="398" t="e">
        <f ca="1">IF(SUM(QU22:RG22)&lt;&gt;0,SUMPRODUCT(QU20:RG20,QU22:RG22)/SUM(QU22:RG22),"N/A")</f>
        <v>#REF!</v>
      </c>
      <c r="RO20" s="399"/>
      <c r="RP20" s="389" t="s">
        <v>43</v>
      </c>
      <c r="RQ20" s="389"/>
      <c r="RR20" s="50">
        <v>12</v>
      </c>
      <c r="RS20" s="50">
        <v>11</v>
      </c>
      <c r="RT20" s="50">
        <v>10</v>
      </c>
      <c r="RU20" s="50">
        <v>9</v>
      </c>
      <c r="RV20" s="50">
        <v>8</v>
      </c>
      <c r="RW20" s="50">
        <v>7</v>
      </c>
      <c r="RX20" s="50">
        <v>6</v>
      </c>
      <c r="RY20" s="50">
        <v>5</v>
      </c>
      <c r="RZ20" s="50">
        <v>4</v>
      </c>
      <c r="SA20" s="50">
        <v>3</v>
      </c>
      <c r="SB20" s="50">
        <v>2</v>
      </c>
      <c r="SC20" s="50">
        <v>1</v>
      </c>
      <c r="SD20" s="50">
        <v>0</v>
      </c>
      <c r="SI20" s="400" t="s">
        <v>48</v>
      </c>
      <c r="SJ20" s="401"/>
      <c r="SK20" s="398" t="e">
        <f ca="1">IF(SUM(RR22:SD22)&lt;&gt;0,SUMPRODUCT(RR20:SD20,RR22:SD22)/SUM(RR22:SD22),"N/A")</f>
        <v>#REF!</v>
      </c>
      <c r="SL20" s="399"/>
      <c r="SM20" s="389" t="s">
        <v>43</v>
      </c>
      <c r="SN20" s="389"/>
      <c r="SO20" s="50">
        <v>12</v>
      </c>
      <c r="SP20" s="50">
        <v>11</v>
      </c>
      <c r="SQ20" s="50">
        <v>10</v>
      </c>
      <c r="SR20" s="50">
        <v>9</v>
      </c>
      <c r="SS20" s="50">
        <v>8</v>
      </c>
      <c r="ST20" s="50">
        <v>7</v>
      </c>
      <c r="SU20" s="50">
        <v>6</v>
      </c>
      <c r="SV20" s="50">
        <v>5</v>
      </c>
      <c r="SW20" s="50">
        <v>4</v>
      </c>
      <c r="SX20" s="50">
        <v>3</v>
      </c>
      <c r="SY20" s="50">
        <v>2</v>
      </c>
      <c r="SZ20" s="50">
        <v>1</v>
      </c>
      <c r="TA20" s="50">
        <v>0</v>
      </c>
      <c r="TF20" s="400" t="s">
        <v>48</v>
      </c>
      <c r="TG20" s="401"/>
      <c r="TH20" s="398" t="e">
        <f ca="1">IF(SUM(SO22:TA22)&lt;&gt;0,SUMPRODUCT(SO20:TA20,SO22:TA22)/SUM(SO22:TA22),"N/A")</f>
        <v>#REF!</v>
      </c>
      <c r="TI20" s="399"/>
      <c r="TJ20" s="389" t="s">
        <v>43</v>
      </c>
      <c r="TK20" s="389"/>
      <c r="TL20" s="50">
        <v>12</v>
      </c>
      <c r="TM20" s="50">
        <v>11</v>
      </c>
      <c r="TN20" s="50">
        <v>10</v>
      </c>
      <c r="TO20" s="50">
        <v>9</v>
      </c>
      <c r="TP20" s="50">
        <v>8</v>
      </c>
      <c r="TQ20" s="50">
        <v>7</v>
      </c>
      <c r="TR20" s="50">
        <v>6</v>
      </c>
      <c r="TS20" s="50">
        <v>5</v>
      </c>
      <c r="TT20" s="50">
        <v>4</v>
      </c>
      <c r="TU20" s="50">
        <v>3</v>
      </c>
      <c r="TV20" s="50">
        <v>2</v>
      </c>
      <c r="TW20" s="50">
        <v>1</v>
      </c>
      <c r="TX20" s="50">
        <v>0</v>
      </c>
      <c r="UC20" s="400" t="s">
        <v>48</v>
      </c>
      <c r="UD20" s="401"/>
      <c r="UE20" s="398" t="e">
        <f ca="1">IF(SUM(TL22:TX22)&lt;&gt;0,SUMPRODUCT(TL20:TX20,TL22:TX22)/SUM(TL22:TX22),"N/A")</f>
        <v>#REF!</v>
      </c>
      <c r="UF20" s="399"/>
      <c r="UG20" s="389" t="s">
        <v>43</v>
      </c>
      <c r="UH20" s="389"/>
      <c r="UI20" s="50">
        <v>12</v>
      </c>
      <c r="UJ20" s="50">
        <v>11</v>
      </c>
      <c r="UK20" s="50">
        <v>10</v>
      </c>
      <c r="UL20" s="50">
        <v>9</v>
      </c>
      <c r="UM20" s="50">
        <v>8</v>
      </c>
      <c r="UN20" s="50">
        <v>7</v>
      </c>
      <c r="UO20" s="50">
        <v>6</v>
      </c>
      <c r="UP20" s="50">
        <v>5</v>
      </c>
      <c r="UQ20" s="50">
        <v>4</v>
      </c>
      <c r="UR20" s="50">
        <v>3</v>
      </c>
      <c r="US20" s="50">
        <v>2</v>
      </c>
      <c r="UT20" s="50">
        <v>1</v>
      </c>
      <c r="UU20" s="50">
        <v>0</v>
      </c>
      <c r="UZ20" s="400" t="s">
        <v>48</v>
      </c>
      <c r="VA20" s="401"/>
      <c r="VB20" s="398" t="e">
        <f ca="1">IF(SUM(UI22:UU22)&lt;&gt;0,SUMPRODUCT(UI20:UU20,UI22:UU22)/SUM(UI22:UU22),"N/A")</f>
        <v>#REF!</v>
      </c>
      <c r="VC20" s="399"/>
      <c r="VD20" s="389" t="s">
        <v>43</v>
      </c>
      <c r="VE20" s="389"/>
      <c r="VF20" s="50">
        <v>12</v>
      </c>
      <c r="VG20" s="50">
        <v>11</v>
      </c>
      <c r="VH20" s="50">
        <v>10</v>
      </c>
      <c r="VI20" s="50">
        <v>9</v>
      </c>
      <c r="VJ20" s="50">
        <v>8</v>
      </c>
      <c r="VK20" s="50">
        <v>7</v>
      </c>
      <c r="VL20" s="50">
        <v>6</v>
      </c>
      <c r="VM20" s="50">
        <v>5</v>
      </c>
      <c r="VN20" s="50">
        <v>4</v>
      </c>
      <c r="VO20" s="50">
        <v>3</v>
      </c>
      <c r="VP20" s="50">
        <v>2</v>
      </c>
      <c r="VQ20" s="50">
        <v>1</v>
      </c>
      <c r="VR20" s="50">
        <v>0</v>
      </c>
      <c r="VW20" s="400" t="s">
        <v>48</v>
      </c>
      <c r="VX20" s="401"/>
      <c r="VY20" s="398" t="e">
        <f ca="1">IF(SUM(VF22:VR22)&lt;&gt;0,SUMPRODUCT(VF20:VR20,VF22:VR22)/SUM(VF22:VR22),"N/A")</f>
        <v>#REF!</v>
      </c>
      <c r="VZ20" s="399"/>
      <c r="WA20" s="389" t="s">
        <v>43</v>
      </c>
      <c r="WB20" s="389"/>
      <c r="WC20" s="50">
        <v>12</v>
      </c>
      <c r="WD20" s="50">
        <v>11</v>
      </c>
      <c r="WE20" s="50">
        <v>10</v>
      </c>
      <c r="WF20" s="50">
        <v>9</v>
      </c>
      <c r="WG20" s="50">
        <v>8</v>
      </c>
      <c r="WH20" s="50">
        <v>7</v>
      </c>
      <c r="WI20" s="50">
        <v>6</v>
      </c>
      <c r="WJ20" s="50">
        <v>5</v>
      </c>
      <c r="WK20" s="50">
        <v>4</v>
      </c>
      <c r="WL20" s="50">
        <v>3</v>
      </c>
      <c r="WM20" s="50">
        <v>2</v>
      </c>
      <c r="WN20" s="50">
        <v>1</v>
      </c>
      <c r="WO20" s="50">
        <v>0</v>
      </c>
      <c r="WT20" s="400" t="s">
        <v>48</v>
      </c>
      <c r="WU20" s="401"/>
      <c r="WV20" s="398" t="e">
        <f ca="1">IF(SUM(WC22:WO22)&lt;&gt;0,SUMPRODUCT(WC20:WO20,WC22:WO22)/SUM(WC22:WO22),"N/A")</f>
        <v>#REF!</v>
      </c>
      <c r="WW20" s="399"/>
      <c r="WX20" s="389" t="s">
        <v>43</v>
      </c>
      <c r="WY20" s="389"/>
      <c r="WZ20" s="50">
        <v>12</v>
      </c>
      <c r="XA20" s="50">
        <v>11</v>
      </c>
      <c r="XB20" s="50">
        <v>10</v>
      </c>
      <c r="XC20" s="50">
        <v>9</v>
      </c>
      <c r="XD20" s="50">
        <v>8</v>
      </c>
      <c r="XE20" s="50">
        <v>7</v>
      </c>
      <c r="XF20" s="50">
        <v>6</v>
      </c>
      <c r="XG20" s="50">
        <v>5</v>
      </c>
      <c r="XH20" s="50">
        <v>4</v>
      </c>
      <c r="XI20" s="50">
        <v>3</v>
      </c>
      <c r="XJ20" s="50">
        <v>2</v>
      </c>
      <c r="XK20" s="50">
        <v>1</v>
      </c>
      <c r="XL20" s="50">
        <v>0</v>
      </c>
      <c r="XQ20" s="400" t="s">
        <v>48</v>
      </c>
      <c r="XR20" s="401"/>
      <c r="XS20" s="398" t="e">
        <f ca="1">IF(SUM(WZ22:XL22)&lt;&gt;0,SUMPRODUCT(WZ20:XL20,WZ22:XL22)/SUM(WZ22:XL22),"N/A")</f>
        <v>#REF!</v>
      </c>
      <c r="XT20" s="399"/>
    </row>
    <row r="21" spans="1:644" ht="15.75" thickBot="1" x14ac:dyDescent="0.3">
      <c r="A21" s="390" t="s">
        <v>2</v>
      </c>
      <c r="B21" s="390"/>
      <c r="C21" s="51" t="s">
        <v>27</v>
      </c>
      <c r="D21" s="51" t="s">
        <v>28</v>
      </c>
      <c r="E21" s="51" t="s">
        <v>29</v>
      </c>
      <c r="F21" s="51" t="s">
        <v>30</v>
      </c>
      <c r="G21" s="51" t="s">
        <v>31</v>
      </c>
      <c r="H21" s="51" t="s">
        <v>32</v>
      </c>
      <c r="I21" s="51" t="s">
        <v>33</v>
      </c>
      <c r="J21" s="51" t="s">
        <v>34</v>
      </c>
      <c r="K21" s="51" t="s">
        <v>42</v>
      </c>
      <c r="L21" s="51" t="s">
        <v>35</v>
      </c>
      <c r="M21" s="51" t="s">
        <v>36</v>
      </c>
      <c r="N21" s="51" t="s">
        <v>37</v>
      </c>
      <c r="O21" s="51" t="s">
        <v>38</v>
      </c>
      <c r="T21" s="400" t="s">
        <v>49</v>
      </c>
      <c r="U21" s="401"/>
      <c r="V21" s="398" t="str">
        <f ca="1">IF(ISNUMBER(V20),VLOOKUP(ROUND(V20,0),Tabelle2[[Punkte (G)]:[Note (G)]],2,1),"N/A")</f>
        <v>N/A</v>
      </c>
      <c r="W21" s="399"/>
      <c r="X21" s="390" t="s">
        <v>2</v>
      </c>
      <c r="Y21" s="390"/>
      <c r="Z21" s="51" t="s">
        <v>27</v>
      </c>
      <c r="AA21" s="51" t="s">
        <v>28</v>
      </c>
      <c r="AB21" s="51" t="s">
        <v>29</v>
      </c>
      <c r="AC21" s="51" t="s">
        <v>30</v>
      </c>
      <c r="AD21" s="51" t="s">
        <v>31</v>
      </c>
      <c r="AE21" s="51" t="s">
        <v>32</v>
      </c>
      <c r="AF21" s="51" t="s">
        <v>33</v>
      </c>
      <c r="AG21" s="51" t="s">
        <v>34</v>
      </c>
      <c r="AH21" s="51" t="s">
        <v>42</v>
      </c>
      <c r="AI21" s="51" t="s">
        <v>35</v>
      </c>
      <c r="AJ21" s="51" t="s">
        <v>36</v>
      </c>
      <c r="AK21" s="51" t="s">
        <v>37</v>
      </c>
      <c r="AL21" s="51" t="s">
        <v>38</v>
      </c>
      <c r="AQ21" s="400" t="s">
        <v>49</v>
      </c>
      <c r="AR21" s="401"/>
      <c r="AS21" s="398" t="str">
        <f ca="1">IF(ISNUMBER(AS20),VLOOKUP(ROUND(AS20,0),Tabelle2[[Punkte (G)]:[Note (G)]],2,1),"N/A")</f>
        <v>N/A</v>
      </c>
      <c r="AT21" s="399"/>
      <c r="AU21" s="390" t="s">
        <v>2</v>
      </c>
      <c r="AV21" s="390"/>
      <c r="AW21" s="51" t="s">
        <v>27</v>
      </c>
      <c r="AX21" s="51" t="s">
        <v>28</v>
      </c>
      <c r="AY21" s="51" t="s">
        <v>29</v>
      </c>
      <c r="AZ21" s="51" t="s">
        <v>30</v>
      </c>
      <c r="BA21" s="51" t="s">
        <v>31</v>
      </c>
      <c r="BB21" s="51" t="s">
        <v>32</v>
      </c>
      <c r="BC21" s="51" t="s">
        <v>33</v>
      </c>
      <c r="BD21" s="51" t="s">
        <v>34</v>
      </c>
      <c r="BE21" s="51" t="s">
        <v>42</v>
      </c>
      <c r="BF21" s="51" t="s">
        <v>35</v>
      </c>
      <c r="BG21" s="51" t="s">
        <v>36</v>
      </c>
      <c r="BH21" s="51" t="s">
        <v>37</v>
      </c>
      <c r="BI21" s="51" t="s">
        <v>38</v>
      </c>
      <c r="BN21" s="400" t="s">
        <v>49</v>
      </c>
      <c r="BO21" s="401"/>
      <c r="BP21" s="398" t="str">
        <f ca="1">IF(ISNUMBER(BP20),VLOOKUP(ROUND(BP20,0),Tabelle2[[Punkte (G)]:[Note (G)]],2,1),"N/A")</f>
        <v>N/A</v>
      </c>
      <c r="BQ21" s="399"/>
      <c r="BR21" s="390" t="s">
        <v>2</v>
      </c>
      <c r="BS21" s="390"/>
      <c r="BT21" s="51" t="s">
        <v>27</v>
      </c>
      <c r="BU21" s="51" t="s">
        <v>28</v>
      </c>
      <c r="BV21" s="51" t="s">
        <v>29</v>
      </c>
      <c r="BW21" s="51" t="s">
        <v>30</v>
      </c>
      <c r="BX21" s="51" t="s">
        <v>31</v>
      </c>
      <c r="BY21" s="51" t="s">
        <v>32</v>
      </c>
      <c r="BZ21" s="51" t="s">
        <v>33</v>
      </c>
      <c r="CA21" s="51" t="s">
        <v>34</v>
      </c>
      <c r="CB21" s="51" t="s">
        <v>42</v>
      </c>
      <c r="CC21" s="51" t="s">
        <v>35</v>
      </c>
      <c r="CD21" s="51" t="s">
        <v>36</v>
      </c>
      <c r="CE21" s="51" t="s">
        <v>37</v>
      </c>
      <c r="CF21" s="51" t="s">
        <v>38</v>
      </c>
      <c r="CK21" s="400" t="s">
        <v>49</v>
      </c>
      <c r="CL21" s="401"/>
      <c r="CM21" s="398" t="str">
        <f ca="1">IF(ISNUMBER(CM20),VLOOKUP(ROUND(CM20,0),Tabelle2[[Punkte (G)]:[Note (G)]],2,1),"N/A")</f>
        <v>N/A</v>
      </c>
      <c r="CN21" s="399"/>
      <c r="CO21" s="390" t="s">
        <v>2</v>
      </c>
      <c r="CP21" s="390"/>
      <c r="CQ21" s="51" t="s">
        <v>27</v>
      </c>
      <c r="CR21" s="51" t="s">
        <v>28</v>
      </c>
      <c r="CS21" s="51" t="s">
        <v>29</v>
      </c>
      <c r="CT21" s="51" t="s">
        <v>30</v>
      </c>
      <c r="CU21" s="51" t="s">
        <v>31</v>
      </c>
      <c r="CV21" s="51" t="s">
        <v>32</v>
      </c>
      <c r="CW21" s="51" t="s">
        <v>33</v>
      </c>
      <c r="CX21" s="51" t="s">
        <v>34</v>
      </c>
      <c r="CY21" s="51" t="s">
        <v>42</v>
      </c>
      <c r="CZ21" s="51" t="s">
        <v>35</v>
      </c>
      <c r="DA21" s="51" t="s">
        <v>36</v>
      </c>
      <c r="DB21" s="51" t="s">
        <v>37</v>
      </c>
      <c r="DC21" s="51" t="s">
        <v>38</v>
      </c>
      <c r="DH21" s="400" t="s">
        <v>49</v>
      </c>
      <c r="DI21" s="401"/>
      <c r="DJ21" s="398" t="str">
        <f ca="1">IF(ISNUMBER(DJ20),VLOOKUP(ROUND(DJ20,0),Tabelle2[[Punkte (G)]:[Note (G)]],2,1),"N/A")</f>
        <v>N/A</v>
      </c>
      <c r="DK21" s="399"/>
      <c r="DL21" s="390" t="s">
        <v>2</v>
      </c>
      <c r="DM21" s="390"/>
      <c r="DN21" s="51" t="s">
        <v>27</v>
      </c>
      <c r="DO21" s="51" t="s">
        <v>28</v>
      </c>
      <c r="DP21" s="51" t="s">
        <v>29</v>
      </c>
      <c r="DQ21" s="51" t="s">
        <v>30</v>
      </c>
      <c r="DR21" s="51" t="s">
        <v>31</v>
      </c>
      <c r="DS21" s="51" t="s">
        <v>32</v>
      </c>
      <c r="DT21" s="51" t="s">
        <v>33</v>
      </c>
      <c r="DU21" s="51" t="s">
        <v>34</v>
      </c>
      <c r="DV21" s="51" t="s">
        <v>42</v>
      </c>
      <c r="DW21" s="51" t="s">
        <v>35</v>
      </c>
      <c r="DX21" s="51" t="s">
        <v>36</v>
      </c>
      <c r="DY21" s="51" t="s">
        <v>37</v>
      </c>
      <c r="DZ21" s="51" t="s">
        <v>38</v>
      </c>
      <c r="EE21" s="400" t="s">
        <v>49</v>
      </c>
      <c r="EF21" s="401"/>
      <c r="EG21" s="398" t="str">
        <f ca="1">IF(ISNUMBER(EG20),VLOOKUP(ROUND(EG20,0),Tabelle2[[Punkte (G)]:[Note (G)]],2,1),"N/A")</f>
        <v>N/A</v>
      </c>
      <c r="EH21" s="399"/>
      <c r="EI21" s="390" t="s">
        <v>2</v>
      </c>
      <c r="EJ21" s="390"/>
      <c r="EK21" s="51" t="s">
        <v>27</v>
      </c>
      <c r="EL21" s="51" t="s">
        <v>28</v>
      </c>
      <c r="EM21" s="51" t="s">
        <v>29</v>
      </c>
      <c r="EN21" s="51" t="s">
        <v>30</v>
      </c>
      <c r="EO21" s="51" t="s">
        <v>31</v>
      </c>
      <c r="EP21" s="51" t="s">
        <v>32</v>
      </c>
      <c r="EQ21" s="51" t="s">
        <v>33</v>
      </c>
      <c r="ER21" s="51" t="s">
        <v>34</v>
      </c>
      <c r="ES21" s="51" t="s">
        <v>42</v>
      </c>
      <c r="ET21" s="51" t="s">
        <v>35</v>
      </c>
      <c r="EU21" s="51" t="s">
        <v>36</v>
      </c>
      <c r="EV21" s="51" t="s">
        <v>37</v>
      </c>
      <c r="EW21" s="51" t="s">
        <v>38</v>
      </c>
      <c r="FB21" s="400" t="s">
        <v>49</v>
      </c>
      <c r="FC21" s="401"/>
      <c r="FD21" s="398" t="str">
        <f ca="1">IF(ISNUMBER(FD20),VLOOKUP(ROUND(FD20,0),Tabelle2[[Punkte (G)]:[Note (G)]],2,1),"N/A")</f>
        <v>N/A</v>
      </c>
      <c r="FE21" s="399"/>
      <c r="FF21" s="390" t="s">
        <v>2</v>
      </c>
      <c r="FG21" s="390"/>
      <c r="FH21" s="51" t="s">
        <v>27</v>
      </c>
      <c r="FI21" s="51" t="s">
        <v>28</v>
      </c>
      <c r="FJ21" s="51" t="s">
        <v>29</v>
      </c>
      <c r="FK21" s="51" t="s">
        <v>30</v>
      </c>
      <c r="FL21" s="51" t="s">
        <v>31</v>
      </c>
      <c r="FM21" s="51" t="s">
        <v>32</v>
      </c>
      <c r="FN21" s="51" t="s">
        <v>33</v>
      </c>
      <c r="FO21" s="51" t="s">
        <v>34</v>
      </c>
      <c r="FP21" s="51" t="s">
        <v>42</v>
      </c>
      <c r="FQ21" s="51" t="s">
        <v>35</v>
      </c>
      <c r="FR21" s="51" t="s">
        <v>36</v>
      </c>
      <c r="FS21" s="51" t="s">
        <v>37</v>
      </c>
      <c r="FT21" s="51" t="s">
        <v>38</v>
      </c>
      <c r="FY21" s="400" t="s">
        <v>49</v>
      </c>
      <c r="FZ21" s="401"/>
      <c r="GA21" s="398" t="str">
        <f ca="1">IF(ISNUMBER(GA20),VLOOKUP(ROUND(GA20,0),Tabelle2[[Punkte (G)]:[Note (G)]],2,1),"N/A")</f>
        <v>N/A</v>
      </c>
      <c r="GB21" s="399"/>
      <c r="GC21" s="390" t="s">
        <v>2</v>
      </c>
      <c r="GD21" s="390"/>
      <c r="GE21" s="51" t="s">
        <v>27</v>
      </c>
      <c r="GF21" s="51" t="s">
        <v>28</v>
      </c>
      <c r="GG21" s="51" t="s">
        <v>29</v>
      </c>
      <c r="GH21" s="51" t="s">
        <v>30</v>
      </c>
      <c r="GI21" s="51" t="s">
        <v>31</v>
      </c>
      <c r="GJ21" s="51" t="s">
        <v>32</v>
      </c>
      <c r="GK21" s="51" t="s">
        <v>33</v>
      </c>
      <c r="GL21" s="51" t="s">
        <v>34</v>
      </c>
      <c r="GM21" s="51" t="s">
        <v>42</v>
      </c>
      <c r="GN21" s="51" t="s">
        <v>35</v>
      </c>
      <c r="GO21" s="51" t="s">
        <v>36</v>
      </c>
      <c r="GP21" s="51" t="s">
        <v>37</v>
      </c>
      <c r="GQ21" s="51" t="s">
        <v>38</v>
      </c>
      <c r="GV21" s="400" t="s">
        <v>49</v>
      </c>
      <c r="GW21" s="401"/>
      <c r="GX21" s="398" t="str">
        <f ca="1">IF(ISNUMBER(GX20),VLOOKUP(ROUND(GX20,0),Tabelle2[[Punkte (G)]:[Note (G)]],2,1),"N/A")</f>
        <v>N/A</v>
      </c>
      <c r="GY21" s="399"/>
      <c r="GZ21" s="390" t="s">
        <v>2</v>
      </c>
      <c r="HA21" s="390"/>
      <c r="HB21" s="51" t="s">
        <v>27</v>
      </c>
      <c r="HC21" s="51" t="s">
        <v>28</v>
      </c>
      <c r="HD21" s="51" t="s">
        <v>29</v>
      </c>
      <c r="HE21" s="51" t="s">
        <v>30</v>
      </c>
      <c r="HF21" s="51" t="s">
        <v>31</v>
      </c>
      <c r="HG21" s="51" t="s">
        <v>32</v>
      </c>
      <c r="HH21" s="51" t="s">
        <v>33</v>
      </c>
      <c r="HI21" s="51" t="s">
        <v>34</v>
      </c>
      <c r="HJ21" s="51" t="s">
        <v>42</v>
      </c>
      <c r="HK21" s="51" t="s">
        <v>35</v>
      </c>
      <c r="HL21" s="51" t="s">
        <v>36</v>
      </c>
      <c r="HM21" s="51" t="s">
        <v>37</v>
      </c>
      <c r="HN21" s="51" t="s">
        <v>38</v>
      </c>
      <c r="HS21" s="400" t="s">
        <v>49</v>
      </c>
      <c r="HT21" s="401"/>
      <c r="HU21" s="398" t="str">
        <f ca="1">IF(ISNUMBER(HU20),VLOOKUP(ROUND(HU20,0),Tabelle2[[Punkte (G)]:[Note (G)]],2,1),"N/A")</f>
        <v>N/A</v>
      </c>
      <c r="HV21" s="399"/>
      <c r="HW21" s="390" t="s">
        <v>2</v>
      </c>
      <c r="HX21" s="390"/>
      <c r="HY21" s="51" t="s">
        <v>27</v>
      </c>
      <c r="HZ21" s="51" t="s">
        <v>28</v>
      </c>
      <c r="IA21" s="51" t="s">
        <v>29</v>
      </c>
      <c r="IB21" s="51" t="s">
        <v>30</v>
      </c>
      <c r="IC21" s="51" t="s">
        <v>31</v>
      </c>
      <c r="ID21" s="51" t="s">
        <v>32</v>
      </c>
      <c r="IE21" s="51" t="s">
        <v>33</v>
      </c>
      <c r="IF21" s="51" t="s">
        <v>34</v>
      </c>
      <c r="IG21" s="51" t="s">
        <v>42</v>
      </c>
      <c r="IH21" s="51" t="s">
        <v>35</v>
      </c>
      <c r="II21" s="51" t="s">
        <v>36</v>
      </c>
      <c r="IJ21" s="51" t="s">
        <v>37</v>
      </c>
      <c r="IK21" s="51" t="s">
        <v>38</v>
      </c>
      <c r="IP21" s="400" t="s">
        <v>49</v>
      </c>
      <c r="IQ21" s="401"/>
      <c r="IR21" s="398" t="str">
        <f ca="1">IF(ISNUMBER(IR20),VLOOKUP(ROUND(IR20,0),Tabelle2[[Punkte (G)]:[Note (G)]],2,1),"N/A")</f>
        <v>N/A</v>
      </c>
      <c r="IS21" s="399"/>
      <c r="IT21" s="390" t="s">
        <v>2</v>
      </c>
      <c r="IU21" s="390"/>
      <c r="IV21" s="51" t="s">
        <v>27</v>
      </c>
      <c r="IW21" s="51" t="s">
        <v>28</v>
      </c>
      <c r="IX21" s="51" t="s">
        <v>29</v>
      </c>
      <c r="IY21" s="51" t="s">
        <v>30</v>
      </c>
      <c r="IZ21" s="51" t="s">
        <v>31</v>
      </c>
      <c r="JA21" s="51" t="s">
        <v>32</v>
      </c>
      <c r="JB21" s="51" t="s">
        <v>33</v>
      </c>
      <c r="JC21" s="51" t="s">
        <v>34</v>
      </c>
      <c r="JD21" s="51" t="s">
        <v>42</v>
      </c>
      <c r="JE21" s="51" t="s">
        <v>35</v>
      </c>
      <c r="JF21" s="51" t="s">
        <v>36</v>
      </c>
      <c r="JG21" s="51" t="s">
        <v>37</v>
      </c>
      <c r="JH21" s="51" t="s">
        <v>38</v>
      </c>
      <c r="JM21" s="400" t="s">
        <v>49</v>
      </c>
      <c r="JN21" s="401"/>
      <c r="JO21" s="398" t="str">
        <f ca="1">IF(ISNUMBER(JO20),VLOOKUP(ROUND(JO20,0),Tabelle2[[Punkte (G)]:[Note (G)]],2,1),"N/A")</f>
        <v>N/A</v>
      </c>
      <c r="JP21" s="399"/>
      <c r="JQ21" s="390" t="s">
        <v>2</v>
      </c>
      <c r="JR21" s="390"/>
      <c r="JS21" s="51" t="s">
        <v>27</v>
      </c>
      <c r="JT21" s="51" t="s">
        <v>28</v>
      </c>
      <c r="JU21" s="51" t="s">
        <v>29</v>
      </c>
      <c r="JV21" s="51" t="s">
        <v>30</v>
      </c>
      <c r="JW21" s="51" t="s">
        <v>31</v>
      </c>
      <c r="JX21" s="51" t="s">
        <v>32</v>
      </c>
      <c r="JY21" s="51" t="s">
        <v>33</v>
      </c>
      <c r="JZ21" s="51" t="s">
        <v>34</v>
      </c>
      <c r="KA21" s="51" t="s">
        <v>42</v>
      </c>
      <c r="KB21" s="51" t="s">
        <v>35</v>
      </c>
      <c r="KC21" s="51" t="s">
        <v>36</v>
      </c>
      <c r="KD21" s="51" t="s">
        <v>37</v>
      </c>
      <c r="KE21" s="51" t="s">
        <v>38</v>
      </c>
      <c r="KJ21" s="400" t="s">
        <v>49</v>
      </c>
      <c r="KK21" s="401"/>
      <c r="KL21" s="398" t="str">
        <f ca="1">IF(ISNUMBER(KL20),VLOOKUP(ROUND(KL20,0),Tabelle2[[Punkte (G)]:[Note (G)]],2,1),"N/A")</f>
        <v>N/A</v>
      </c>
      <c r="KM21" s="399"/>
      <c r="KN21" s="390" t="s">
        <v>2</v>
      </c>
      <c r="KO21" s="390"/>
      <c r="KP21" s="51" t="s">
        <v>27</v>
      </c>
      <c r="KQ21" s="51" t="s">
        <v>28</v>
      </c>
      <c r="KR21" s="51" t="s">
        <v>29</v>
      </c>
      <c r="KS21" s="51" t="s">
        <v>30</v>
      </c>
      <c r="KT21" s="51" t="s">
        <v>31</v>
      </c>
      <c r="KU21" s="51" t="s">
        <v>32</v>
      </c>
      <c r="KV21" s="51" t="s">
        <v>33</v>
      </c>
      <c r="KW21" s="51" t="s">
        <v>34</v>
      </c>
      <c r="KX21" s="51" t="s">
        <v>42</v>
      </c>
      <c r="KY21" s="51" t="s">
        <v>35</v>
      </c>
      <c r="KZ21" s="51" t="s">
        <v>36</v>
      </c>
      <c r="LA21" s="51" t="s">
        <v>37</v>
      </c>
      <c r="LB21" s="51" t="s">
        <v>38</v>
      </c>
      <c r="LG21" s="400" t="s">
        <v>49</v>
      </c>
      <c r="LH21" s="401"/>
      <c r="LI21" s="398" t="str">
        <f ca="1">IF(ISNUMBER(LI20),VLOOKUP(ROUND(LI20,0),Tabelle2[[Punkte (G)]:[Note (G)]],2,1),"N/A")</f>
        <v>N/A</v>
      </c>
      <c r="LJ21" s="399"/>
      <c r="LK21" s="390" t="s">
        <v>2</v>
      </c>
      <c r="LL21" s="390"/>
      <c r="LM21" s="51" t="s">
        <v>27</v>
      </c>
      <c r="LN21" s="51" t="s">
        <v>28</v>
      </c>
      <c r="LO21" s="51" t="s">
        <v>29</v>
      </c>
      <c r="LP21" s="51" t="s">
        <v>30</v>
      </c>
      <c r="LQ21" s="51" t="s">
        <v>31</v>
      </c>
      <c r="LR21" s="51" t="s">
        <v>32</v>
      </c>
      <c r="LS21" s="51" t="s">
        <v>33</v>
      </c>
      <c r="LT21" s="51" t="s">
        <v>34</v>
      </c>
      <c r="LU21" s="51" t="s">
        <v>42</v>
      </c>
      <c r="LV21" s="51" t="s">
        <v>35</v>
      </c>
      <c r="LW21" s="51" t="s">
        <v>36</v>
      </c>
      <c r="LX21" s="51" t="s">
        <v>37</v>
      </c>
      <c r="LY21" s="51" t="s">
        <v>38</v>
      </c>
      <c r="MD21" s="400" t="s">
        <v>49</v>
      </c>
      <c r="ME21" s="401"/>
      <c r="MF21" s="398" t="str">
        <f ca="1">IF(ISNUMBER(MF20),VLOOKUP(ROUND(MF20,0),Tabelle2[[Punkte (G)]:[Note (G)]],2,1),"N/A")</f>
        <v>N/A</v>
      </c>
      <c r="MG21" s="399"/>
      <c r="MH21" s="390" t="s">
        <v>2</v>
      </c>
      <c r="MI21" s="390"/>
      <c r="MJ21" s="51" t="s">
        <v>27</v>
      </c>
      <c r="MK21" s="51" t="s">
        <v>28</v>
      </c>
      <c r="ML21" s="51" t="s">
        <v>29</v>
      </c>
      <c r="MM21" s="51" t="s">
        <v>30</v>
      </c>
      <c r="MN21" s="51" t="s">
        <v>31</v>
      </c>
      <c r="MO21" s="51" t="s">
        <v>32</v>
      </c>
      <c r="MP21" s="51" t="s">
        <v>33</v>
      </c>
      <c r="MQ21" s="51" t="s">
        <v>34</v>
      </c>
      <c r="MR21" s="51" t="s">
        <v>42</v>
      </c>
      <c r="MS21" s="51" t="s">
        <v>35</v>
      </c>
      <c r="MT21" s="51" t="s">
        <v>36</v>
      </c>
      <c r="MU21" s="51" t="s">
        <v>37</v>
      </c>
      <c r="MV21" s="51" t="s">
        <v>38</v>
      </c>
      <c r="NA21" s="400" t="s">
        <v>49</v>
      </c>
      <c r="NB21" s="401"/>
      <c r="NC21" s="398" t="str">
        <f ca="1">IF(ISNUMBER(NC20),VLOOKUP(ROUND(NC20,0),Tabelle2[[Punkte (G)]:[Note (G)]],2,1),"N/A")</f>
        <v>N/A</v>
      </c>
      <c r="ND21" s="399"/>
      <c r="NE21" s="390" t="s">
        <v>2</v>
      </c>
      <c r="NF21" s="390"/>
      <c r="NG21" s="51" t="s">
        <v>27</v>
      </c>
      <c r="NH21" s="51" t="s">
        <v>28</v>
      </c>
      <c r="NI21" s="51" t="s">
        <v>29</v>
      </c>
      <c r="NJ21" s="51" t="s">
        <v>30</v>
      </c>
      <c r="NK21" s="51" t="s">
        <v>31</v>
      </c>
      <c r="NL21" s="51" t="s">
        <v>32</v>
      </c>
      <c r="NM21" s="51" t="s">
        <v>33</v>
      </c>
      <c r="NN21" s="51" t="s">
        <v>34</v>
      </c>
      <c r="NO21" s="51" t="s">
        <v>42</v>
      </c>
      <c r="NP21" s="51" t="s">
        <v>35</v>
      </c>
      <c r="NQ21" s="51" t="s">
        <v>36</v>
      </c>
      <c r="NR21" s="51" t="s">
        <v>37</v>
      </c>
      <c r="NS21" s="51" t="s">
        <v>38</v>
      </c>
      <c r="NX21" s="400" t="s">
        <v>49</v>
      </c>
      <c r="NY21" s="401"/>
      <c r="NZ21" s="398" t="str">
        <f ca="1">IF(ISNUMBER(NZ20),VLOOKUP(ROUND(NZ20,0),Tabelle2[[Punkte (G)]:[Note (G)]],2,1),"N/A")</f>
        <v>N/A</v>
      </c>
      <c r="OA21" s="399"/>
      <c r="OB21" s="390" t="s">
        <v>2</v>
      </c>
      <c r="OC21" s="390"/>
      <c r="OD21" s="51" t="s">
        <v>27</v>
      </c>
      <c r="OE21" s="51" t="s">
        <v>28</v>
      </c>
      <c r="OF21" s="51" t="s">
        <v>29</v>
      </c>
      <c r="OG21" s="51" t="s">
        <v>30</v>
      </c>
      <c r="OH21" s="51" t="s">
        <v>31</v>
      </c>
      <c r="OI21" s="51" t="s">
        <v>32</v>
      </c>
      <c r="OJ21" s="51" t="s">
        <v>33</v>
      </c>
      <c r="OK21" s="51" t="s">
        <v>34</v>
      </c>
      <c r="OL21" s="51" t="s">
        <v>42</v>
      </c>
      <c r="OM21" s="51" t="s">
        <v>35</v>
      </c>
      <c r="ON21" s="51" t="s">
        <v>36</v>
      </c>
      <c r="OO21" s="51" t="s">
        <v>37</v>
      </c>
      <c r="OP21" s="51" t="s">
        <v>38</v>
      </c>
      <c r="OU21" s="400" t="s">
        <v>49</v>
      </c>
      <c r="OV21" s="401"/>
      <c r="OW21" s="398" t="str">
        <f ca="1">IF(ISNUMBER(OW20),VLOOKUP(ROUND(OW20,0),Tabelle2[[Punkte (G)]:[Note (G)]],2,1),"N/A")</f>
        <v>N/A</v>
      </c>
      <c r="OX21" s="399"/>
      <c r="OY21" s="390" t="s">
        <v>2</v>
      </c>
      <c r="OZ21" s="390"/>
      <c r="PA21" s="51" t="s">
        <v>27</v>
      </c>
      <c r="PB21" s="51" t="s">
        <v>28</v>
      </c>
      <c r="PC21" s="51" t="s">
        <v>29</v>
      </c>
      <c r="PD21" s="51" t="s">
        <v>30</v>
      </c>
      <c r="PE21" s="51" t="s">
        <v>31</v>
      </c>
      <c r="PF21" s="51" t="s">
        <v>32</v>
      </c>
      <c r="PG21" s="51" t="s">
        <v>33</v>
      </c>
      <c r="PH21" s="51" t="s">
        <v>34</v>
      </c>
      <c r="PI21" s="51" t="s">
        <v>42</v>
      </c>
      <c r="PJ21" s="51" t="s">
        <v>35</v>
      </c>
      <c r="PK21" s="51" t="s">
        <v>36</v>
      </c>
      <c r="PL21" s="51" t="s">
        <v>37</v>
      </c>
      <c r="PM21" s="51" t="s">
        <v>38</v>
      </c>
      <c r="PR21" s="400" t="s">
        <v>49</v>
      </c>
      <c r="PS21" s="401"/>
      <c r="PT21" s="398" t="str">
        <f ca="1">IF(ISNUMBER(PT20),VLOOKUP(ROUND(PT20,0),Tabelle2[[Punkte (G)]:[Note (G)]],2,1),"N/A")</f>
        <v>N/A</v>
      </c>
      <c r="PU21" s="399"/>
      <c r="PV21" s="390" t="s">
        <v>2</v>
      </c>
      <c r="PW21" s="390"/>
      <c r="PX21" s="51" t="s">
        <v>27</v>
      </c>
      <c r="PY21" s="51" t="s">
        <v>28</v>
      </c>
      <c r="PZ21" s="51" t="s">
        <v>29</v>
      </c>
      <c r="QA21" s="51" t="s">
        <v>30</v>
      </c>
      <c r="QB21" s="51" t="s">
        <v>31</v>
      </c>
      <c r="QC21" s="51" t="s">
        <v>32</v>
      </c>
      <c r="QD21" s="51" t="s">
        <v>33</v>
      </c>
      <c r="QE21" s="51" t="s">
        <v>34</v>
      </c>
      <c r="QF21" s="51" t="s">
        <v>42</v>
      </c>
      <c r="QG21" s="51" t="s">
        <v>35</v>
      </c>
      <c r="QH21" s="51" t="s">
        <v>36</v>
      </c>
      <c r="QI21" s="51" t="s">
        <v>37</v>
      </c>
      <c r="QJ21" s="51" t="s">
        <v>38</v>
      </c>
      <c r="QO21" s="400" t="s">
        <v>49</v>
      </c>
      <c r="QP21" s="401"/>
      <c r="QQ21" s="398" t="str">
        <f ca="1">IF(ISNUMBER(QQ20),VLOOKUP(ROUND(QQ20,0),Tabelle2[[Punkte (G)]:[Note (G)]],2,1),"N/A")</f>
        <v>N/A</v>
      </c>
      <c r="QR21" s="399"/>
      <c r="QS21" s="390" t="s">
        <v>2</v>
      </c>
      <c r="QT21" s="390"/>
      <c r="QU21" s="51" t="s">
        <v>27</v>
      </c>
      <c r="QV21" s="51" t="s">
        <v>28</v>
      </c>
      <c r="QW21" s="51" t="s">
        <v>29</v>
      </c>
      <c r="QX21" s="51" t="s">
        <v>30</v>
      </c>
      <c r="QY21" s="51" t="s">
        <v>31</v>
      </c>
      <c r="QZ21" s="51" t="s">
        <v>32</v>
      </c>
      <c r="RA21" s="51" t="s">
        <v>33</v>
      </c>
      <c r="RB21" s="51" t="s">
        <v>34</v>
      </c>
      <c r="RC21" s="51" t="s">
        <v>42</v>
      </c>
      <c r="RD21" s="51" t="s">
        <v>35</v>
      </c>
      <c r="RE21" s="51" t="s">
        <v>36</v>
      </c>
      <c r="RF21" s="51" t="s">
        <v>37</v>
      </c>
      <c r="RG21" s="51" t="s">
        <v>38</v>
      </c>
      <c r="RL21" s="400" t="s">
        <v>49</v>
      </c>
      <c r="RM21" s="401"/>
      <c r="RN21" s="398" t="str">
        <f ca="1">IF(ISNUMBER(RN20),VLOOKUP(ROUND(RN20,0),Tabelle2[[Punkte (G)]:[Note (G)]],2,1),"N/A")</f>
        <v>N/A</v>
      </c>
      <c r="RO21" s="399"/>
      <c r="RP21" s="390" t="s">
        <v>2</v>
      </c>
      <c r="RQ21" s="390"/>
      <c r="RR21" s="51" t="s">
        <v>27</v>
      </c>
      <c r="RS21" s="51" t="s">
        <v>28</v>
      </c>
      <c r="RT21" s="51" t="s">
        <v>29</v>
      </c>
      <c r="RU21" s="51" t="s">
        <v>30</v>
      </c>
      <c r="RV21" s="51" t="s">
        <v>31</v>
      </c>
      <c r="RW21" s="51" t="s">
        <v>32</v>
      </c>
      <c r="RX21" s="51" t="s">
        <v>33</v>
      </c>
      <c r="RY21" s="51" t="s">
        <v>34</v>
      </c>
      <c r="RZ21" s="51" t="s">
        <v>42</v>
      </c>
      <c r="SA21" s="51" t="s">
        <v>35</v>
      </c>
      <c r="SB21" s="51" t="s">
        <v>36</v>
      </c>
      <c r="SC21" s="51" t="s">
        <v>37</v>
      </c>
      <c r="SD21" s="51" t="s">
        <v>38</v>
      </c>
      <c r="SI21" s="400" t="s">
        <v>49</v>
      </c>
      <c r="SJ21" s="401"/>
      <c r="SK21" s="398" t="str">
        <f ca="1">IF(ISNUMBER(SK20),VLOOKUP(ROUND(SK20,0),Tabelle2[[Punkte (G)]:[Note (G)]],2,1),"N/A")</f>
        <v>N/A</v>
      </c>
      <c r="SL21" s="399"/>
      <c r="SM21" s="390" t="s">
        <v>2</v>
      </c>
      <c r="SN21" s="390"/>
      <c r="SO21" s="51" t="s">
        <v>27</v>
      </c>
      <c r="SP21" s="51" t="s">
        <v>28</v>
      </c>
      <c r="SQ21" s="51" t="s">
        <v>29</v>
      </c>
      <c r="SR21" s="51" t="s">
        <v>30</v>
      </c>
      <c r="SS21" s="51" t="s">
        <v>31</v>
      </c>
      <c r="ST21" s="51" t="s">
        <v>32</v>
      </c>
      <c r="SU21" s="51" t="s">
        <v>33</v>
      </c>
      <c r="SV21" s="51" t="s">
        <v>34</v>
      </c>
      <c r="SW21" s="51" t="s">
        <v>42</v>
      </c>
      <c r="SX21" s="51" t="s">
        <v>35</v>
      </c>
      <c r="SY21" s="51" t="s">
        <v>36</v>
      </c>
      <c r="SZ21" s="51" t="s">
        <v>37</v>
      </c>
      <c r="TA21" s="51" t="s">
        <v>38</v>
      </c>
      <c r="TF21" s="400" t="s">
        <v>49</v>
      </c>
      <c r="TG21" s="401"/>
      <c r="TH21" s="398" t="str">
        <f ca="1">IF(ISNUMBER(TH20),VLOOKUP(ROUND(TH20,0),Tabelle2[[Punkte (G)]:[Note (G)]],2,1),"N/A")</f>
        <v>N/A</v>
      </c>
      <c r="TI21" s="399"/>
      <c r="TJ21" s="390" t="s">
        <v>2</v>
      </c>
      <c r="TK21" s="390"/>
      <c r="TL21" s="51" t="s">
        <v>27</v>
      </c>
      <c r="TM21" s="51" t="s">
        <v>28</v>
      </c>
      <c r="TN21" s="51" t="s">
        <v>29</v>
      </c>
      <c r="TO21" s="51" t="s">
        <v>30</v>
      </c>
      <c r="TP21" s="51" t="s">
        <v>31</v>
      </c>
      <c r="TQ21" s="51" t="s">
        <v>32</v>
      </c>
      <c r="TR21" s="51" t="s">
        <v>33</v>
      </c>
      <c r="TS21" s="51" t="s">
        <v>34</v>
      </c>
      <c r="TT21" s="51" t="s">
        <v>42</v>
      </c>
      <c r="TU21" s="51" t="s">
        <v>35</v>
      </c>
      <c r="TV21" s="51" t="s">
        <v>36</v>
      </c>
      <c r="TW21" s="51" t="s">
        <v>37</v>
      </c>
      <c r="TX21" s="51" t="s">
        <v>38</v>
      </c>
      <c r="UC21" s="400" t="s">
        <v>49</v>
      </c>
      <c r="UD21" s="401"/>
      <c r="UE21" s="398" t="str">
        <f ca="1">IF(ISNUMBER(UE20),VLOOKUP(ROUND(UE20,0),Tabelle2[[Punkte (G)]:[Note (G)]],2,1),"N/A")</f>
        <v>N/A</v>
      </c>
      <c r="UF21" s="399"/>
      <c r="UG21" s="390" t="s">
        <v>2</v>
      </c>
      <c r="UH21" s="390"/>
      <c r="UI21" s="51" t="s">
        <v>27</v>
      </c>
      <c r="UJ21" s="51" t="s">
        <v>28</v>
      </c>
      <c r="UK21" s="51" t="s">
        <v>29</v>
      </c>
      <c r="UL21" s="51" t="s">
        <v>30</v>
      </c>
      <c r="UM21" s="51" t="s">
        <v>31</v>
      </c>
      <c r="UN21" s="51" t="s">
        <v>32</v>
      </c>
      <c r="UO21" s="51" t="s">
        <v>33</v>
      </c>
      <c r="UP21" s="51" t="s">
        <v>34</v>
      </c>
      <c r="UQ21" s="51" t="s">
        <v>42</v>
      </c>
      <c r="UR21" s="51" t="s">
        <v>35</v>
      </c>
      <c r="US21" s="51" t="s">
        <v>36</v>
      </c>
      <c r="UT21" s="51" t="s">
        <v>37</v>
      </c>
      <c r="UU21" s="51" t="s">
        <v>38</v>
      </c>
      <c r="UZ21" s="400" t="s">
        <v>49</v>
      </c>
      <c r="VA21" s="401"/>
      <c r="VB21" s="398" t="str">
        <f ca="1">IF(ISNUMBER(VB20),VLOOKUP(ROUND(VB20,0),Tabelle2[[Punkte (G)]:[Note (G)]],2,1),"N/A")</f>
        <v>N/A</v>
      </c>
      <c r="VC21" s="399"/>
      <c r="VD21" s="390" t="s">
        <v>2</v>
      </c>
      <c r="VE21" s="390"/>
      <c r="VF21" s="51" t="s">
        <v>27</v>
      </c>
      <c r="VG21" s="51" t="s">
        <v>28</v>
      </c>
      <c r="VH21" s="51" t="s">
        <v>29</v>
      </c>
      <c r="VI21" s="51" t="s">
        <v>30</v>
      </c>
      <c r="VJ21" s="51" t="s">
        <v>31</v>
      </c>
      <c r="VK21" s="51" t="s">
        <v>32</v>
      </c>
      <c r="VL21" s="51" t="s">
        <v>33</v>
      </c>
      <c r="VM21" s="51" t="s">
        <v>34</v>
      </c>
      <c r="VN21" s="51" t="s">
        <v>42</v>
      </c>
      <c r="VO21" s="51" t="s">
        <v>35</v>
      </c>
      <c r="VP21" s="51" t="s">
        <v>36</v>
      </c>
      <c r="VQ21" s="51" t="s">
        <v>37</v>
      </c>
      <c r="VR21" s="51" t="s">
        <v>38</v>
      </c>
      <c r="VW21" s="400" t="s">
        <v>49</v>
      </c>
      <c r="VX21" s="401"/>
      <c r="VY21" s="398" t="str">
        <f ca="1">IF(ISNUMBER(VY20),VLOOKUP(ROUND(VY20,0),Tabelle2[[Punkte (G)]:[Note (G)]],2,1),"N/A")</f>
        <v>N/A</v>
      </c>
      <c r="VZ21" s="399"/>
      <c r="WA21" s="390" t="s">
        <v>2</v>
      </c>
      <c r="WB21" s="390"/>
      <c r="WC21" s="51" t="s">
        <v>27</v>
      </c>
      <c r="WD21" s="51" t="s">
        <v>28</v>
      </c>
      <c r="WE21" s="51" t="s">
        <v>29</v>
      </c>
      <c r="WF21" s="51" t="s">
        <v>30</v>
      </c>
      <c r="WG21" s="51" t="s">
        <v>31</v>
      </c>
      <c r="WH21" s="51" t="s">
        <v>32</v>
      </c>
      <c r="WI21" s="51" t="s">
        <v>33</v>
      </c>
      <c r="WJ21" s="51" t="s">
        <v>34</v>
      </c>
      <c r="WK21" s="51" t="s">
        <v>42</v>
      </c>
      <c r="WL21" s="51" t="s">
        <v>35</v>
      </c>
      <c r="WM21" s="51" t="s">
        <v>36</v>
      </c>
      <c r="WN21" s="51" t="s">
        <v>37</v>
      </c>
      <c r="WO21" s="51" t="s">
        <v>38</v>
      </c>
      <c r="WT21" s="400" t="s">
        <v>49</v>
      </c>
      <c r="WU21" s="401"/>
      <c r="WV21" s="398" t="str">
        <f ca="1">IF(ISNUMBER(WV20),VLOOKUP(ROUND(WV20,0),Tabelle2[[Punkte (G)]:[Note (G)]],2,1),"N/A")</f>
        <v>N/A</v>
      </c>
      <c r="WW21" s="399"/>
      <c r="WX21" s="390" t="s">
        <v>2</v>
      </c>
      <c r="WY21" s="390"/>
      <c r="WZ21" s="51" t="s">
        <v>27</v>
      </c>
      <c r="XA21" s="51" t="s">
        <v>28</v>
      </c>
      <c r="XB21" s="51" t="s">
        <v>29</v>
      </c>
      <c r="XC21" s="51" t="s">
        <v>30</v>
      </c>
      <c r="XD21" s="51" t="s">
        <v>31</v>
      </c>
      <c r="XE21" s="51" t="s">
        <v>32</v>
      </c>
      <c r="XF21" s="51" t="s">
        <v>33</v>
      </c>
      <c r="XG21" s="51" t="s">
        <v>34</v>
      </c>
      <c r="XH21" s="51" t="s">
        <v>42</v>
      </c>
      <c r="XI21" s="51" t="s">
        <v>35</v>
      </c>
      <c r="XJ21" s="51" t="s">
        <v>36</v>
      </c>
      <c r="XK21" s="51" t="s">
        <v>37</v>
      </c>
      <c r="XL21" s="51" t="s">
        <v>38</v>
      </c>
      <c r="XQ21" s="400" t="s">
        <v>49</v>
      </c>
      <c r="XR21" s="401"/>
      <c r="XS21" s="398" t="str">
        <f ca="1">IF(ISNUMBER(XS20),VLOOKUP(ROUND(XS20,0),Tabelle2[[Punkte (G)]:[Note (G)]],2,1),"N/A")</f>
        <v>N/A</v>
      </c>
      <c r="XT21" s="399"/>
    </row>
    <row r="22" spans="1:644" ht="15.75" thickTop="1" x14ac:dyDescent="0.25">
      <c r="A22" s="391" t="s">
        <v>44</v>
      </c>
      <c r="B22" s="392"/>
      <c r="C22" s="52" t="e" cm="1">
        <f t="array" aca="1" ref="C22" ca="1">INDIRECT("'KA Nr. "&amp;$K$2&amp;"'!Z"&amp;ROW(Resultate!O46)&amp;"S"&amp;COLUMN(Resultate!O46),FALSE)</f>
        <v>#REF!</v>
      </c>
      <c r="D22" s="52" t="e" cm="1">
        <f t="array" aca="1" ref="D22" ca="1">INDIRECT("'KA Nr. "&amp;$K$2&amp;"'!Z"&amp;ROW(Resultate!P46)&amp;"S"&amp;COLUMN(Resultate!P46),FALSE)</f>
        <v>#REF!</v>
      </c>
      <c r="E22" s="52" t="e" cm="1">
        <f t="array" aca="1" ref="E22" ca="1">INDIRECT("'KA Nr. "&amp;$K$2&amp;"'!Z"&amp;ROW(Resultate!Q46)&amp;"S"&amp;COLUMN(Resultate!Q46),FALSE)</f>
        <v>#REF!</v>
      </c>
      <c r="F22" s="52" t="e" cm="1">
        <f t="array" aca="1" ref="F22" ca="1">INDIRECT("'KA Nr. "&amp;$K$2&amp;"'!Z"&amp;ROW(Resultate!R46)&amp;"S"&amp;COLUMN(Resultate!R46),FALSE)</f>
        <v>#REF!</v>
      </c>
      <c r="G22" s="52" t="e" cm="1">
        <f t="array" aca="1" ref="G22" ca="1">INDIRECT("'KA Nr. "&amp;$K$2&amp;"'!Z"&amp;ROW(Resultate!S46)&amp;"S"&amp;COLUMN(Resultate!S46),FALSE)</f>
        <v>#REF!</v>
      </c>
      <c r="H22" s="52" t="e" cm="1">
        <f t="array" aca="1" ref="H22" ca="1">INDIRECT("'KA Nr. "&amp;$K$2&amp;"'!Z"&amp;ROW(Resultate!T46)&amp;"S"&amp;COLUMN(Resultate!T46),FALSE)</f>
        <v>#REF!</v>
      </c>
      <c r="I22" s="52" t="e" cm="1">
        <f t="array" aca="1" ref="I22" ca="1">INDIRECT("'KA Nr. "&amp;$K$2&amp;"'!Z"&amp;ROW(Resultate!U46)&amp;"S"&amp;COLUMN(Resultate!U46),FALSE)</f>
        <v>#REF!</v>
      </c>
      <c r="J22" s="52" t="e" cm="1">
        <f t="array" aca="1" ref="J22" ca="1">INDIRECT("'KA Nr. "&amp;$K$2&amp;"'!Z"&amp;ROW(Resultate!V46)&amp;"S"&amp;COLUMN(Resultate!V46),FALSE)</f>
        <v>#REF!</v>
      </c>
      <c r="K22" s="52" t="e" cm="1">
        <f t="array" aca="1" ref="K22" ca="1">INDIRECT("'KA Nr. "&amp;$K$2&amp;"'!Z"&amp;ROW(Resultate!W46)&amp;"S"&amp;COLUMN(Resultate!W46),FALSE)</f>
        <v>#REF!</v>
      </c>
      <c r="L22" s="52" t="e" cm="1">
        <f t="array" aca="1" ref="L22" ca="1">INDIRECT("'KA Nr. "&amp;$K$2&amp;"'!Z"&amp;ROW(Resultate!X46)&amp;"S"&amp;COLUMN(Resultate!X46),FALSE)</f>
        <v>#REF!</v>
      </c>
      <c r="M22" s="52" t="e" cm="1">
        <f t="array" aca="1" ref="M22" ca="1">INDIRECT("'KA Nr. "&amp;$K$2&amp;"'!Z"&amp;ROW(Resultate!Y46)&amp;"S"&amp;COLUMN(Resultate!Y46),FALSE)</f>
        <v>#REF!</v>
      </c>
      <c r="N22" s="52" t="e" cm="1">
        <f t="array" aca="1" ref="N22" ca="1">INDIRECT("'KA Nr. "&amp;$K$2&amp;"'!Z"&amp;ROW(Resultate!Z46)&amp;"S"&amp;COLUMN(Resultate!Z46),FALSE)</f>
        <v>#REF!</v>
      </c>
      <c r="O22" s="52" t="e" cm="1">
        <f t="array" aca="1" ref="O22" ca="1">INDIRECT("'KA Nr. "&amp;$K$2&amp;"'!Z"&amp;ROW(Resultate!AA46)&amp;"S"&amp;COLUMN(Resultate!AA46),FALSE)</f>
        <v>#REF!</v>
      </c>
      <c r="X22" s="391" t="s">
        <v>44</v>
      </c>
      <c r="Y22" s="392"/>
      <c r="Z22" s="52" t="e">
        <f t="shared" ref="Z22:AL22" ca="1" si="377">C22</f>
        <v>#REF!</v>
      </c>
      <c r="AA22" s="52" t="e">
        <f t="shared" ca="1" si="377"/>
        <v>#REF!</v>
      </c>
      <c r="AB22" s="52" t="e">
        <f t="shared" ca="1" si="377"/>
        <v>#REF!</v>
      </c>
      <c r="AC22" s="52" t="e">
        <f t="shared" ca="1" si="377"/>
        <v>#REF!</v>
      </c>
      <c r="AD22" s="52" t="e">
        <f t="shared" ca="1" si="377"/>
        <v>#REF!</v>
      </c>
      <c r="AE22" s="52" t="e">
        <f t="shared" ca="1" si="377"/>
        <v>#REF!</v>
      </c>
      <c r="AF22" s="52" t="e">
        <f t="shared" ca="1" si="377"/>
        <v>#REF!</v>
      </c>
      <c r="AG22" s="52" t="e">
        <f t="shared" ca="1" si="377"/>
        <v>#REF!</v>
      </c>
      <c r="AH22" s="52" t="e">
        <f t="shared" ca="1" si="377"/>
        <v>#REF!</v>
      </c>
      <c r="AI22" s="52" t="e">
        <f t="shared" ca="1" si="377"/>
        <v>#REF!</v>
      </c>
      <c r="AJ22" s="52" t="e">
        <f t="shared" ca="1" si="377"/>
        <v>#REF!</v>
      </c>
      <c r="AK22" s="52" t="e">
        <f t="shared" ca="1" si="377"/>
        <v>#REF!</v>
      </c>
      <c r="AL22" s="52" t="e">
        <f t="shared" ca="1" si="377"/>
        <v>#REF!</v>
      </c>
      <c r="AU22" s="391" t="s">
        <v>44</v>
      </c>
      <c r="AV22" s="392"/>
      <c r="AW22" s="52" t="e">
        <f t="shared" ref="AW22:BI22" ca="1" si="378">Z22</f>
        <v>#REF!</v>
      </c>
      <c r="AX22" s="52" t="e">
        <f t="shared" ca="1" si="378"/>
        <v>#REF!</v>
      </c>
      <c r="AY22" s="52" t="e">
        <f t="shared" ca="1" si="378"/>
        <v>#REF!</v>
      </c>
      <c r="AZ22" s="52" t="e">
        <f t="shared" ca="1" si="378"/>
        <v>#REF!</v>
      </c>
      <c r="BA22" s="52" t="e">
        <f t="shared" ca="1" si="378"/>
        <v>#REF!</v>
      </c>
      <c r="BB22" s="52" t="e">
        <f t="shared" ca="1" si="378"/>
        <v>#REF!</v>
      </c>
      <c r="BC22" s="52" t="e">
        <f t="shared" ca="1" si="378"/>
        <v>#REF!</v>
      </c>
      <c r="BD22" s="52" t="e">
        <f t="shared" ca="1" si="378"/>
        <v>#REF!</v>
      </c>
      <c r="BE22" s="52" t="e">
        <f t="shared" ca="1" si="378"/>
        <v>#REF!</v>
      </c>
      <c r="BF22" s="52" t="e">
        <f t="shared" ca="1" si="378"/>
        <v>#REF!</v>
      </c>
      <c r="BG22" s="52" t="e">
        <f t="shared" ca="1" si="378"/>
        <v>#REF!</v>
      </c>
      <c r="BH22" s="52" t="e">
        <f t="shared" ca="1" si="378"/>
        <v>#REF!</v>
      </c>
      <c r="BI22" s="52" t="e">
        <f t="shared" ca="1" si="378"/>
        <v>#REF!</v>
      </c>
      <c r="BR22" s="391" t="s">
        <v>44</v>
      </c>
      <c r="BS22" s="392"/>
      <c r="BT22" s="52" t="e">
        <f ca="1">AW22</f>
        <v>#REF!</v>
      </c>
      <c r="BU22" s="52" t="e">
        <f t="shared" ref="BU22" ca="1" si="379">AX22</f>
        <v>#REF!</v>
      </c>
      <c r="BV22" s="52" t="e">
        <f t="shared" ref="BV22" ca="1" si="380">AY22</f>
        <v>#REF!</v>
      </c>
      <c r="BW22" s="52" t="e">
        <f t="shared" ref="BW22" ca="1" si="381">AZ22</f>
        <v>#REF!</v>
      </c>
      <c r="BX22" s="52" t="e">
        <f t="shared" ref="BX22" ca="1" si="382">BA22</f>
        <v>#REF!</v>
      </c>
      <c r="BY22" s="52" t="e">
        <f t="shared" ref="BY22" ca="1" si="383">BB22</f>
        <v>#REF!</v>
      </c>
      <c r="BZ22" s="52" t="e">
        <f t="shared" ref="BZ22" ca="1" si="384">BC22</f>
        <v>#REF!</v>
      </c>
      <c r="CA22" s="52" t="e">
        <f t="shared" ref="CA22" ca="1" si="385">BD22</f>
        <v>#REF!</v>
      </c>
      <c r="CB22" s="52" t="e">
        <f t="shared" ref="CB22" ca="1" si="386">BE22</f>
        <v>#REF!</v>
      </c>
      <c r="CC22" s="52" t="e">
        <f t="shared" ref="CC22" ca="1" si="387">BF22</f>
        <v>#REF!</v>
      </c>
      <c r="CD22" s="52" t="e">
        <f t="shared" ref="CD22" ca="1" si="388">BG22</f>
        <v>#REF!</v>
      </c>
      <c r="CE22" s="52" t="e">
        <f t="shared" ref="CE22" ca="1" si="389">BH22</f>
        <v>#REF!</v>
      </c>
      <c r="CF22" s="52" t="e">
        <f t="shared" ref="CF22" ca="1" si="390">BI22</f>
        <v>#REF!</v>
      </c>
      <c r="CO22" s="391" t="s">
        <v>44</v>
      </c>
      <c r="CP22" s="392"/>
      <c r="CQ22" s="52" t="e">
        <f ca="1">BT22</f>
        <v>#REF!</v>
      </c>
      <c r="CR22" s="52" t="e">
        <f t="shared" ref="CR22" ca="1" si="391">BU22</f>
        <v>#REF!</v>
      </c>
      <c r="CS22" s="52" t="e">
        <f t="shared" ref="CS22" ca="1" si="392">BV22</f>
        <v>#REF!</v>
      </c>
      <c r="CT22" s="52" t="e">
        <f t="shared" ref="CT22" ca="1" si="393">BW22</f>
        <v>#REF!</v>
      </c>
      <c r="CU22" s="52" t="e">
        <f t="shared" ref="CU22" ca="1" si="394">BX22</f>
        <v>#REF!</v>
      </c>
      <c r="CV22" s="52" t="e">
        <f t="shared" ref="CV22" ca="1" si="395">BY22</f>
        <v>#REF!</v>
      </c>
      <c r="CW22" s="52" t="e">
        <f t="shared" ref="CW22" ca="1" si="396">BZ22</f>
        <v>#REF!</v>
      </c>
      <c r="CX22" s="52" t="e">
        <f t="shared" ref="CX22" ca="1" si="397">CA22</f>
        <v>#REF!</v>
      </c>
      <c r="CY22" s="52" t="e">
        <f t="shared" ref="CY22" ca="1" si="398">CB22</f>
        <v>#REF!</v>
      </c>
      <c r="CZ22" s="52" t="e">
        <f t="shared" ref="CZ22" ca="1" si="399">CC22</f>
        <v>#REF!</v>
      </c>
      <c r="DA22" s="52" t="e">
        <f t="shared" ref="DA22" ca="1" si="400">CD22</f>
        <v>#REF!</v>
      </c>
      <c r="DB22" s="52" t="e">
        <f t="shared" ref="DB22" ca="1" si="401">CE22</f>
        <v>#REF!</v>
      </c>
      <c r="DC22" s="52" t="e">
        <f t="shared" ref="DC22" ca="1" si="402">CF22</f>
        <v>#REF!</v>
      </c>
      <c r="DL22" s="391" t="s">
        <v>44</v>
      </c>
      <c r="DM22" s="392"/>
      <c r="DN22" s="52" t="e">
        <f ca="1">CQ22</f>
        <v>#REF!</v>
      </c>
      <c r="DO22" s="52" t="e">
        <f t="shared" ref="DO22" ca="1" si="403">CR22</f>
        <v>#REF!</v>
      </c>
      <c r="DP22" s="52" t="e">
        <f t="shared" ref="DP22" ca="1" si="404">CS22</f>
        <v>#REF!</v>
      </c>
      <c r="DQ22" s="52" t="e">
        <f t="shared" ref="DQ22" ca="1" si="405">CT22</f>
        <v>#REF!</v>
      </c>
      <c r="DR22" s="52" t="e">
        <f t="shared" ref="DR22" ca="1" si="406">CU22</f>
        <v>#REF!</v>
      </c>
      <c r="DS22" s="52" t="e">
        <f t="shared" ref="DS22" ca="1" si="407">CV22</f>
        <v>#REF!</v>
      </c>
      <c r="DT22" s="52" t="e">
        <f t="shared" ref="DT22" ca="1" si="408">CW22</f>
        <v>#REF!</v>
      </c>
      <c r="DU22" s="52" t="e">
        <f t="shared" ref="DU22" ca="1" si="409">CX22</f>
        <v>#REF!</v>
      </c>
      <c r="DV22" s="52" t="e">
        <f t="shared" ref="DV22" ca="1" si="410">CY22</f>
        <v>#REF!</v>
      </c>
      <c r="DW22" s="52" t="e">
        <f t="shared" ref="DW22" ca="1" si="411">CZ22</f>
        <v>#REF!</v>
      </c>
      <c r="DX22" s="52" t="e">
        <f t="shared" ref="DX22" ca="1" si="412">DA22</f>
        <v>#REF!</v>
      </c>
      <c r="DY22" s="52" t="e">
        <f t="shared" ref="DY22" ca="1" si="413">DB22</f>
        <v>#REF!</v>
      </c>
      <c r="DZ22" s="52" t="e">
        <f t="shared" ref="DZ22" ca="1" si="414">DC22</f>
        <v>#REF!</v>
      </c>
      <c r="EI22" s="391" t="s">
        <v>44</v>
      </c>
      <c r="EJ22" s="392"/>
      <c r="EK22" s="52" t="e">
        <f ca="1">DN22</f>
        <v>#REF!</v>
      </c>
      <c r="EL22" s="52" t="e">
        <f t="shared" ref="EL22" ca="1" si="415">DO22</f>
        <v>#REF!</v>
      </c>
      <c r="EM22" s="52" t="e">
        <f t="shared" ref="EM22" ca="1" si="416">DP22</f>
        <v>#REF!</v>
      </c>
      <c r="EN22" s="52" t="e">
        <f t="shared" ref="EN22" ca="1" si="417">DQ22</f>
        <v>#REF!</v>
      </c>
      <c r="EO22" s="52" t="e">
        <f t="shared" ref="EO22" ca="1" si="418">DR22</f>
        <v>#REF!</v>
      </c>
      <c r="EP22" s="52" t="e">
        <f t="shared" ref="EP22" ca="1" si="419">DS22</f>
        <v>#REF!</v>
      </c>
      <c r="EQ22" s="52" t="e">
        <f t="shared" ref="EQ22" ca="1" si="420">DT22</f>
        <v>#REF!</v>
      </c>
      <c r="ER22" s="52" t="e">
        <f t="shared" ref="ER22" ca="1" si="421">DU22</f>
        <v>#REF!</v>
      </c>
      <c r="ES22" s="52" t="e">
        <f t="shared" ref="ES22" ca="1" si="422">DV22</f>
        <v>#REF!</v>
      </c>
      <c r="ET22" s="52" t="e">
        <f t="shared" ref="ET22" ca="1" si="423">DW22</f>
        <v>#REF!</v>
      </c>
      <c r="EU22" s="52" t="e">
        <f t="shared" ref="EU22" ca="1" si="424">DX22</f>
        <v>#REF!</v>
      </c>
      <c r="EV22" s="52" t="e">
        <f t="shared" ref="EV22" ca="1" si="425">DY22</f>
        <v>#REF!</v>
      </c>
      <c r="EW22" s="52" t="e">
        <f t="shared" ref="EW22" ca="1" si="426">DZ22</f>
        <v>#REF!</v>
      </c>
      <c r="FF22" s="391" t="s">
        <v>44</v>
      </c>
      <c r="FG22" s="392"/>
      <c r="FH22" s="52" t="e">
        <f ca="1">EK22</f>
        <v>#REF!</v>
      </c>
      <c r="FI22" s="52" t="e">
        <f t="shared" ref="FI22" ca="1" si="427">EL22</f>
        <v>#REF!</v>
      </c>
      <c r="FJ22" s="52" t="e">
        <f t="shared" ref="FJ22" ca="1" si="428">EM22</f>
        <v>#REF!</v>
      </c>
      <c r="FK22" s="52" t="e">
        <f t="shared" ref="FK22" ca="1" si="429">EN22</f>
        <v>#REF!</v>
      </c>
      <c r="FL22" s="52" t="e">
        <f t="shared" ref="FL22" ca="1" si="430">EO22</f>
        <v>#REF!</v>
      </c>
      <c r="FM22" s="52" t="e">
        <f t="shared" ref="FM22" ca="1" si="431">EP22</f>
        <v>#REF!</v>
      </c>
      <c r="FN22" s="52" t="e">
        <f t="shared" ref="FN22" ca="1" si="432">EQ22</f>
        <v>#REF!</v>
      </c>
      <c r="FO22" s="52" t="e">
        <f t="shared" ref="FO22" ca="1" si="433">ER22</f>
        <v>#REF!</v>
      </c>
      <c r="FP22" s="52" t="e">
        <f t="shared" ref="FP22" ca="1" si="434">ES22</f>
        <v>#REF!</v>
      </c>
      <c r="FQ22" s="52" t="e">
        <f t="shared" ref="FQ22" ca="1" si="435">ET22</f>
        <v>#REF!</v>
      </c>
      <c r="FR22" s="52" t="e">
        <f t="shared" ref="FR22" ca="1" si="436">EU22</f>
        <v>#REF!</v>
      </c>
      <c r="FS22" s="52" t="e">
        <f t="shared" ref="FS22" ca="1" si="437">EV22</f>
        <v>#REF!</v>
      </c>
      <c r="FT22" s="52" t="e">
        <f t="shared" ref="FT22" ca="1" si="438">EW22</f>
        <v>#REF!</v>
      </c>
      <c r="GC22" s="391" t="s">
        <v>44</v>
      </c>
      <c r="GD22" s="392"/>
      <c r="GE22" s="52" t="e">
        <f ca="1">FH22</f>
        <v>#REF!</v>
      </c>
      <c r="GF22" s="52" t="e">
        <f t="shared" ref="GF22" ca="1" si="439">FI22</f>
        <v>#REF!</v>
      </c>
      <c r="GG22" s="52" t="e">
        <f t="shared" ref="GG22" ca="1" si="440">FJ22</f>
        <v>#REF!</v>
      </c>
      <c r="GH22" s="52" t="e">
        <f t="shared" ref="GH22" ca="1" si="441">FK22</f>
        <v>#REF!</v>
      </c>
      <c r="GI22" s="52" t="e">
        <f t="shared" ref="GI22" ca="1" si="442">FL22</f>
        <v>#REF!</v>
      </c>
      <c r="GJ22" s="52" t="e">
        <f t="shared" ref="GJ22" ca="1" si="443">FM22</f>
        <v>#REF!</v>
      </c>
      <c r="GK22" s="52" t="e">
        <f t="shared" ref="GK22" ca="1" si="444">FN22</f>
        <v>#REF!</v>
      </c>
      <c r="GL22" s="52" t="e">
        <f t="shared" ref="GL22" ca="1" si="445">FO22</f>
        <v>#REF!</v>
      </c>
      <c r="GM22" s="52" t="e">
        <f t="shared" ref="GM22" ca="1" si="446">FP22</f>
        <v>#REF!</v>
      </c>
      <c r="GN22" s="52" t="e">
        <f t="shared" ref="GN22" ca="1" si="447">FQ22</f>
        <v>#REF!</v>
      </c>
      <c r="GO22" s="52" t="e">
        <f t="shared" ref="GO22" ca="1" si="448">FR22</f>
        <v>#REF!</v>
      </c>
      <c r="GP22" s="52" t="e">
        <f t="shared" ref="GP22" ca="1" si="449">FS22</f>
        <v>#REF!</v>
      </c>
      <c r="GQ22" s="52" t="e">
        <f t="shared" ref="GQ22" ca="1" si="450">FT22</f>
        <v>#REF!</v>
      </c>
      <c r="GZ22" s="391" t="s">
        <v>44</v>
      </c>
      <c r="HA22" s="392"/>
      <c r="HB22" s="52" t="e">
        <f ca="1">GE22</f>
        <v>#REF!</v>
      </c>
      <c r="HC22" s="52" t="e">
        <f t="shared" ref="HC22" ca="1" si="451">GF22</f>
        <v>#REF!</v>
      </c>
      <c r="HD22" s="52" t="e">
        <f t="shared" ref="HD22" ca="1" si="452">GG22</f>
        <v>#REF!</v>
      </c>
      <c r="HE22" s="52" t="e">
        <f t="shared" ref="HE22" ca="1" si="453">GH22</f>
        <v>#REF!</v>
      </c>
      <c r="HF22" s="52" t="e">
        <f t="shared" ref="HF22" ca="1" si="454">GI22</f>
        <v>#REF!</v>
      </c>
      <c r="HG22" s="52" t="e">
        <f t="shared" ref="HG22" ca="1" si="455">GJ22</f>
        <v>#REF!</v>
      </c>
      <c r="HH22" s="52" t="e">
        <f t="shared" ref="HH22" ca="1" si="456">GK22</f>
        <v>#REF!</v>
      </c>
      <c r="HI22" s="52" t="e">
        <f t="shared" ref="HI22" ca="1" si="457">GL22</f>
        <v>#REF!</v>
      </c>
      <c r="HJ22" s="52" t="e">
        <f t="shared" ref="HJ22" ca="1" si="458">GM22</f>
        <v>#REF!</v>
      </c>
      <c r="HK22" s="52" t="e">
        <f t="shared" ref="HK22" ca="1" si="459">GN22</f>
        <v>#REF!</v>
      </c>
      <c r="HL22" s="52" t="e">
        <f t="shared" ref="HL22" ca="1" si="460">GO22</f>
        <v>#REF!</v>
      </c>
      <c r="HM22" s="52" t="e">
        <f t="shared" ref="HM22" ca="1" si="461">GP22</f>
        <v>#REF!</v>
      </c>
      <c r="HN22" s="52" t="e">
        <f t="shared" ref="HN22" ca="1" si="462">GQ22</f>
        <v>#REF!</v>
      </c>
      <c r="HW22" s="391" t="s">
        <v>44</v>
      </c>
      <c r="HX22" s="392"/>
      <c r="HY22" s="52" t="e">
        <f ca="1">HB22</f>
        <v>#REF!</v>
      </c>
      <c r="HZ22" s="52" t="e">
        <f t="shared" ref="HZ22" ca="1" si="463">HC22</f>
        <v>#REF!</v>
      </c>
      <c r="IA22" s="52" t="e">
        <f t="shared" ref="IA22" ca="1" si="464">HD22</f>
        <v>#REF!</v>
      </c>
      <c r="IB22" s="52" t="e">
        <f t="shared" ref="IB22" ca="1" si="465">HE22</f>
        <v>#REF!</v>
      </c>
      <c r="IC22" s="52" t="e">
        <f t="shared" ref="IC22" ca="1" si="466">HF22</f>
        <v>#REF!</v>
      </c>
      <c r="ID22" s="52" t="e">
        <f t="shared" ref="ID22" ca="1" si="467">HG22</f>
        <v>#REF!</v>
      </c>
      <c r="IE22" s="52" t="e">
        <f t="shared" ref="IE22" ca="1" si="468">HH22</f>
        <v>#REF!</v>
      </c>
      <c r="IF22" s="52" t="e">
        <f t="shared" ref="IF22" ca="1" si="469">HI22</f>
        <v>#REF!</v>
      </c>
      <c r="IG22" s="52" t="e">
        <f t="shared" ref="IG22" ca="1" si="470">HJ22</f>
        <v>#REF!</v>
      </c>
      <c r="IH22" s="52" t="e">
        <f t="shared" ref="IH22" ca="1" si="471">HK22</f>
        <v>#REF!</v>
      </c>
      <c r="II22" s="52" t="e">
        <f t="shared" ref="II22" ca="1" si="472">HL22</f>
        <v>#REF!</v>
      </c>
      <c r="IJ22" s="52" t="e">
        <f t="shared" ref="IJ22" ca="1" si="473">HM22</f>
        <v>#REF!</v>
      </c>
      <c r="IK22" s="52" t="e">
        <f t="shared" ref="IK22" ca="1" si="474">HN22</f>
        <v>#REF!</v>
      </c>
      <c r="IT22" s="391" t="s">
        <v>44</v>
      </c>
      <c r="IU22" s="392"/>
      <c r="IV22" s="52" t="e">
        <f ca="1">HY22</f>
        <v>#REF!</v>
      </c>
      <c r="IW22" s="52" t="e">
        <f t="shared" ref="IW22" ca="1" si="475">HZ22</f>
        <v>#REF!</v>
      </c>
      <c r="IX22" s="52" t="e">
        <f t="shared" ref="IX22" ca="1" si="476">IA22</f>
        <v>#REF!</v>
      </c>
      <c r="IY22" s="52" t="e">
        <f t="shared" ref="IY22" ca="1" si="477">IB22</f>
        <v>#REF!</v>
      </c>
      <c r="IZ22" s="52" t="e">
        <f t="shared" ref="IZ22" ca="1" si="478">IC22</f>
        <v>#REF!</v>
      </c>
      <c r="JA22" s="52" t="e">
        <f t="shared" ref="JA22" ca="1" si="479">ID22</f>
        <v>#REF!</v>
      </c>
      <c r="JB22" s="52" t="e">
        <f t="shared" ref="JB22" ca="1" si="480">IE22</f>
        <v>#REF!</v>
      </c>
      <c r="JC22" s="52" t="e">
        <f t="shared" ref="JC22" ca="1" si="481">IF22</f>
        <v>#REF!</v>
      </c>
      <c r="JD22" s="52" t="e">
        <f t="shared" ref="JD22" ca="1" si="482">IG22</f>
        <v>#REF!</v>
      </c>
      <c r="JE22" s="52" t="e">
        <f t="shared" ref="JE22" ca="1" si="483">IH22</f>
        <v>#REF!</v>
      </c>
      <c r="JF22" s="52" t="e">
        <f t="shared" ref="JF22" ca="1" si="484">II22</f>
        <v>#REF!</v>
      </c>
      <c r="JG22" s="52" t="e">
        <f t="shared" ref="JG22" ca="1" si="485">IJ22</f>
        <v>#REF!</v>
      </c>
      <c r="JH22" s="52" t="e">
        <f t="shared" ref="JH22" ca="1" si="486">IK22</f>
        <v>#REF!</v>
      </c>
      <c r="JQ22" s="391" t="s">
        <v>44</v>
      </c>
      <c r="JR22" s="392"/>
      <c r="JS22" s="52" t="e">
        <f ca="1">IV22</f>
        <v>#REF!</v>
      </c>
      <c r="JT22" s="52" t="e">
        <f t="shared" ref="JT22" ca="1" si="487">IW22</f>
        <v>#REF!</v>
      </c>
      <c r="JU22" s="52" t="e">
        <f t="shared" ref="JU22" ca="1" si="488">IX22</f>
        <v>#REF!</v>
      </c>
      <c r="JV22" s="52" t="e">
        <f t="shared" ref="JV22" ca="1" si="489">IY22</f>
        <v>#REF!</v>
      </c>
      <c r="JW22" s="52" t="e">
        <f t="shared" ref="JW22" ca="1" si="490">IZ22</f>
        <v>#REF!</v>
      </c>
      <c r="JX22" s="52" t="e">
        <f t="shared" ref="JX22" ca="1" si="491">JA22</f>
        <v>#REF!</v>
      </c>
      <c r="JY22" s="52" t="e">
        <f t="shared" ref="JY22" ca="1" si="492">JB22</f>
        <v>#REF!</v>
      </c>
      <c r="JZ22" s="52" t="e">
        <f t="shared" ref="JZ22" ca="1" si="493">JC22</f>
        <v>#REF!</v>
      </c>
      <c r="KA22" s="52" t="e">
        <f t="shared" ref="KA22" ca="1" si="494">JD22</f>
        <v>#REF!</v>
      </c>
      <c r="KB22" s="52" t="e">
        <f t="shared" ref="KB22" ca="1" si="495">JE22</f>
        <v>#REF!</v>
      </c>
      <c r="KC22" s="52" t="e">
        <f t="shared" ref="KC22" ca="1" si="496">JF22</f>
        <v>#REF!</v>
      </c>
      <c r="KD22" s="52" t="e">
        <f t="shared" ref="KD22" ca="1" si="497">JG22</f>
        <v>#REF!</v>
      </c>
      <c r="KE22" s="52" t="e">
        <f t="shared" ref="KE22" ca="1" si="498">JH22</f>
        <v>#REF!</v>
      </c>
      <c r="KN22" s="391" t="s">
        <v>44</v>
      </c>
      <c r="KO22" s="392"/>
      <c r="KP22" s="52" t="e">
        <f ca="1">JS22</f>
        <v>#REF!</v>
      </c>
      <c r="KQ22" s="52" t="e">
        <f t="shared" ref="KQ22" ca="1" si="499">JT22</f>
        <v>#REF!</v>
      </c>
      <c r="KR22" s="52" t="e">
        <f t="shared" ref="KR22" ca="1" si="500">JU22</f>
        <v>#REF!</v>
      </c>
      <c r="KS22" s="52" t="e">
        <f t="shared" ref="KS22" ca="1" si="501">JV22</f>
        <v>#REF!</v>
      </c>
      <c r="KT22" s="52" t="e">
        <f t="shared" ref="KT22" ca="1" si="502">JW22</f>
        <v>#REF!</v>
      </c>
      <c r="KU22" s="52" t="e">
        <f t="shared" ref="KU22" ca="1" si="503">JX22</f>
        <v>#REF!</v>
      </c>
      <c r="KV22" s="52" t="e">
        <f t="shared" ref="KV22" ca="1" si="504">JY22</f>
        <v>#REF!</v>
      </c>
      <c r="KW22" s="52" t="e">
        <f t="shared" ref="KW22" ca="1" si="505">JZ22</f>
        <v>#REF!</v>
      </c>
      <c r="KX22" s="52" t="e">
        <f t="shared" ref="KX22" ca="1" si="506">KA22</f>
        <v>#REF!</v>
      </c>
      <c r="KY22" s="52" t="e">
        <f t="shared" ref="KY22" ca="1" si="507">KB22</f>
        <v>#REF!</v>
      </c>
      <c r="KZ22" s="52" t="e">
        <f t="shared" ref="KZ22" ca="1" si="508">KC22</f>
        <v>#REF!</v>
      </c>
      <c r="LA22" s="52" t="e">
        <f t="shared" ref="LA22" ca="1" si="509">KD22</f>
        <v>#REF!</v>
      </c>
      <c r="LB22" s="52" t="e">
        <f t="shared" ref="LB22" ca="1" si="510">KE22</f>
        <v>#REF!</v>
      </c>
      <c r="LK22" s="391" t="s">
        <v>44</v>
      </c>
      <c r="LL22" s="392"/>
      <c r="LM22" s="52" t="e">
        <f ca="1">KP22</f>
        <v>#REF!</v>
      </c>
      <c r="LN22" s="52" t="e">
        <f t="shared" ref="LN22" ca="1" si="511">KQ22</f>
        <v>#REF!</v>
      </c>
      <c r="LO22" s="52" t="e">
        <f t="shared" ref="LO22" ca="1" si="512">KR22</f>
        <v>#REF!</v>
      </c>
      <c r="LP22" s="52" t="e">
        <f t="shared" ref="LP22" ca="1" si="513">KS22</f>
        <v>#REF!</v>
      </c>
      <c r="LQ22" s="52" t="e">
        <f t="shared" ref="LQ22" ca="1" si="514">KT22</f>
        <v>#REF!</v>
      </c>
      <c r="LR22" s="52" t="e">
        <f t="shared" ref="LR22" ca="1" si="515">KU22</f>
        <v>#REF!</v>
      </c>
      <c r="LS22" s="52" t="e">
        <f t="shared" ref="LS22" ca="1" si="516">KV22</f>
        <v>#REF!</v>
      </c>
      <c r="LT22" s="52" t="e">
        <f t="shared" ref="LT22" ca="1" si="517">KW22</f>
        <v>#REF!</v>
      </c>
      <c r="LU22" s="52" t="e">
        <f t="shared" ref="LU22" ca="1" si="518">KX22</f>
        <v>#REF!</v>
      </c>
      <c r="LV22" s="52" t="e">
        <f t="shared" ref="LV22" ca="1" si="519">KY22</f>
        <v>#REF!</v>
      </c>
      <c r="LW22" s="52" t="e">
        <f t="shared" ref="LW22" ca="1" si="520">KZ22</f>
        <v>#REF!</v>
      </c>
      <c r="LX22" s="52" t="e">
        <f t="shared" ref="LX22" ca="1" si="521">LA22</f>
        <v>#REF!</v>
      </c>
      <c r="LY22" s="52" t="e">
        <f t="shared" ref="LY22" ca="1" si="522">LB22</f>
        <v>#REF!</v>
      </c>
      <c r="MH22" s="391" t="s">
        <v>44</v>
      </c>
      <c r="MI22" s="392"/>
      <c r="MJ22" s="52" t="e">
        <f ca="1">LM22</f>
        <v>#REF!</v>
      </c>
      <c r="MK22" s="52" t="e">
        <f t="shared" ref="MK22" ca="1" si="523">LN22</f>
        <v>#REF!</v>
      </c>
      <c r="ML22" s="52" t="e">
        <f t="shared" ref="ML22" ca="1" si="524">LO22</f>
        <v>#REF!</v>
      </c>
      <c r="MM22" s="52" t="e">
        <f t="shared" ref="MM22" ca="1" si="525">LP22</f>
        <v>#REF!</v>
      </c>
      <c r="MN22" s="52" t="e">
        <f t="shared" ref="MN22" ca="1" si="526">LQ22</f>
        <v>#REF!</v>
      </c>
      <c r="MO22" s="52" t="e">
        <f t="shared" ref="MO22" ca="1" si="527">LR22</f>
        <v>#REF!</v>
      </c>
      <c r="MP22" s="52" t="e">
        <f t="shared" ref="MP22" ca="1" si="528">LS22</f>
        <v>#REF!</v>
      </c>
      <c r="MQ22" s="52" t="e">
        <f t="shared" ref="MQ22" ca="1" si="529">LT22</f>
        <v>#REF!</v>
      </c>
      <c r="MR22" s="52" t="e">
        <f t="shared" ref="MR22" ca="1" si="530">LU22</f>
        <v>#REF!</v>
      </c>
      <c r="MS22" s="52" t="e">
        <f t="shared" ref="MS22" ca="1" si="531">LV22</f>
        <v>#REF!</v>
      </c>
      <c r="MT22" s="52" t="e">
        <f t="shared" ref="MT22" ca="1" si="532">LW22</f>
        <v>#REF!</v>
      </c>
      <c r="MU22" s="52" t="e">
        <f t="shared" ref="MU22" ca="1" si="533">LX22</f>
        <v>#REF!</v>
      </c>
      <c r="MV22" s="52" t="e">
        <f t="shared" ref="MV22" ca="1" si="534">LY22</f>
        <v>#REF!</v>
      </c>
      <c r="NE22" s="391" t="s">
        <v>44</v>
      </c>
      <c r="NF22" s="392"/>
      <c r="NG22" s="52" t="e">
        <f ca="1">MJ22</f>
        <v>#REF!</v>
      </c>
      <c r="NH22" s="52" t="e">
        <f t="shared" ref="NH22" ca="1" si="535">MK22</f>
        <v>#REF!</v>
      </c>
      <c r="NI22" s="52" t="e">
        <f t="shared" ref="NI22" ca="1" si="536">ML22</f>
        <v>#REF!</v>
      </c>
      <c r="NJ22" s="52" t="e">
        <f t="shared" ref="NJ22" ca="1" si="537">MM22</f>
        <v>#REF!</v>
      </c>
      <c r="NK22" s="52" t="e">
        <f t="shared" ref="NK22" ca="1" si="538">MN22</f>
        <v>#REF!</v>
      </c>
      <c r="NL22" s="52" t="e">
        <f t="shared" ref="NL22" ca="1" si="539">MO22</f>
        <v>#REF!</v>
      </c>
      <c r="NM22" s="52" t="e">
        <f t="shared" ref="NM22" ca="1" si="540">MP22</f>
        <v>#REF!</v>
      </c>
      <c r="NN22" s="52" t="e">
        <f t="shared" ref="NN22" ca="1" si="541">MQ22</f>
        <v>#REF!</v>
      </c>
      <c r="NO22" s="52" t="e">
        <f t="shared" ref="NO22" ca="1" si="542">MR22</f>
        <v>#REF!</v>
      </c>
      <c r="NP22" s="52" t="e">
        <f t="shared" ref="NP22" ca="1" si="543">MS22</f>
        <v>#REF!</v>
      </c>
      <c r="NQ22" s="52" t="e">
        <f t="shared" ref="NQ22" ca="1" si="544">MT22</f>
        <v>#REF!</v>
      </c>
      <c r="NR22" s="52" t="e">
        <f t="shared" ref="NR22" ca="1" si="545">MU22</f>
        <v>#REF!</v>
      </c>
      <c r="NS22" s="52" t="e">
        <f t="shared" ref="NS22" ca="1" si="546">MV22</f>
        <v>#REF!</v>
      </c>
      <c r="OB22" s="391" t="s">
        <v>44</v>
      </c>
      <c r="OC22" s="392"/>
      <c r="OD22" s="52" t="e">
        <f ca="1">NG22</f>
        <v>#REF!</v>
      </c>
      <c r="OE22" s="52" t="e">
        <f t="shared" ref="OE22" ca="1" si="547">NH22</f>
        <v>#REF!</v>
      </c>
      <c r="OF22" s="52" t="e">
        <f t="shared" ref="OF22" ca="1" si="548">NI22</f>
        <v>#REF!</v>
      </c>
      <c r="OG22" s="52" t="e">
        <f t="shared" ref="OG22" ca="1" si="549">NJ22</f>
        <v>#REF!</v>
      </c>
      <c r="OH22" s="52" t="e">
        <f t="shared" ref="OH22" ca="1" si="550">NK22</f>
        <v>#REF!</v>
      </c>
      <c r="OI22" s="52" t="e">
        <f t="shared" ref="OI22" ca="1" si="551">NL22</f>
        <v>#REF!</v>
      </c>
      <c r="OJ22" s="52" t="e">
        <f t="shared" ref="OJ22" ca="1" si="552">NM22</f>
        <v>#REF!</v>
      </c>
      <c r="OK22" s="52" t="e">
        <f t="shared" ref="OK22" ca="1" si="553">NN22</f>
        <v>#REF!</v>
      </c>
      <c r="OL22" s="52" t="e">
        <f t="shared" ref="OL22" ca="1" si="554">NO22</f>
        <v>#REF!</v>
      </c>
      <c r="OM22" s="52" t="e">
        <f t="shared" ref="OM22" ca="1" si="555">NP22</f>
        <v>#REF!</v>
      </c>
      <c r="ON22" s="52" t="e">
        <f t="shared" ref="ON22" ca="1" si="556">NQ22</f>
        <v>#REF!</v>
      </c>
      <c r="OO22" s="52" t="e">
        <f t="shared" ref="OO22" ca="1" si="557">NR22</f>
        <v>#REF!</v>
      </c>
      <c r="OP22" s="52" t="e">
        <f t="shared" ref="OP22" ca="1" si="558">NS22</f>
        <v>#REF!</v>
      </c>
      <c r="OY22" s="391" t="s">
        <v>44</v>
      </c>
      <c r="OZ22" s="392"/>
      <c r="PA22" s="52" t="e">
        <f ca="1">OD22</f>
        <v>#REF!</v>
      </c>
      <c r="PB22" s="52" t="e">
        <f t="shared" ref="PB22" ca="1" si="559">OE22</f>
        <v>#REF!</v>
      </c>
      <c r="PC22" s="52" t="e">
        <f t="shared" ref="PC22" ca="1" si="560">OF22</f>
        <v>#REF!</v>
      </c>
      <c r="PD22" s="52" t="e">
        <f t="shared" ref="PD22" ca="1" si="561">OG22</f>
        <v>#REF!</v>
      </c>
      <c r="PE22" s="52" t="e">
        <f t="shared" ref="PE22" ca="1" si="562">OH22</f>
        <v>#REF!</v>
      </c>
      <c r="PF22" s="52" t="e">
        <f t="shared" ref="PF22" ca="1" si="563">OI22</f>
        <v>#REF!</v>
      </c>
      <c r="PG22" s="52" t="e">
        <f t="shared" ref="PG22" ca="1" si="564">OJ22</f>
        <v>#REF!</v>
      </c>
      <c r="PH22" s="52" t="e">
        <f t="shared" ref="PH22" ca="1" si="565">OK22</f>
        <v>#REF!</v>
      </c>
      <c r="PI22" s="52" t="e">
        <f t="shared" ref="PI22" ca="1" si="566">OL22</f>
        <v>#REF!</v>
      </c>
      <c r="PJ22" s="52" t="e">
        <f t="shared" ref="PJ22" ca="1" si="567">OM22</f>
        <v>#REF!</v>
      </c>
      <c r="PK22" s="52" t="e">
        <f t="shared" ref="PK22" ca="1" si="568">ON22</f>
        <v>#REF!</v>
      </c>
      <c r="PL22" s="52" t="e">
        <f t="shared" ref="PL22" ca="1" si="569">OO22</f>
        <v>#REF!</v>
      </c>
      <c r="PM22" s="52" t="e">
        <f t="shared" ref="PM22" ca="1" si="570">OP22</f>
        <v>#REF!</v>
      </c>
      <c r="PV22" s="391" t="s">
        <v>44</v>
      </c>
      <c r="PW22" s="392"/>
      <c r="PX22" s="52" t="e">
        <f ca="1">PA22</f>
        <v>#REF!</v>
      </c>
      <c r="PY22" s="52" t="e">
        <f t="shared" ref="PY22" ca="1" si="571">PB22</f>
        <v>#REF!</v>
      </c>
      <c r="PZ22" s="52" t="e">
        <f t="shared" ref="PZ22" ca="1" si="572">PC22</f>
        <v>#REF!</v>
      </c>
      <c r="QA22" s="52" t="e">
        <f t="shared" ref="QA22" ca="1" si="573">PD22</f>
        <v>#REF!</v>
      </c>
      <c r="QB22" s="52" t="e">
        <f t="shared" ref="QB22" ca="1" si="574">PE22</f>
        <v>#REF!</v>
      </c>
      <c r="QC22" s="52" t="e">
        <f t="shared" ref="QC22" ca="1" si="575">PF22</f>
        <v>#REF!</v>
      </c>
      <c r="QD22" s="52" t="e">
        <f t="shared" ref="QD22" ca="1" si="576">PG22</f>
        <v>#REF!</v>
      </c>
      <c r="QE22" s="52" t="e">
        <f t="shared" ref="QE22" ca="1" si="577">PH22</f>
        <v>#REF!</v>
      </c>
      <c r="QF22" s="52" t="e">
        <f t="shared" ref="QF22" ca="1" si="578">PI22</f>
        <v>#REF!</v>
      </c>
      <c r="QG22" s="52" t="e">
        <f t="shared" ref="QG22" ca="1" si="579">PJ22</f>
        <v>#REF!</v>
      </c>
      <c r="QH22" s="52" t="e">
        <f t="shared" ref="QH22" ca="1" si="580">PK22</f>
        <v>#REF!</v>
      </c>
      <c r="QI22" s="52" t="e">
        <f t="shared" ref="QI22" ca="1" si="581">PL22</f>
        <v>#REF!</v>
      </c>
      <c r="QJ22" s="52" t="e">
        <f t="shared" ref="QJ22" ca="1" si="582">PM22</f>
        <v>#REF!</v>
      </c>
      <c r="QS22" s="391" t="s">
        <v>44</v>
      </c>
      <c r="QT22" s="392"/>
      <c r="QU22" s="52" t="e">
        <f ca="1">PX22</f>
        <v>#REF!</v>
      </c>
      <c r="QV22" s="52" t="e">
        <f t="shared" ref="QV22" ca="1" si="583">PY22</f>
        <v>#REF!</v>
      </c>
      <c r="QW22" s="52" t="e">
        <f t="shared" ref="QW22" ca="1" si="584">PZ22</f>
        <v>#REF!</v>
      </c>
      <c r="QX22" s="52" t="e">
        <f t="shared" ref="QX22" ca="1" si="585">QA22</f>
        <v>#REF!</v>
      </c>
      <c r="QY22" s="52" t="e">
        <f t="shared" ref="QY22" ca="1" si="586">QB22</f>
        <v>#REF!</v>
      </c>
      <c r="QZ22" s="52" t="e">
        <f t="shared" ref="QZ22" ca="1" si="587">QC22</f>
        <v>#REF!</v>
      </c>
      <c r="RA22" s="52" t="e">
        <f t="shared" ref="RA22" ca="1" si="588">QD22</f>
        <v>#REF!</v>
      </c>
      <c r="RB22" s="52" t="e">
        <f t="shared" ref="RB22" ca="1" si="589">QE22</f>
        <v>#REF!</v>
      </c>
      <c r="RC22" s="52" t="e">
        <f t="shared" ref="RC22" ca="1" si="590">QF22</f>
        <v>#REF!</v>
      </c>
      <c r="RD22" s="52" t="e">
        <f t="shared" ref="RD22" ca="1" si="591">QG22</f>
        <v>#REF!</v>
      </c>
      <c r="RE22" s="52" t="e">
        <f t="shared" ref="RE22" ca="1" si="592">QH22</f>
        <v>#REF!</v>
      </c>
      <c r="RF22" s="52" t="e">
        <f t="shared" ref="RF22" ca="1" si="593">QI22</f>
        <v>#REF!</v>
      </c>
      <c r="RG22" s="52" t="e">
        <f t="shared" ref="RG22" ca="1" si="594">QJ22</f>
        <v>#REF!</v>
      </c>
      <c r="RP22" s="391" t="s">
        <v>44</v>
      </c>
      <c r="RQ22" s="392"/>
      <c r="RR22" s="52" t="e">
        <f ca="1">QU22</f>
        <v>#REF!</v>
      </c>
      <c r="RS22" s="52" t="e">
        <f t="shared" ref="RS22" ca="1" si="595">QV22</f>
        <v>#REF!</v>
      </c>
      <c r="RT22" s="52" t="e">
        <f t="shared" ref="RT22" ca="1" si="596">QW22</f>
        <v>#REF!</v>
      </c>
      <c r="RU22" s="52" t="e">
        <f t="shared" ref="RU22" ca="1" si="597">QX22</f>
        <v>#REF!</v>
      </c>
      <c r="RV22" s="52" t="e">
        <f t="shared" ref="RV22" ca="1" si="598">QY22</f>
        <v>#REF!</v>
      </c>
      <c r="RW22" s="52" t="e">
        <f t="shared" ref="RW22" ca="1" si="599">QZ22</f>
        <v>#REF!</v>
      </c>
      <c r="RX22" s="52" t="e">
        <f t="shared" ref="RX22" ca="1" si="600">RA22</f>
        <v>#REF!</v>
      </c>
      <c r="RY22" s="52" t="e">
        <f t="shared" ref="RY22" ca="1" si="601">RB22</f>
        <v>#REF!</v>
      </c>
      <c r="RZ22" s="52" t="e">
        <f t="shared" ref="RZ22" ca="1" si="602">RC22</f>
        <v>#REF!</v>
      </c>
      <c r="SA22" s="52" t="e">
        <f t="shared" ref="SA22" ca="1" si="603">RD22</f>
        <v>#REF!</v>
      </c>
      <c r="SB22" s="52" t="e">
        <f t="shared" ref="SB22" ca="1" si="604">RE22</f>
        <v>#REF!</v>
      </c>
      <c r="SC22" s="52" t="e">
        <f t="shared" ref="SC22" ca="1" si="605">RF22</f>
        <v>#REF!</v>
      </c>
      <c r="SD22" s="52" t="e">
        <f t="shared" ref="SD22" ca="1" si="606">RG22</f>
        <v>#REF!</v>
      </c>
      <c r="SM22" s="391" t="s">
        <v>44</v>
      </c>
      <c r="SN22" s="392"/>
      <c r="SO22" s="52" t="e">
        <f ca="1">RR22</f>
        <v>#REF!</v>
      </c>
      <c r="SP22" s="52" t="e">
        <f t="shared" ref="SP22" ca="1" si="607">RS22</f>
        <v>#REF!</v>
      </c>
      <c r="SQ22" s="52" t="e">
        <f t="shared" ref="SQ22" ca="1" si="608">RT22</f>
        <v>#REF!</v>
      </c>
      <c r="SR22" s="52" t="e">
        <f t="shared" ref="SR22" ca="1" si="609">RU22</f>
        <v>#REF!</v>
      </c>
      <c r="SS22" s="52" t="e">
        <f t="shared" ref="SS22" ca="1" si="610">RV22</f>
        <v>#REF!</v>
      </c>
      <c r="ST22" s="52" t="e">
        <f t="shared" ref="ST22" ca="1" si="611">RW22</f>
        <v>#REF!</v>
      </c>
      <c r="SU22" s="52" t="e">
        <f t="shared" ref="SU22" ca="1" si="612">RX22</f>
        <v>#REF!</v>
      </c>
      <c r="SV22" s="52" t="e">
        <f t="shared" ref="SV22" ca="1" si="613">RY22</f>
        <v>#REF!</v>
      </c>
      <c r="SW22" s="52" t="e">
        <f t="shared" ref="SW22" ca="1" si="614">RZ22</f>
        <v>#REF!</v>
      </c>
      <c r="SX22" s="52" t="e">
        <f t="shared" ref="SX22" ca="1" si="615">SA22</f>
        <v>#REF!</v>
      </c>
      <c r="SY22" s="52" t="e">
        <f t="shared" ref="SY22" ca="1" si="616">SB22</f>
        <v>#REF!</v>
      </c>
      <c r="SZ22" s="52" t="e">
        <f t="shared" ref="SZ22" ca="1" si="617">SC22</f>
        <v>#REF!</v>
      </c>
      <c r="TA22" s="52" t="e">
        <f t="shared" ref="TA22" ca="1" si="618">SD22</f>
        <v>#REF!</v>
      </c>
      <c r="TJ22" s="391" t="s">
        <v>44</v>
      </c>
      <c r="TK22" s="392"/>
      <c r="TL22" s="52" t="e">
        <f ca="1">SO22</f>
        <v>#REF!</v>
      </c>
      <c r="TM22" s="52" t="e">
        <f t="shared" ref="TM22" ca="1" si="619">SP22</f>
        <v>#REF!</v>
      </c>
      <c r="TN22" s="52" t="e">
        <f t="shared" ref="TN22" ca="1" si="620">SQ22</f>
        <v>#REF!</v>
      </c>
      <c r="TO22" s="52" t="e">
        <f t="shared" ref="TO22" ca="1" si="621">SR22</f>
        <v>#REF!</v>
      </c>
      <c r="TP22" s="52" t="e">
        <f t="shared" ref="TP22" ca="1" si="622">SS22</f>
        <v>#REF!</v>
      </c>
      <c r="TQ22" s="52" t="e">
        <f t="shared" ref="TQ22" ca="1" si="623">ST22</f>
        <v>#REF!</v>
      </c>
      <c r="TR22" s="52" t="e">
        <f t="shared" ref="TR22" ca="1" si="624">SU22</f>
        <v>#REF!</v>
      </c>
      <c r="TS22" s="52" t="e">
        <f t="shared" ref="TS22" ca="1" si="625">SV22</f>
        <v>#REF!</v>
      </c>
      <c r="TT22" s="52" t="e">
        <f t="shared" ref="TT22" ca="1" si="626">SW22</f>
        <v>#REF!</v>
      </c>
      <c r="TU22" s="52" t="e">
        <f t="shared" ref="TU22" ca="1" si="627">SX22</f>
        <v>#REF!</v>
      </c>
      <c r="TV22" s="52" t="e">
        <f t="shared" ref="TV22" ca="1" si="628">SY22</f>
        <v>#REF!</v>
      </c>
      <c r="TW22" s="52" t="e">
        <f t="shared" ref="TW22" ca="1" si="629">SZ22</f>
        <v>#REF!</v>
      </c>
      <c r="TX22" s="52" t="e">
        <f t="shared" ref="TX22" ca="1" si="630">TA22</f>
        <v>#REF!</v>
      </c>
      <c r="UG22" s="391" t="s">
        <v>44</v>
      </c>
      <c r="UH22" s="392"/>
      <c r="UI22" s="52" t="e">
        <f ca="1">TL22</f>
        <v>#REF!</v>
      </c>
      <c r="UJ22" s="52" t="e">
        <f t="shared" ref="UJ22" ca="1" si="631">TM22</f>
        <v>#REF!</v>
      </c>
      <c r="UK22" s="52" t="e">
        <f t="shared" ref="UK22" ca="1" si="632">TN22</f>
        <v>#REF!</v>
      </c>
      <c r="UL22" s="52" t="e">
        <f t="shared" ref="UL22" ca="1" si="633">TO22</f>
        <v>#REF!</v>
      </c>
      <c r="UM22" s="52" t="e">
        <f t="shared" ref="UM22" ca="1" si="634">TP22</f>
        <v>#REF!</v>
      </c>
      <c r="UN22" s="52" t="e">
        <f t="shared" ref="UN22" ca="1" si="635">TQ22</f>
        <v>#REF!</v>
      </c>
      <c r="UO22" s="52" t="e">
        <f t="shared" ref="UO22" ca="1" si="636">TR22</f>
        <v>#REF!</v>
      </c>
      <c r="UP22" s="52" t="e">
        <f t="shared" ref="UP22" ca="1" si="637">TS22</f>
        <v>#REF!</v>
      </c>
      <c r="UQ22" s="52" t="e">
        <f t="shared" ref="UQ22" ca="1" si="638">TT22</f>
        <v>#REF!</v>
      </c>
      <c r="UR22" s="52" t="e">
        <f t="shared" ref="UR22" ca="1" si="639">TU22</f>
        <v>#REF!</v>
      </c>
      <c r="US22" s="52" t="e">
        <f t="shared" ref="US22" ca="1" si="640">TV22</f>
        <v>#REF!</v>
      </c>
      <c r="UT22" s="52" t="e">
        <f t="shared" ref="UT22" ca="1" si="641">TW22</f>
        <v>#REF!</v>
      </c>
      <c r="UU22" s="52" t="e">
        <f t="shared" ref="UU22" ca="1" si="642">TX22</f>
        <v>#REF!</v>
      </c>
      <c r="VD22" s="391" t="s">
        <v>44</v>
      </c>
      <c r="VE22" s="392"/>
      <c r="VF22" s="52" t="e">
        <f ca="1">UI22</f>
        <v>#REF!</v>
      </c>
      <c r="VG22" s="52" t="e">
        <f t="shared" ref="VG22" ca="1" si="643">UJ22</f>
        <v>#REF!</v>
      </c>
      <c r="VH22" s="52" t="e">
        <f t="shared" ref="VH22" ca="1" si="644">UK22</f>
        <v>#REF!</v>
      </c>
      <c r="VI22" s="52" t="e">
        <f t="shared" ref="VI22" ca="1" si="645">UL22</f>
        <v>#REF!</v>
      </c>
      <c r="VJ22" s="52" t="e">
        <f t="shared" ref="VJ22" ca="1" si="646">UM22</f>
        <v>#REF!</v>
      </c>
      <c r="VK22" s="52" t="e">
        <f t="shared" ref="VK22" ca="1" si="647">UN22</f>
        <v>#REF!</v>
      </c>
      <c r="VL22" s="52" t="e">
        <f t="shared" ref="VL22" ca="1" si="648">UO22</f>
        <v>#REF!</v>
      </c>
      <c r="VM22" s="52" t="e">
        <f t="shared" ref="VM22" ca="1" si="649">UP22</f>
        <v>#REF!</v>
      </c>
      <c r="VN22" s="52" t="e">
        <f t="shared" ref="VN22" ca="1" si="650">UQ22</f>
        <v>#REF!</v>
      </c>
      <c r="VO22" s="52" t="e">
        <f t="shared" ref="VO22" ca="1" si="651">UR22</f>
        <v>#REF!</v>
      </c>
      <c r="VP22" s="52" t="e">
        <f t="shared" ref="VP22" ca="1" si="652">US22</f>
        <v>#REF!</v>
      </c>
      <c r="VQ22" s="52" t="e">
        <f t="shared" ref="VQ22" ca="1" si="653">UT22</f>
        <v>#REF!</v>
      </c>
      <c r="VR22" s="52" t="e">
        <f t="shared" ref="VR22" ca="1" si="654">UU22</f>
        <v>#REF!</v>
      </c>
      <c r="WA22" s="391" t="s">
        <v>44</v>
      </c>
      <c r="WB22" s="392"/>
      <c r="WC22" s="52" t="e">
        <f ca="1">VF22</f>
        <v>#REF!</v>
      </c>
      <c r="WD22" s="52" t="e">
        <f t="shared" ref="WD22" ca="1" si="655">VG22</f>
        <v>#REF!</v>
      </c>
      <c r="WE22" s="52" t="e">
        <f t="shared" ref="WE22" ca="1" si="656">VH22</f>
        <v>#REF!</v>
      </c>
      <c r="WF22" s="52" t="e">
        <f t="shared" ref="WF22" ca="1" si="657">VI22</f>
        <v>#REF!</v>
      </c>
      <c r="WG22" s="52" t="e">
        <f t="shared" ref="WG22" ca="1" si="658">VJ22</f>
        <v>#REF!</v>
      </c>
      <c r="WH22" s="52" t="e">
        <f t="shared" ref="WH22" ca="1" si="659">VK22</f>
        <v>#REF!</v>
      </c>
      <c r="WI22" s="52" t="e">
        <f t="shared" ref="WI22" ca="1" si="660">VL22</f>
        <v>#REF!</v>
      </c>
      <c r="WJ22" s="52" t="e">
        <f t="shared" ref="WJ22" ca="1" si="661">VM22</f>
        <v>#REF!</v>
      </c>
      <c r="WK22" s="52" t="e">
        <f t="shared" ref="WK22" ca="1" si="662">VN22</f>
        <v>#REF!</v>
      </c>
      <c r="WL22" s="52" t="e">
        <f t="shared" ref="WL22" ca="1" si="663">VO22</f>
        <v>#REF!</v>
      </c>
      <c r="WM22" s="52" t="e">
        <f t="shared" ref="WM22" ca="1" si="664">VP22</f>
        <v>#REF!</v>
      </c>
      <c r="WN22" s="52" t="e">
        <f t="shared" ref="WN22" ca="1" si="665">VQ22</f>
        <v>#REF!</v>
      </c>
      <c r="WO22" s="52" t="e">
        <f t="shared" ref="WO22" ca="1" si="666">VR22</f>
        <v>#REF!</v>
      </c>
      <c r="WX22" s="391" t="s">
        <v>44</v>
      </c>
      <c r="WY22" s="392"/>
      <c r="WZ22" s="52" t="e">
        <f ca="1">WC22</f>
        <v>#REF!</v>
      </c>
      <c r="XA22" s="52" t="e">
        <f t="shared" ref="XA22" ca="1" si="667">WD22</f>
        <v>#REF!</v>
      </c>
      <c r="XB22" s="52" t="e">
        <f t="shared" ref="XB22" ca="1" si="668">WE22</f>
        <v>#REF!</v>
      </c>
      <c r="XC22" s="52" t="e">
        <f t="shared" ref="XC22" ca="1" si="669">WF22</f>
        <v>#REF!</v>
      </c>
      <c r="XD22" s="52" t="e">
        <f t="shared" ref="XD22" ca="1" si="670">WG22</f>
        <v>#REF!</v>
      </c>
      <c r="XE22" s="52" t="e">
        <f t="shared" ref="XE22" ca="1" si="671">WH22</f>
        <v>#REF!</v>
      </c>
      <c r="XF22" s="52" t="e">
        <f t="shared" ref="XF22" ca="1" si="672">WI22</f>
        <v>#REF!</v>
      </c>
      <c r="XG22" s="52" t="e">
        <f t="shared" ref="XG22" ca="1" si="673">WJ22</f>
        <v>#REF!</v>
      </c>
      <c r="XH22" s="52" t="e">
        <f t="shared" ref="XH22" ca="1" si="674">WK22</f>
        <v>#REF!</v>
      </c>
      <c r="XI22" s="52" t="e">
        <f t="shared" ref="XI22" ca="1" si="675">WL22</f>
        <v>#REF!</v>
      </c>
      <c r="XJ22" s="52" t="e">
        <f t="shared" ref="XJ22" ca="1" si="676">WM22</f>
        <v>#REF!</v>
      </c>
      <c r="XK22" s="52" t="e">
        <f t="shared" ref="XK22" ca="1" si="677">WN22</f>
        <v>#REF!</v>
      </c>
      <c r="XL22" s="52" t="e">
        <f t="shared" ref="XL22" ca="1" si="678">WO22</f>
        <v>#REF!</v>
      </c>
    </row>
    <row r="23" spans="1:644" x14ac:dyDescent="0.25">
      <c r="A23" s="393"/>
      <c r="B23" s="394"/>
      <c r="C23" s="395" t="e">
        <f ca="1">SUM(C22:E22)</f>
        <v>#REF!</v>
      </c>
      <c r="D23" s="397"/>
      <c r="E23" s="396"/>
      <c r="F23" s="395" t="e">
        <f ca="1">SUM(F22:H22)</f>
        <v>#REF!</v>
      </c>
      <c r="G23" s="397"/>
      <c r="H23" s="396"/>
      <c r="I23" s="395" t="e">
        <f ca="1">SUM(I22:J22)</f>
        <v>#REF!</v>
      </c>
      <c r="J23" s="396"/>
      <c r="K23" s="395" t="e">
        <f ca="1">SUM(K22:L22)</f>
        <v>#REF!</v>
      </c>
      <c r="L23" s="396"/>
      <c r="M23" s="395" t="e">
        <f ca="1">SUM(M22:N22)</f>
        <v>#REF!</v>
      </c>
      <c r="N23" s="396"/>
      <c r="O23" s="50" t="e">
        <f ca="1">SUM(O22)</f>
        <v>#REF!</v>
      </c>
      <c r="X23" s="393"/>
      <c r="Y23" s="394"/>
      <c r="Z23" s="395" t="e">
        <f ca="1">SUM(Z22:AB22)</f>
        <v>#REF!</v>
      </c>
      <c r="AA23" s="397"/>
      <c r="AB23" s="396"/>
      <c r="AC23" s="395" t="e">
        <f ca="1">SUM(AC22:AE22)</f>
        <v>#REF!</v>
      </c>
      <c r="AD23" s="397"/>
      <c r="AE23" s="396"/>
      <c r="AF23" s="395" t="e">
        <f ca="1">SUM(AF22:AG22)</f>
        <v>#REF!</v>
      </c>
      <c r="AG23" s="396"/>
      <c r="AH23" s="395" t="e">
        <f ca="1">SUM(AH22:AI22)</f>
        <v>#REF!</v>
      </c>
      <c r="AI23" s="396"/>
      <c r="AJ23" s="395" t="e">
        <f ca="1">SUM(AJ22:AK22)</f>
        <v>#REF!</v>
      </c>
      <c r="AK23" s="396"/>
      <c r="AL23" s="50" t="e">
        <f ca="1">SUM(AL22)</f>
        <v>#REF!</v>
      </c>
      <c r="AU23" s="393"/>
      <c r="AV23" s="394"/>
      <c r="AW23" s="395" t="e">
        <f ca="1">SUM(AW22:AY22)</f>
        <v>#REF!</v>
      </c>
      <c r="AX23" s="397"/>
      <c r="AY23" s="396"/>
      <c r="AZ23" s="395" t="e">
        <f ca="1">SUM(AZ22:BB22)</f>
        <v>#REF!</v>
      </c>
      <c r="BA23" s="397"/>
      <c r="BB23" s="396"/>
      <c r="BC23" s="395" t="e">
        <f ca="1">SUM(BC22:BD22)</f>
        <v>#REF!</v>
      </c>
      <c r="BD23" s="396"/>
      <c r="BE23" s="395" t="e">
        <f ca="1">SUM(BE22:BF22)</f>
        <v>#REF!</v>
      </c>
      <c r="BF23" s="396"/>
      <c r="BG23" s="395" t="e">
        <f ca="1">SUM(BG22:BH22)</f>
        <v>#REF!</v>
      </c>
      <c r="BH23" s="396"/>
      <c r="BI23" s="50" t="e">
        <f ca="1">SUM(BI22)</f>
        <v>#REF!</v>
      </c>
      <c r="BR23" s="393"/>
      <c r="BS23" s="394"/>
      <c r="BT23" s="395" t="e">
        <f ca="1">SUM(BT22:BV22)</f>
        <v>#REF!</v>
      </c>
      <c r="BU23" s="397"/>
      <c r="BV23" s="396"/>
      <c r="BW23" s="395" t="e">
        <f ca="1">SUM(BW22:BY22)</f>
        <v>#REF!</v>
      </c>
      <c r="BX23" s="397"/>
      <c r="BY23" s="396"/>
      <c r="BZ23" s="395" t="e">
        <f ca="1">SUM(BZ22:CA22)</f>
        <v>#REF!</v>
      </c>
      <c r="CA23" s="396"/>
      <c r="CB23" s="395" t="e">
        <f ca="1">SUM(CB22:CC22)</f>
        <v>#REF!</v>
      </c>
      <c r="CC23" s="396"/>
      <c r="CD23" s="395" t="e">
        <f ca="1">SUM(CD22:CE22)</f>
        <v>#REF!</v>
      </c>
      <c r="CE23" s="396"/>
      <c r="CF23" s="50" t="e">
        <f ca="1">SUM(CF22)</f>
        <v>#REF!</v>
      </c>
      <c r="CO23" s="393"/>
      <c r="CP23" s="394"/>
      <c r="CQ23" s="395" t="e">
        <f ca="1">SUM(CQ22:CS22)</f>
        <v>#REF!</v>
      </c>
      <c r="CR23" s="397"/>
      <c r="CS23" s="396"/>
      <c r="CT23" s="395" t="e">
        <f ca="1">SUM(CT22:CV22)</f>
        <v>#REF!</v>
      </c>
      <c r="CU23" s="397"/>
      <c r="CV23" s="396"/>
      <c r="CW23" s="395" t="e">
        <f ca="1">SUM(CW22:CX22)</f>
        <v>#REF!</v>
      </c>
      <c r="CX23" s="396"/>
      <c r="CY23" s="395" t="e">
        <f ca="1">SUM(CY22:CZ22)</f>
        <v>#REF!</v>
      </c>
      <c r="CZ23" s="396"/>
      <c r="DA23" s="395" t="e">
        <f ca="1">SUM(DA22:DB22)</f>
        <v>#REF!</v>
      </c>
      <c r="DB23" s="396"/>
      <c r="DC23" s="50" t="e">
        <f ca="1">SUM(DC22)</f>
        <v>#REF!</v>
      </c>
      <c r="DL23" s="393"/>
      <c r="DM23" s="394"/>
      <c r="DN23" s="395" t="e">
        <f ca="1">SUM(DN22:DP22)</f>
        <v>#REF!</v>
      </c>
      <c r="DO23" s="397"/>
      <c r="DP23" s="396"/>
      <c r="DQ23" s="395" t="e">
        <f ca="1">SUM(DQ22:DS22)</f>
        <v>#REF!</v>
      </c>
      <c r="DR23" s="397"/>
      <c r="DS23" s="396"/>
      <c r="DT23" s="395" t="e">
        <f ca="1">SUM(DT22:DU22)</f>
        <v>#REF!</v>
      </c>
      <c r="DU23" s="396"/>
      <c r="DV23" s="395" t="e">
        <f ca="1">SUM(DV22:DW22)</f>
        <v>#REF!</v>
      </c>
      <c r="DW23" s="396"/>
      <c r="DX23" s="395" t="e">
        <f ca="1">SUM(DX22:DY22)</f>
        <v>#REF!</v>
      </c>
      <c r="DY23" s="396"/>
      <c r="DZ23" s="50" t="e">
        <f ca="1">SUM(DZ22)</f>
        <v>#REF!</v>
      </c>
      <c r="EI23" s="393"/>
      <c r="EJ23" s="394"/>
      <c r="EK23" s="395" t="e">
        <f ca="1">SUM(EK22:EM22)</f>
        <v>#REF!</v>
      </c>
      <c r="EL23" s="397"/>
      <c r="EM23" s="396"/>
      <c r="EN23" s="395" t="e">
        <f ca="1">SUM(EN22:EP22)</f>
        <v>#REF!</v>
      </c>
      <c r="EO23" s="397"/>
      <c r="EP23" s="396"/>
      <c r="EQ23" s="395" t="e">
        <f ca="1">SUM(EQ22:ER22)</f>
        <v>#REF!</v>
      </c>
      <c r="ER23" s="396"/>
      <c r="ES23" s="395" t="e">
        <f ca="1">SUM(ES22:ET22)</f>
        <v>#REF!</v>
      </c>
      <c r="ET23" s="396"/>
      <c r="EU23" s="395" t="e">
        <f ca="1">SUM(EU22:EV22)</f>
        <v>#REF!</v>
      </c>
      <c r="EV23" s="396"/>
      <c r="EW23" s="50" t="e">
        <f ca="1">SUM(EW22)</f>
        <v>#REF!</v>
      </c>
      <c r="FF23" s="393"/>
      <c r="FG23" s="394"/>
      <c r="FH23" s="395" t="e">
        <f ca="1">SUM(FH22:FJ22)</f>
        <v>#REF!</v>
      </c>
      <c r="FI23" s="397"/>
      <c r="FJ23" s="396"/>
      <c r="FK23" s="395" t="e">
        <f ca="1">SUM(FK22:FM22)</f>
        <v>#REF!</v>
      </c>
      <c r="FL23" s="397"/>
      <c r="FM23" s="396"/>
      <c r="FN23" s="395" t="e">
        <f ca="1">SUM(FN22:FO22)</f>
        <v>#REF!</v>
      </c>
      <c r="FO23" s="396"/>
      <c r="FP23" s="395" t="e">
        <f ca="1">SUM(FP22:FQ22)</f>
        <v>#REF!</v>
      </c>
      <c r="FQ23" s="396"/>
      <c r="FR23" s="395" t="e">
        <f ca="1">SUM(FR22:FS22)</f>
        <v>#REF!</v>
      </c>
      <c r="FS23" s="396"/>
      <c r="FT23" s="50" t="e">
        <f ca="1">SUM(FT22)</f>
        <v>#REF!</v>
      </c>
      <c r="GC23" s="393"/>
      <c r="GD23" s="394"/>
      <c r="GE23" s="395" t="e">
        <f ca="1">SUM(GE22:GG22)</f>
        <v>#REF!</v>
      </c>
      <c r="GF23" s="397"/>
      <c r="GG23" s="396"/>
      <c r="GH23" s="395" t="e">
        <f ca="1">SUM(GH22:GJ22)</f>
        <v>#REF!</v>
      </c>
      <c r="GI23" s="397"/>
      <c r="GJ23" s="396"/>
      <c r="GK23" s="395" t="e">
        <f ca="1">SUM(GK22:GL22)</f>
        <v>#REF!</v>
      </c>
      <c r="GL23" s="396"/>
      <c r="GM23" s="395" t="e">
        <f ca="1">SUM(GM22:GN22)</f>
        <v>#REF!</v>
      </c>
      <c r="GN23" s="396"/>
      <c r="GO23" s="395" t="e">
        <f ca="1">SUM(GO22:GP22)</f>
        <v>#REF!</v>
      </c>
      <c r="GP23" s="396"/>
      <c r="GQ23" s="50" t="e">
        <f ca="1">SUM(GQ22)</f>
        <v>#REF!</v>
      </c>
      <c r="GZ23" s="393"/>
      <c r="HA23" s="394"/>
      <c r="HB23" s="395" t="e">
        <f ca="1">SUM(HB22:HD22)</f>
        <v>#REF!</v>
      </c>
      <c r="HC23" s="397"/>
      <c r="HD23" s="396"/>
      <c r="HE23" s="395" t="e">
        <f ca="1">SUM(HE22:HG22)</f>
        <v>#REF!</v>
      </c>
      <c r="HF23" s="397"/>
      <c r="HG23" s="396"/>
      <c r="HH23" s="395" t="e">
        <f ca="1">SUM(HH22:HI22)</f>
        <v>#REF!</v>
      </c>
      <c r="HI23" s="396"/>
      <c r="HJ23" s="395" t="e">
        <f ca="1">SUM(HJ22:HK22)</f>
        <v>#REF!</v>
      </c>
      <c r="HK23" s="396"/>
      <c r="HL23" s="395" t="e">
        <f ca="1">SUM(HL22:HM22)</f>
        <v>#REF!</v>
      </c>
      <c r="HM23" s="396"/>
      <c r="HN23" s="50" t="e">
        <f ca="1">SUM(HN22)</f>
        <v>#REF!</v>
      </c>
      <c r="HW23" s="393"/>
      <c r="HX23" s="394"/>
      <c r="HY23" s="395" t="e">
        <f ca="1">SUM(HY22:IA22)</f>
        <v>#REF!</v>
      </c>
      <c r="HZ23" s="397"/>
      <c r="IA23" s="396"/>
      <c r="IB23" s="395" t="e">
        <f ca="1">SUM(IB22:ID22)</f>
        <v>#REF!</v>
      </c>
      <c r="IC23" s="397"/>
      <c r="ID23" s="396"/>
      <c r="IE23" s="395" t="e">
        <f ca="1">SUM(IE22:IF22)</f>
        <v>#REF!</v>
      </c>
      <c r="IF23" s="396"/>
      <c r="IG23" s="395" t="e">
        <f ca="1">SUM(IG22:IH22)</f>
        <v>#REF!</v>
      </c>
      <c r="IH23" s="396"/>
      <c r="II23" s="395" t="e">
        <f ca="1">SUM(II22:IJ22)</f>
        <v>#REF!</v>
      </c>
      <c r="IJ23" s="396"/>
      <c r="IK23" s="50" t="e">
        <f ca="1">SUM(IK22)</f>
        <v>#REF!</v>
      </c>
      <c r="IT23" s="393"/>
      <c r="IU23" s="394"/>
      <c r="IV23" s="395" t="e">
        <f ca="1">SUM(IV22:IX22)</f>
        <v>#REF!</v>
      </c>
      <c r="IW23" s="397"/>
      <c r="IX23" s="396"/>
      <c r="IY23" s="395" t="e">
        <f ca="1">SUM(IY22:JA22)</f>
        <v>#REF!</v>
      </c>
      <c r="IZ23" s="397"/>
      <c r="JA23" s="396"/>
      <c r="JB23" s="395" t="e">
        <f ca="1">SUM(JB22:JC22)</f>
        <v>#REF!</v>
      </c>
      <c r="JC23" s="396"/>
      <c r="JD23" s="395" t="e">
        <f ca="1">SUM(JD22:JE22)</f>
        <v>#REF!</v>
      </c>
      <c r="JE23" s="396"/>
      <c r="JF23" s="395" t="e">
        <f ca="1">SUM(JF22:JG22)</f>
        <v>#REF!</v>
      </c>
      <c r="JG23" s="396"/>
      <c r="JH23" s="50" t="e">
        <f ca="1">SUM(JH22)</f>
        <v>#REF!</v>
      </c>
      <c r="JQ23" s="393"/>
      <c r="JR23" s="394"/>
      <c r="JS23" s="395" t="e">
        <f ca="1">SUM(JS22:JU22)</f>
        <v>#REF!</v>
      </c>
      <c r="JT23" s="397"/>
      <c r="JU23" s="396"/>
      <c r="JV23" s="395" t="e">
        <f ca="1">SUM(JV22:JX22)</f>
        <v>#REF!</v>
      </c>
      <c r="JW23" s="397"/>
      <c r="JX23" s="396"/>
      <c r="JY23" s="395" t="e">
        <f ca="1">SUM(JY22:JZ22)</f>
        <v>#REF!</v>
      </c>
      <c r="JZ23" s="396"/>
      <c r="KA23" s="395" t="e">
        <f ca="1">SUM(KA22:KB22)</f>
        <v>#REF!</v>
      </c>
      <c r="KB23" s="396"/>
      <c r="KC23" s="395" t="e">
        <f ca="1">SUM(KC22:KD22)</f>
        <v>#REF!</v>
      </c>
      <c r="KD23" s="396"/>
      <c r="KE23" s="50" t="e">
        <f ca="1">SUM(KE22)</f>
        <v>#REF!</v>
      </c>
      <c r="KN23" s="393"/>
      <c r="KO23" s="394"/>
      <c r="KP23" s="395" t="e">
        <f ca="1">SUM(KP22:KR22)</f>
        <v>#REF!</v>
      </c>
      <c r="KQ23" s="397"/>
      <c r="KR23" s="396"/>
      <c r="KS23" s="395" t="e">
        <f ca="1">SUM(KS22:KU22)</f>
        <v>#REF!</v>
      </c>
      <c r="KT23" s="397"/>
      <c r="KU23" s="396"/>
      <c r="KV23" s="395" t="e">
        <f ca="1">SUM(KV22:KW22)</f>
        <v>#REF!</v>
      </c>
      <c r="KW23" s="396"/>
      <c r="KX23" s="395" t="e">
        <f ca="1">SUM(KX22:KY22)</f>
        <v>#REF!</v>
      </c>
      <c r="KY23" s="396"/>
      <c r="KZ23" s="395" t="e">
        <f ca="1">SUM(KZ22:LA22)</f>
        <v>#REF!</v>
      </c>
      <c r="LA23" s="396"/>
      <c r="LB23" s="50" t="e">
        <f ca="1">SUM(LB22)</f>
        <v>#REF!</v>
      </c>
      <c r="LK23" s="393"/>
      <c r="LL23" s="394"/>
      <c r="LM23" s="395" t="e">
        <f ca="1">SUM(LM22:LO22)</f>
        <v>#REF!</v>
      </c>
      <c r="LN23" s="397"/>
      <c r="LO23" s="396"/>
      <c r="LP23" s="395" t="e">
        <f ca="1">SUM(LP22:LR22)</f>
        <v>#REF!</v>
      </c>
      <c r="LQ23" s="397"/>
      <c r="LR23" s="396"/>
      <c r="LS23" s="395" t="e">
        <f ca="1">SUM(LS22:LT22)</f>
        <v>#REF!</v>
      </c>
      <c r="LT23" s="396"/>
      <c r="LU23" s="395" t="e">
        <f ca="1">SUM(LU22:LV22)</f>
        <v>#REF!</v>
      </c>
      <c r="LV23" s="396"/>
      <c r="LW23" s="395" t="e">
        <f ca="1">SUM(LW22:LX22)</f>
        <v>#REF!</v>
      </c>
      <c r="LX23" s="396"/>
      <c r="LY23" s="50" t="e">
        <f ca="1">SUM(LY22)</f>
        <v>#REF!</v>
      </c>
      <c r="MH23" s="393"/>
      <c r="MI23" s="394"/>
      <c r="MJ23" s="395" t="e">
        <f ca="1">SUM(MJ22:ML22)</f>
        <v>#REF!</v>
      </c>
      <c r="MK23" s="397"/>
      <c r="ML23" s="396"/>
      <c r="MM23" s="395" t="e">
        <f ca="1">SUM(MM22:MO22)</f>
        <v>#REF!</v>
      </c>
      <c r="MN23" s="397"/>
      <c r="MO23" s="396"/>
      <c r="MP23" s="395" t="e">
        <f ca="1">SUM(MP22:MQ22)</f>
        <v>#REF!</v>
      </c>
      <c r="MQ23" s="396"/>
      <c r="MR23" s="395" t="e">
        <f ca="1">SUM(MR22:MS22)</f>
        <v>#REF!</v>
      </c>
      <c r="MS23" s="396"/>
      <c r="MT23" s="395" t="e">
        <f ca="1">SUM(MT22:MU22)</f>
        <v>#REF!</v>
      </c>
      <c r="MU23" s="396"/>
      <c r="MV23" s="50" t="e">
        <f ca="1">SUM(MV22)</f>
        <v>#REF!</v>
      </c>
      <c r="NE23" s="393"/>
      <c r="NF23" s="394"/>
      <c r="NG23" s="395" t="e">
        <f ca="1">SUM(NG22:NI22)</f>
        <v>#REF!</v>
      </c>
      <c r="NH23" s="397"/>
      <c r="NI23" s="396"/>
      <c r="NJ23" s="395" t="e">
        <f ca="1">SUM(NJ22:NL22)</f>
        <v>#REF!</v>
      </c>
      <c r="NK23" s="397"/>
      <c r="NL23" s="396"/>
      <c r="NM23" s="395" t="e">
        <f ca="1">SUM(NM22:NN22)</f>
        <v>#REF!</v>
      </c>
      <c r="NN23" s="396"/>
      <c r="NO23" s="395" t="e">
        <f ca="1">SUM(NO22:NP22)</f>
        <v>#REF!</v>
      </c>
      <c r="NP23" s="396"/>
      <c r="NQ23" s="395" t="e">
        <f ca="1">SUM(NQ22:NR22)</f>
        <v>#REF!</v>
      </c>
      <c r="NR23" s="396"/>
      <c r="NS23" s="50" t="e">
        <f ca="1">SUM(NS22)</f>
        <v>#REF!</v>
      </c>
      <c r="OB23" s="393"/>
      <c r="OC23" s="394"/>
      <c r="OD23" s="395" t="e">
        <f ca="1">SUM(OD22:OF22)</f>
        <v>#REF!</v>
      </c>
      <c r="OE23" s="397"/>
      <c r="OF23" s="396"/>
      <c r="OG23" s="395" t="e">
        <f ca="1">SUM(OG22:OI22)</f>
        <v>#REF!</v>
      </c>
      <c r="OH23" s="397"/>
      <c r="OI23" s="396"/>
      <c r="OJ23" s="395" t="e">
        <f ca="1">SUM(OJ22:OK22)</f>
        <v>#REF!</v>
      </c>
      <c r="OK23" s="396"/>
      <c r="OL23" s="395" t="e">
        <f ca="1">SUM(OL22:OM22)</f>
        <v>#REF!</v>
      </c>
      <c r="OM23" s="396"/>
      <c r="ON23" s="395" t="e">
        <f ca="1">SUM(ON22:OO22)</f>
        <v>#REF!</v>
      </c>
      <c r="OO23" s="396"/>
      <c r="OP23" s="50" t="e">
        <f ca="1">SUM(OP22)</f>
        <v>#REF!</v>
      </c>
      <c r="OY23" s="393"/>
      <c r="OZ23" s="394"/>
      <c r="PA23" s="395" t="e">
        <f ca="1">SUM(PA22:PC22)</f>
        <v>#REF!</v>
      </c>
      <c r="PB23" s="397"/>
      <c r="PC23" s="396"/>
      <c r="PD23" s="395" t="e">
        <f ca="1">SUM(PD22:PF22)</f>
        <v>#REF!</v>
      </c>
      <c r="PE23" s="397"/>
      <c r="PF23" s="396"/>
      <c r="PG23" s="395" t="e">
        <f ca="1">SUM(PG22:PH22)</f>
        <v>#REF!</v>
      </c>
      <c r="PH23" s="396"/>
      <c r="PI23" s="395" t="e">
        <f ca="1">SUM(PI22:PJ22)</f>
        <v>#REF!</v>
      </c>
      <c r="PJ23" s="396"/>
      <c r="PK23" s="395" t="e">
        <f ca="1">SUM(PK22:PL22)</f>
        <v>#REF!</v>
      </c>
      <c r="PL23" s="396"/>
      <c r="PM23" s="50" t="e">
        <f ca="1">SUM(PM22)</f>
        <v>#REF!</v>
      </c>
      <c r="PV23" s="393"/>
      <c r="PW23" s="394"/>
      <c r="PX23" s="395" t="e">
        <f ca="1">SUM(PX22:PZ22)</f>
        <v>#REF!</v>
      </c>
      <c r="PY23" s="397"/>
      <c r="PZ23" s="396"/>
      <c r="QA23" s="395" t="e">
        <f ca="1">SUM(QA22:QC22)</f>
        <v>#REF!</v>
      </c>
      <c r="QB23" s="397"/>
      <c r="QC23" s="396"/>
      <c r="QD23" s="395" t="e">
        <f ca="1">SUM(QD22:QE22)</f>
        <v>#REF!</v>
      </c>
      <c r="QE23" s="396"/>
      <c r="QF23" s="395" t="e">
        <f ca="1">SUM(QF22:QG22)</f>
        <v>#REF!</v>
      </c>
      <c r="QG23" s="396"/>
      <c r="QH23" s="395" t="e">
        <f ca="1">SUM(QH22:QI22)</f>
        <v>#REF!</v>
      </c>
      <c r="QI23" s="396"/>
      <c r="QJ23" s="50" t="e">
        <f ca="1">SUM(QJ22)</f>
        <v>#REF!</v>
      </c>
      <c r="QS23" s="393"/>
      <c r="QT23" s="394"/>
      <c r="QU23" s="395" t="e">
        <f ca="1">SUM(QU22:QW22)</f>
        <v>#REF!</v>
      </c>
      <c r="QV23" s="397"/>
      <c r="QW23" s="396"/>
      <c r="QX23" s="395" t="e">
        <f ca="1">SUM(QX22:QZ22)</f>
        <v>#REF!</v>
      </c>
      <c r="QY23" s="397"/>
      <c r="QZ23" s="396"/>
      <c r="RA23" s="395" t="e">
        <f ca="1">SUM(RA22:RB22)</f>
        <v>#REF!</v>
      </c>
      <c r="RB23" s="396"/>
      <c r="RC23" s="395" t="e">
        <f ca="1">SUM(RC22:RD22)</f>
        <v>#REF!</v>
      </c>
      <c r="RD23" s="396"/>
      <c r="RE23" s="395" t="e">
        <f ca="1">SUM(RE22:RF22)</f>
        <v>#REF!</v>
      </c>
      <c r="RF23" s="396"/>
      <c r="RG23" s="50" t="e">
        <f ca="1">SUM(RG22)</f>
        <v>#REF!</v>
      </c>
      <c r="RP23" s="393"/>
      <c r="RQ23" s="394"/>
      <c r="RR23" s="395" t="e">
        <f ca="1">SUM(RR22:RT22)</f>
        <v>#REF!</v>
      </c>
      <c r="RS23" s="397"/>
      <c r="RT23" s="396"/>
      <c r="RU23" s="395" t="e">
        <f ca="1">SUM(RU22:RW22)</f>
        <v>#REF!</v>
      </c>
      <c r="RV23" s="397"/>
      <c r="RW23" s="396"/>
      <c r="RX23" s="395" t="e">
        <f ca="1">SUM(RX22:RY22)</f>
        <v>#REF!</v>
      </c>
      <c r="RY23" s="396"/>
      <c r="RZ23" s="395" t="e">
        <f ca="1">SUM(RZ22:SA22)</f>
        <v>#REF!</v>
      </c>
      <c r="SA23" s="396"/>
      <c r="SB23" s="395" t="e">
        <f ca="1">SUM(SB22:SC22)</f>
        <v>#REF!</v>
      </c>
      <c r="SC23" s="396"/>
      <c r="SD23" s="50" t="e">
        <f ca="1">SUM(SD22)</f>
        <v>#REF!</v>
      </c>
      <c r="SM23" s="393"/>
      <c r="SN23" s="394"/>
      <c r="SO23" s="395" t="e">
        <f ca="1">SUM(SO22:SQ22)</f>
        <v>#REF!</v>
      </c>
      <c r="SP23" s="397"/>
      <c r="SQ23" s="396"/>
      <c r="SR23" s="395" t="e">
        <f ca="1">SUM(SR22:ST22)</f>
        <v>#REF!</v>
      </c>
      <c r="SS23" s="397"/>
      <c r="ST23" s="396"/>
      <c r="SU23" s="395" t="e">
        <f ca="1">SUM(SU22:SV22)</f>
        <v>#REF!</v>
      </c>
      <c r="SV23" s="396"/>
      <c r="SW23" s="395" t="e">
        <f ca="1">SUM(SW22:SX22)</f>
        <v>#REF!</v>
      </c>
      <c r="SX23" s="396"/>
      <c r="SY23" s="395" t="e">
        <f ca="1">SUM(SY22:SZ22)</f>
        <v>#REF!</v>
      </c>
      <c r="SZ23" s="396"/>
      <c r="TA23" s="50" t="e">
        <f ca="1">SUM(TA22)</f>
        <v>#REF!</v>
      </c>
      <c r="TJ23" s="393"/>
      <c r="TK23" s="394"/>
      <c r="TL23" s="395" t="e">
        <f ca="1">SUM(TL22:TN22)</f>
        <v>#REF!</v>
      </c>
      <c r="TM23" s="397"/>
      <c r="TN23" s="396"/>
      <c r="TO23" s="395" t="e">
        <f ca="1">SUM(TO22:TQ22)</f>
        <v>#REF!</v>
      </c>
      <c r="TP23" s="397"/>
      <c r="TQ23" s="396"/>
      <c r="TR23" s="395" t="e">
        <f ca="1">SUM(TR22:TS22)</f>
        <v>#REF!</v>
      </c>
      <c r="TS23" s="396"/>
      <c r="TT23" s="395" t="e">
        <f ca="1">SUM(TT22:TU22)</f>
        <v>#REF!</v>
      </c>
      <c r="TU23" s="396"/>
      <c r="TV23" s="395" t="e">
        <f ca="1">SUM(TV22:TW22)</f>
        <v>#REF!</v>
      </c>
      <c r="TW23" s="396"/>
      <c r="TX23" s="50" t="e">
        <f ca="1">SUM(TX22)</f>
        <v>#REF!</v>
      </c>
      <c r="UG23" s="393"/>
      <c r="UH23" s="394"/>
      <c r="UI23" s="395" t="e">
        <f ca="1">SUM(UI22:UK22)</f>
        <v>#REF!</v>
      </c>
      <c r="UJ23" s="397"/>
      <c r="UK23" s="396"/>
      <c r="UL23" s="395" t="e">
        <f ca="1">SUM(UL22:UN22)</f>
        <v>#REF!</v>
      </c>
      <c r="UM23" s="397"/>
      <c r="UN23" s="396"/>
      <c r="UO23" s="395" t="e">
        <f ca="1">SUM(UO22:UP22)</f>
        <v>#REF!</v>
      </c>
      <c r="UP23" s="396"/>
      <c r="UQ23" s="395" t="e">
        <f ca="1">SUM(UQ22:UR22)</f>
        <v>#REF!</v>
      </c>
      <c r="UR23" s="396"/>
      <c r="US23" s="395" t="e">
        <f ca="1">SUM(US22:UT22)</f>
        <v>#REF!</v>
      </c>
      <c r="UT23" s="396"/>
      <c r="UU23" s="50" t="e">
        <f ca="1">SUM(UU22)</f>
        <v>#REF!</v>
      </c>
      <c r="VD23" s="393"/>
      <c r="VE23" s="394"/>
      <c r="VF23" s="395" t="e">
        <f ca="1">SUM(VF22:VH22)</f>
        <v>#REF!</v>
      </c>
      <c r="VG23" s="397"/>
      <c r="VH23" s="396"/>
      <c r="VI23" s="395" t="e">
        <f ca="1">SUM(VI22:VK22)</f>
        <v>#REF!</v>
      </c>
      <c r="VJ23" s="397"/>
      <c r="VK23" s="396"/>
      <c r="VL23" s="395" t="e">
        <f ca="1">SUM(VL22:VM22)</f>
        <v>#REF!</v>
      </c>
      <c r="VM23" s="396"/>
      <c r="VN23" s="395" t="e">
        <f ca="1">SUM(VN22:VO22)</f>
        <v>#REF!</v>
      </c>
      <c r="VO23" s="396"/>
      <c r="VP23" s="395" t="e">
        <f ca="1">SUM(VP22:VQ22)</f>
        <v>#REF!</v>
      </c>
      <c r="VQ23" s="396"/>
      <c r="VR23" s="50" t="e">
        <f ca="1">SUM(VR22)</f>
        <v>#REF!</v>
      </c>
      <c r="WA23" s="393"/>
      <c r="WB23" s="394"/>
      <c r="WC23" s="395" t="e">
        <f ca="1">SUM(WC22:WE22)</f>
        <v>#REF!</v>
      </c>
      <c r="WD23" s="397"/>
      <c r="WE23" s="396"/>
      <c r="WF23" s="395" t="e">
        <f ca="1">SUM(WF22:WH22)</f>
        <v>#REF!</v>
      </c>
      <c r="WG23" s="397"/>
      <c r="WH23" s="396"/>
      <c r="WI23" s="395" t="e">
        <f ca="1">SUM(WI22:WJ22)</f>
        <v>#REF!</v>
      </c>
      <c r="WJ23" s="396"/>
      <c r="WK23" s="395" t="e">
        <f ca="1">SUM(WK22:WL22)</f>
        <v>#REF!</v>
      </c>
      <c r="WL23" s="396"/>
      <c r="WM23" s="395" t="e">
        <f ca="1">SUM(WM22:WN22)</f>
        <v>#REF!</v>
      </c>
      <c r="WN23" s="396"/>
      <c r="WO23" s="50" t="e">
        <f ca="1">SUM(WO22)</f>
        <v>#REF!</v>
      </c>
      <c r="WX23" s="393"/>
      <c r="WY23" s="394"/>
      <c r="WZ23" s="395" t="e">
        <f ca="1">SUM(WZ22:XB22)</f>
        <v>#REF!</v>
      </c>
      <c r="XA23" s="397"/>
      <c r="XB23" s="396"/>
      <c r="XC23" s="395" t="e">
        <f ca="1">SUM(XC22:XE22)</f>
        <v>#REF!</v>
      </c>
      <c r="XD23" s="397"/>
      <c r="XE23" s="396"/>
      <c r="XF23" s="395" t="e">
        <f ca="1">SUM(XF22:XG22)</f>
        <v>#REF!</v>
      </c>
      <c r="XG23" s="396"/>
      <c r="XH23" s="395" t="e">
        <f ca="1">SUM(XH22:XI22)</f>
        <v>#REF!</v>
      </c>
      <c r="XI23" s="396"/>
      <c r="XJ23" s="395" t="e">
        <f ca="1">SUM(XJ22:XK22)</f>
        <v>#REF!</v>
      </c>
      <c r="XK23" s="396"/>
      <c r="XL23" s="50" t="e">
        <f ca="1">SUM(XL22)</f>
        <v>#REF!</v>
      </c>
    </row>
  </sheetData>
  <mergeCells count="840">
    <mergeCell ref="BN3:BQ3"/>
    <mergeCell ref="NA4:ND4"/>
    <mergeCell ref="NX4:OA4"/>
    <mergeCell ref="KJ3:KM3"/>
    <mergeCell ref="LG4:LJ4"/>
    <mergeCell ref="MD4:MG4"/>
    <mergeCell ref="CK4:CN4"/>
    <mergeCell ref="RP1:SJ1"/>
    <mergeCell ref="SM1:TG1"/>
    <mergeCell ref="SI2:SL2"/>
    <mergeCell ref="TF2:TI2"/>
    <mergeCell ref="SI3:SL3"/>
    <mergeCell ref="TF3:TI3"/>
    <mergeCell ref="OU3:OX3"/>
    <mergeCell ref="PR3:PU3"/>
    <mergeCell ref="QO3:QR3"/>
    <mergeCell ref="RL3:RO3"/>
    <mergeCell ref="OB1:OV1"/>
    <mergeCell ref="PV1:QP1"/>
    <mergeCell ref="QS1:RM1"/>
    <mergeCell ref="OU2:OX2"/>
    <mergeCell ref="PR2:PU2"/>
    <mergeCell ref="QO2:QR2"/>
    <mergeCell ref="RL2:RO2"/>
    <mergeCell ref="OU4:OX4"/>
    <mergeCell ref="PR4:PU4"/>
    <mergeCell ref="QO4:QR4"/>
    <mergeCell ref="RL4:RO4"/>
    <mergeCell ref="MH1:NB1"/>
    <mergeCell ref="NE1:NY1"/>
    <mergeCell ref="LG2:LJ2"/>
    <mergeCell ref="MD2:MG2"/>
    <mergeCell ref="NA2:ND2"/>
    <mergeCell ref="NX2:OA2"/>
    <mergeCell ref="OY1:PS1"/>
    <mergeCell ref="NA3:ND3"/>
    <mergeCell ref="NX3:OA3"/>
    <mergeCell ref="KN1:LH1"/>
    <mergeCell ref="LK1:ME1"/>
    <mergeCell ref="LG3:LJ3"/>
    <mergeCell ref="MD3:MG3"/>
    <mergeCell ref="IT1:JN1"/>
    <mergeCell ref="JQ1:KK1"/>
    <mergeCell ref="HS2:HV2"/>
    <mergeCell ref="IP2:IS2"/>
    <mergeCell ref="JM2:JP2"/>
    <mergeCell ref="KJ2:KM2"/>
    <mergeCell ref="JM3:JP3"/>
    <mergeCell ref="FY5:GB5"/>
    <mergeCell ref="GV5:GY5"/>
    <mergeCell ref="HS5:HV5"/>
    <mergeCell ref="IP5:IS5"/>
    <mergeCell ref="JM5:JP5"/>
    <mergeCell ref="AH4:AI4"/>
    <mergeCell ref="GZ1:HT1"/>
    <mergeCell ref="HW1:IQ1"/>
    <mergeCell ref="HS3:HV3"/>
    <mergeCell ref="IP3:IS3"/>
    <mergeCell ref="HS4:HV4"/>
    <mergeCell ref="IP4:IS4"/>
    <mergeCell ref="EE3:EH3"/>
    <mergeCell ref="FB3:FE3"/>
    <mergeCell ref="FY3:GB3"/>
    <mergeCell ref="GV3:GY3"/>
    <mergeCell ref="EE4:EH4"/>
    <mergeCell ref="FB4:FE4"/>
    <mergeCell ref="FY4:GB4"/>
    <mergeCell ref="GV4:GY4"/>
    <mergeCell ref="EI1:FC1"/>
    <mergeCell ref="FF1:FZ1"/>
    <mergeCell ref="GC1:GW1"/>
    <mergeCell ref="EE2:EH2"/>
    <mergeCell ref="FB2:FE2"/>
    <mergeCell ref="FY2:GB2"/>
    <mergeCell ref="GV2:GY2"/>
    <mergeCell ref="GM4:GN4"/>
    <mergeCell ref="DL1:EF1"/>
    <mergeCell ref="A1:U1"/>
    <mergeCell ref="T2:W2"/>
    <mergeCell ref="T5:W5"/>
    <mergeCell ref="T4:W4"/>
    <mergeCell ref="T3:W3"/>
    <mergeCell ref="CY4:CZ4"/>
    <mergeCell ref="BR1:CL1"/>
    <mergeCell ref="CK2:CN2"/>
    <mergeCell ref="CK3:CN3"/>
    <mergeCell ref="K4:L4"/>
    <mergeCell ref="CK5:CN5"/>
    <mergeCell ref="CO1:DI1"/>
    <mergeCell ref="DH2:DK2"/>
    <mergeCell ref="DH3:DK3"/>
    <mergeCell ref="DH4:DK4"/>
    <mergeCell ref="DH5:DK5"/>
    <mergeCell ref="X1:AR1"/>
    <mergeCell ref="AQ2:AT2"/>
    <mergeCell ref="AQ3:AT3"/>
    <mergeCell ref="AQ4:AT4"/>
    <mergeCell ref="AQ5:AT5"/>
    <mergeCell ref="BE4:BF4"/>
    <mergeCell ref="AU1:BO1"/>
    <mergeCell ref="BN2:BQ2"/>
    <mergeCell ref="OU5:OX5"/>
    <mergeCell ref="PR5:PU5"/>
    <mergeCell ref="QO5:QR5"/>
    <mergeCell ref="RL5:RO5"/>
    <mergeCell ref="NA5:ND5"/>
    <mergeCell ref="NX5:OA5"/>
    <mergeCell ref="RX23:RY23"/>
    <mergeCell ref="XJ23:XK23"/>
    <mergeCell ref="VP23:VQ23"/>
    <mergeCell ref="WC23:WE23"/>
    <mergeCell ref="WF23:WH23"/>
    <mergeCell ref="WI23:WJ23"/>
    <mergeCell ref="WK23:WL23"/>
    <mergeCell ref="WM23:WN23"/>
    <mergeCell ref="TV23:TW23"/>
    <mergeCell ref="UI23:UK23"/>
    <mergeCell ref="UL23:UN23"/>
    <mergeCell ref="UO23:UP23"/>
    <mergeCell ref="UQ23:UR23"/>
    <mergeCell ref="US23:UT23"/>
    <mergeCell ref="VD22:VE23"/>
    <mergeCell ref="WA22:WB23"/>
    <mergeCell ref="WX22:WY23"/>
    <mergeCell ref="XH23:XI23"/>
    <mergeCell ref="VF23:VH23"/>
    <mergeCell ref="VI23:VK23"/>
    <mergeCell ref="VL23:VM23"/>
    <mergeCell ref="VN23:VO23"/>
    <mergeCell ref="UG22:UH23"/>
    <mergeCell ref="WZ23:XB23"/>
    <mergeCell ref="XC23:XE23"/>
    <mergeCell ref="XF23:XG23"/>
    <mergeCell ref="PX23:PZ23"/>
    <mergeCell ref="QA23:QC23"/>
    <mergeCell ref="QD23:QE23"/>
    <mergeCell ref="QF23:QG23"/>
    <mergeCell ref="QH23:QI23"/>
    <mergeCell ref="QU23:QW23"/>
    <mergeCell ref="QX23:QZ23"/>
    <mergeCell ref="RA23:RB23"/>
    <mergeCell ref="RC23:RD23"/>
    <mergeCell ref="RE23:RF23"/>
    <mergeCell ref="RR23:RT23"/>
    <mergeCell ref="RU23:RW23"/>
    <mergeCell ref="RP22:RQ23"/>
    <mergeCell ref="SM22:SN23"/>
    <mergeCell ref="SW23:SX23"/>
    <mergeCell ref="SY23:SZ23"/>
    <mergeCell ref="NE22:NF23"/>
    <mergeCell ref="OB22:OC23"/>
    <mergeCell ref="OY22:OZ23"/>
    <mergeCell ref="PV22:PW23"/>
    <mergeCell ref="QS22:QT23"/>
    <mergeCell ref="ON23:OO23"/>
    <mergeCell ref="PA23:PC23"/>
    <mergeCell ref="PD23:PF23"/>
    <mergeCell ref="PG23:PH23"/>
    <mergeCell ref="PI23:PJ23"/>
    <mergeCell ref="PK23:PL23"/>
    <mergeCell ref="NG23:NI23"/>
    <mergeCell ref="NJ23:NL23"/>
    <mergeCell ref="NM23:NN23"/>
    <mergeCell ref="NO23:NP23"/>
    <mergeCell ref="NQ23:NR23"/>
    <mergeCell ref="OD23:OF23"/>
    <mergeCell ref="OG23:OI23"/>
    <mergeCell ref="OJ23:OK23"/>
    <mergeCell ref="OL23:OM23"/>
    <mergeCell ref="TJ21:TK21"/>
    <mergeCell ref="UC21:UD21"/>
    <mergeCell ref="QQ21:QR21"/>
    <mergeCell ref="QS21:QT21"/>
    <mergeCell ref="RL21:RM21"/>
    <mergeCell ref="RN21:RO21"/>
    <mergeCell ref="RP21:RQ21"/>
    <mergeCell ref="SI21:SJ21"/>
    <mergeCell ref="TL23:TN23"/>
    <mergeCell ref="TO23:TQ23"/>
    <mergeCell ref="TR23:TS23"/>
    <mergeCell ref="TT23:TU23"/>
    <mergeCell ref="TJ22:TK23"/>
    <mergeCell ref="RZ23:SA23"/>
    <mergeCell ref="SB23:SC23"/>
    <mergeCell ref="SO23:SQ23"/>
    <mergeCell ref="SR23:ST23"/>
    <mergeCell ref="SU23:SV23"/>
    <mergeCell ref="XS21:XT21"/>
    <mergeCell ref="VY21:VZ21"/>
    <mergeCell ref="WA21:WB21"/>
    <mergeCell ref="WT21:WU21"/>
    <mergeCell ref="WV21:WW21"/>
    <mergeCell ref="WX21:WY21"/>
    <mergeCell ref="XQ21:XR21"/>
    <mergeCell ref="UE21:UF21"/>
    <mergeCell ref="UG21:UH21"/>
    <mergeCell ref="UZ21:VA21"/>
    <mergeCell ref="VB21:VC21"/>
    <mergeCell ref="VD21:VE21"/>
    <mergeCell ref="VW21:VX21"/>
    <mergeCell ref="NE21:NF21"/>
    <mergeCell ref="NX21:NY21"/>
    <mergeCell ref="NZ21:OA21"/>
    <mergeCell ref="OB21:OC21"/>
    <mergeCell ref="OU21:OV21"/>
    <mergeCell ref="SK21:SL21"/>
    <mergeCell ref="SM21:SN21"/>
    <mergeCell ref="TF21:TG21"/>
    <mergeCell ref="TH21:TI21"/>
    <mergeCell ref="RL20:RM20"/>
    <mergeCell ref="RN20:RO20"/>
    <mergeCell ref="RP20:RQ20"/>
    <mergeCell ref="SI20:SJ20"/>
    <mergeCell ref="SK20:SL20"/>
    <mergeCell ref="SM20:SN20"/>
    <mergeCell ref="OW21:OX21"/>
    <mergeCell ref="OY21:OZ21"/>
    <mergeCell ref="PR21:PS21"/>
    <mergeCell ref="PT21:PU21"/>
    <mergeCell ref="PV21:PW21"/>
    <mergeCell ref="QO21:QP21"/>
    <mergeCell ref="PR20:PS20"/>
    <mergeCell ref="PT20:PU20"/>
    <mergeCell ref="PV20:PW20"/>
    <mergeCell ref="QO20:QP20"/>
    <mergeCell ref="QQ20:QR20"/>
    <mergeCell ref="QS20:QT20"/>
    <mergeCell ref="NE20:NF20"/>
    <mergeCell ref="NX20:NY20"/>
    <mergeCell ref="NZ20:OA20"/>
    <mergeCell ref="OB20:OC20"/>
    <mergeCell ref="OU20:OV20"/>
    <mergeCell ref="OW20:OX20"/>
    <mergeCell ref="OY20:OZ20"/>
    <mergeCell ref="XS20:XT20"/>
    <mergeCell ref="UZ20:VA20"/>
    <mergeCell ref="VB20:VC20"/>
    <mergeCell ref="VD20:VE20"/>
    <mergeCell ref="VW20:VX20"/>
    <mergeCell ref="VY20:VZ20"/>
    <mergeCell ref="WA20:WB20"/>
    <mergeCell ref="TF20:TG20"/>
    <mergeCell ref="TH20:TI20"/>
    <mergeCell ref="TJ20:TK20"/>
    <mergeCell ref="UC20:UD20"/>
    <mergeCell ref="UE20:UF20"/>
    <mergeCell ref="UG20:UH20"/>
    <mergeCell ref="WT20:WU20"/>
    <mergeCell ref="WV20:WW20"/>
    <mergeCell ref="WX20:WY20"/>
    <mergeCell ref="XQ20:XR20"/>
    <mergeCell ref="XL17:XN17"/>
    <mergeCell ref="WL17:WN17"/>
    <mergeCell ref="WO17:WQ17"/>
    <mergeCell ref="WZ17:XB17"/>
    <mergeCell ref="XC17:XE17"/>
    <mergeCell ref="XF17:XH17"/>
    <mergeCell ref="XI17:XK17"/>
    <mergeCell ref="VL17:VN17"/>
    <mergeCell ref="VO17:VQ17"/>
    <mergeCell ref="VR17:VT17"/>
    <mergeCell ref="WC17:WE17"/>
    <mergeCell ref="WF17:WH17"/>
    <mergeCell ref="WI17:WK17"/>
    <mergeCell ref="WA16:WB17"/>
    <mergeCell ref="WX16:WY17"/>
    <mergeCell ref="VI17:VK17"/>
    <mergeCell ref="SR17:ST17"/>
    <mergeCell ref="SU17:SW17"/>
    <mergeCell ref="SX17:SZ17"/>
    <mergeCell ref="TA17:TC17"/>
    <mergeCell ref="TL17:TN17"/>
    <mergeCell ref="TO17:TQ17"/>
    <mergeCell ref="VD16:VE17"/>
    <mergeCell ref="UI17:UK17"/>
    <mergeCell ref="TJ16:TK17"/>
    <mergeCell ref="UG16:UH17"/>
    <mergeCell ref="TR17:TT17"/>
    <mergeCell ref="TU17:TW17"/>
    <mergeCell ref="TX17:TZ17"/>
    <mergeCell ref="QG17:QI17"/>
    <mergeCell ref="RR17:RT17"/>
    <mergeCell ref="RU17:RW17"/>
    <mergeCell ref="RX17:RZ17"/>
    <mergeCell ref="UL17:UN17"/>
    <mergeCell ref="UO17:UQ17"/>
    <mergeCell ref="UR17:UT17"/>
    <mergeCell ref="UU17:UW17"/>
    <mergeCell ref="VF17:VH17"/>
    <mergeCell ref="SA17:SC17"/>
    <mergeCell ref="SD17:SF17"/>
    <mergeCell ref="SO17:SQ17"/>
    <mergeCell ref="QJ17:QL17"/>
    <mergeCell ref="QU17:QW17"/>
    <mergeCell ref="QX17:QZ17"/>
    <mergeCell ref="RA17:RC17"/>
    <mergeCell ref="RD17:RF17"/>
    <mergeCell ref="RG17:RI17"/>
    <mergeCell ref="QS15:QT15"/>
    <mergeCell ref="RL15:RM15"/>
    <mergeCell ref="RN15:RO15"/>
    <mergeCell ref="NE15:NF15"/>
    <mergeCell ref="NX15:NY15"/>
    <mergeCell ref="NZ15:OA15"/>
    <mergeCell ref="NG17:NI17"/>
    <mergeCell ref="NJ17:NL17"/>
    <mergeCell ref="NM17:NO17"/>
    <mergeCell ref="NP17:NR17"/>
    <mergeCell ref="NS17:NU17"/>
    <mergeCell ref="OD17:OF17"/>
    <mergeCell ref="OG17:OI17"/>
    <mergeCell ref="OJ17:OL17"/>
    <mergeCell ref="OM17:OO17"/>
    <mergeCell ref="OP17:OR17"/>
    <mergeCell ref="PA17:PC17"/>
    <mergeCell ref="PD17:PF17"/>
    <mergeCell ref="PG17:PI17"/>
    <mergeCell ref="PJ17:PL17"/>
    <mergeCell ref="PM17:PO17"/>
    <mergeCell ref="PX17:PZ17"/>
    <mergeCell ref="QA17:QC17"/>
    <mergeCell ref="QD17:QF17"/>
    <mergeCell ref="XS14:XT14"/>
    <mergeCell ref="VY14:VZ14"/>
    <mergeCell ref="WA14:WB14"/>
    <mergeCell ref="WT14:WU14"/>
    <mergeCell ref="WV14:WW14"/>
    <mergeCell ref="WX14:WY14"/>
    <mergeCell ref="NE16:NF17"/>
    <mergeCell ref="OB16:OC17"/>
    <mergeCell ref="OY16:OZ17"/>
    <mergeCell ref="PV16:PW17"/>
    <mergeCell ref="QS16:QT17"/>
    <mergeCell ref="RP16:RQ17"/>
    <mergeCell ref="SM16:SN17"/>
    <mergeCell ref="WX15:WY15"/>
    <mergeCell ref="XQ15:XR15"/>
    <mergeCell ref="RP15:RQ15"/>
    <mergeCell ref="SI15:SJ15"/>
    <mergeCell ref="SK15:SL15"/>
    <mergeCell ref="SM15:SN15"/>
    <mergeCell ref="TF15:TG15"/>
    <mergeCell ref="TH15:TI15"/>
    <mergeCell ref="PV15:PW15"/>
    <mergeCell ref="QO15:QP15"/>
    <mergeCell ref="QQ15:QR15"/>
    <mergeCell ref="XS15:XT15"/>
    <mergeCell ref="VD15:VE15"/>
    <mergeCell ref="VW15:VX15"/>
    <mergeCell ref="VY15:VZ15"/>
    <mergeCell ref="WA15:WB15"/>
    <mergeCell ref="WT15:WU15"/>
    <mergeCell ref="WV15:WW15"/>
    <mergeCell ref="TJ15:TK15"/>
    <mergeCell ref="UC15:UD15"/>
    <mergeCell ref="UE15:UF15"/>
    <mergeCell ref="UG15:UH15"/>
    <mergeCell ref="UZ15:VA15"/>
    <mergeCell ref="VB15:VC15"/>
    <mergeCell ref="XQ14:XR14"/>
    <mergeCell ref="UE14:UF14"/>
    <mergeCell ref="UG14:UH14"/>
    <mergeCell ref="UZ14:VA14"/>
    <mergeCell ref="VB14:VC14"/>
    <mergeCell ref="VD14:VE14"/>
    <mergeCell ref="VW14:VX14"/>
    <mergeCell ref="RP14:RQ14"/>
    <mergeCell ref="SI14:SJ14"/>
    <mergeCell ref="SK14:SL14"/>
    <mergeCell ref="SM14:SN14"/>
    <mergeCell ref="TF14:TG14"/>
    <mergeCell ref="TH14:TI14"/>
    <mergeCell ref="TJ14:TK14"/>
    <mergeCell ref="OW14:OX14"/>
    <mergeCell ref="OY14:OZ14"/>
    <mergeCell ref="PR14:PS14"/>
    <mergeCell ref="PT14:PU14"/>
    <mergeCell ref="PV14:PW14"/>
    <mergeCell ref="QO14:QP14"/>
    <mergeCell ref="OB15:OC15"/>
    <mergeCell ref="OU15:OV15"/>
    <mergeCell ref="OW15:OX15"/>
    <mergeCell ref="OY15:OZ15"/>
    <mergeCell ref="PR15:PS15"/>
    <mergeCell ref="PT15:PU15"/>
    <mergeCell ref="XQ4:XT4"/>
    <mergeCell ref="VN4:VO4"/>
    <mergeCell ref="WK4:WL4"/>
    <mergeCell ref="UZ4:VC4"/>
    <mergeCell ref="VW4:VZ4"/>
    <mergeCell ref="TT4:TU4"/>
    <mergeCell ref="UQ4:UR4"/>
    <mergeCell ref="NE14:NF14"/>
    <mergeCell ref="NX14:NY14"/>
    <mergeCell ref="NZ14:OA14"/>
    <mergeCell ref="OB14:OC14"/>
    <mergeCell ref="OU14:OV14"/>
    <mergeCell ref="XQ5:XT5"/>
    <mergeCell ref="UZ5:VC5"/>
    <mergeCell ref="VW5:VZ5"/>
    <mergeCell ref="WT5:WW5"/>
    <mergeCell ref="SI5:SL5"/>
    <mergeCell ref="TF5:TI5"/>
    <mergeCell ref="UC5:UF5"/>
    <mergeCell ref="UC14:UD14"/>
    <mergeCell ref="QQ14:QR14"/>
    <mergeCell ref="QS14:QT14"/>
    <mergeCell ref="RL14:RM14"/>
    <mergeCell ref="RN14:RO14"/>
    <mergeCell ref="NA15:NB15"/>
    <mergeCell ref="NC15:ND15"/>
    <mergeCell ref="XQ3:XT3"/>
    <mergeCell ref="UZ3:VC3"/>
    <mergeCell ref="VW3:VZ3"/>
    <mergeCell ref="WT3:WW3"/>
    <mergeCell ref="UC3:UF3"/>
    <mergeCell ref="WT2:WW2"/>
    <mergeCell ref="XQ2:XT2"/>
    <mergeCell ref="UC2:UF2"/>
    <mergeCell ref="UZ2:VC2"/>
    <mergeCell ref="VW2:VZ2"/>
    <mergeCell ref="TF4:TI4"/>
    <mergeCell ref="UC4:UF4"/>
    <mergeCell ref="RZ4:SA4"/>
    <mergeCell ref="SW4:SX4"/>
    <mergeCell ref="SI4:SL4"/>
    <mergeCell ref="QF4:QG4"/>
    <mergeCell ref="RC4:RD4"/>
    <mergeCell ref="NO4:NP4"/>
    <mergeCell ref="OL4:OM4"/>
    <mergeCell ref="PI4:PJ4"/>
    <mergeCell ref="XH4:XI4"/>
    <mergeCell ref="WT4:WW4"/>
    <mergeCell ref="KA23:KB23"/>
    <mergeCell ref="KC23:KD23"/>
    <mergeCell ref="VD1:VX1"/>
    <mergeCell ref="WA1:WU1"/>
    <mergeCell ref="WX1:XR1"/>
    <mergeCell ref="TJ1:UD1"/>
    <mergeCell ref="UG1:VA1"/>
    <mergeCell ref="MP23:MQ23"/>
    <mergeCell ref="MR23:MS23"/>
    <mergeCell ref="MT23:MU23"/>
    <mergeCell ref="LP23:LR23"/>
    <mergeCell ref="LS23:LT23"/>
    <mergeCell ref="LU23:LV23"/>
    <mergeCell ref="LW23:LX23"/>
    <mergeCell ref="MJ23:ML23"/>
    <mergeCell ref="MM23:MO23"/>
    <mergeCell ref="MD20:ME20"/>
    <mergeCell ref="MF20:MG20"/>
    <mergeCell ref="MH20:MI20"/>
    <mergeCell ref="NA20:NB20"/>
    <mergeCell ref="NC20:ND20"/>
    <mergeCell ref="MS17:MU17"/>
    <mergeCell ref="MV17:MX17"/>
    <mergeCell ref="MH15:MI15"/>
    <mergeCell ref="GC22:GD23"/>
    <mergeCell ref="GZ22:HA23"/>
    <mergeCell ref="HW22:HX23"/>
    <mergeCell ref="IT22:IU23"/>
    <mergeCell ref="JQ22:JR23"/>
    <mergeCell ref="KN22:KO23"/>
    <mergeCell ref="LK22:LL23"/>
    <mergeCell ref="MH22:MI23"/>
    <mergeCell ref="GE23:GG23"/>
    <mergeCell ref="IG23:IH23"/>
    <mergeCell ref="II23:IJ23"/>
    <mergeCell ref="IV23:IX23"/>
    <mergeCell ref="IY23:JA23"/>
    <mergeCell ref="JB23:JC23"/>
    <mergeCell ref="JD23:JE23"/>
    <mergeCell ref="HH23:HI23"/>
    <mergeCell ref="HJ23:HK23"/>
    <mergeCell ref="HL23:HM23"/>
    <mergeCell ref="HY23:IA23"/>
    <mergeCell ref="IB23:ID23"/>
    <mergeCell ref="IE23:IF23"/>
    <mergeCell ref="KP23:KR23"/>
    <mergeCell ref="KS23:KU23"/>
    <mergeCell ref="KV23:KW23"/>
    <mergeCell ref="IT21:IU21"/>
    <mergeCell ref="JM21:JN21"/>
    <mergeCell ref="GH23:GJ23"/>
    <mergeCell ref="GK23:GL23"/>
    <mergeCell ref="GM23:GN23"/>
    <mergeCell ref="GO23:GP23"/>
    <mergeCell ref="HB23:HD23"/>
    <mergeCell ref="HE23:HG23"/>
    <mergeCell ref="NC21:ND21"/>
    <mergeCell ref="LI21:LJ21"/>
    <mergeCell ref="LK21:LL21"/>
    <mergeCell ref="MD21:ME21"/>
    <mergeCell ref="MF21:MG21"/>
    <mergeCell ref="MH21:MI21"/>
    <mergeCell ref="NA21:NB21"/>
    <mergeCell ref="JO21:JP21"/>
    <mergeCell ref="JQ21:JR21"/>
    <mergeCell ref="KX23:KY23"/>
    <mergeCell ref="KZ23:LA23"/>
    <mergeCell ref="LM23:LO23"/>
    <mergeCell ref="JF23:JG23"/>
    <mergeCell ref="JS23:JU23"/>
    <mergeCell ref="JV23:JX23"/>
    <mergeCell ref="JY23:JZ23"/>
    <mergeCell ref="GC21:GD21"/>
    <mergeCell ref="GV21:GW21"/>
    <mergeCell ref="GX21:GY21"/>
    <mergeCell ref="GZ21:HA21"/>
    <mergeCell ref="HS21:HT21"/>
    <mergeCell ref="KJ20:KK20"/>
    <mergeCell ref="KL20:KM20"/>
    <mergeCell ref="KN20:KO20"/>
    <mergeCell ref="LG20:LH20"/>
    <mergeCell ref="GC20:GD20"/>
    <mergeCell ref="GV20:GW20"/>
    <mergeCell ref="GX20:GY20"/>
    <mergeCell ref="GZ20:HA20"/>
    <mergeCell ref="HS20:HT20"/>
    <mergeCell ref="HU20:HV20"/>
    <mergeCell ref="HW20:HX20"/>
    <mergeCell ref="KJ21:KK21"/>
    <mergeCell ref="KL21:KM21"/>
    <mergeCell ref="KN21:KO21"/>
    <mergeCell ref="LG21:LH21"/>
    <mergeCell ref="HU21:HV21"/>
    <mergeCell ref="HW21:HX21"/>
    <mergeCell ref="IP21:IQ21"/>
    <mergeCell ref="IR21:IS21"/>
    <mergeCell ref="LI20:LJ20"/>
    <mergeCell ref="LK20:LL20"/>
    <mergeCell ref="IP20:IQ20"/>
    <mergeCell ref="IR20:IS20"/>
    <mergeCell ref="IT20:IU20"/>
    <mergeCell ref="JM20:JN20"/>
    <mergeCell ref="JO20:JP20"/>
    <mergeCell ref="JQ20:JR20"/>
    <mergeCell ref="MP17:MR17"/>
    <mergeCell ref="LP17:LR17"/>
    <mergeCell ref="LS17:LU17"/>
    <mergeCell ref="LV17:LX17"/>
    <mergeCell ref="LY17:MA17"/>
    <mergeCell ref="MJ17:ML17"/>
    <mergeCell ref="MM17:MO17"/>
    <mergeCell ref="KP17:KR17"/>
    <mergeCell ref="KS17:KU17"/>
    <mergeCell ref="KV17:KX17"/>
    <mergeCell ref="KY17:LA17"/>
    <mergeCell ref="LB17:LD17"/>
    <mergeCell ref="LM17:LO17"/>
    <mergeCell ref="JH17:JJ17"/>
    <mergeCell ref="JS17:JU17"/>
    <mergeCell ref="JV17:JX17"/>
    <mergeCell ref="MH16:MI17"/>
    <mergeCell ref="JY17:KA17"/>
    <mergeCell ref="KB17:KD17"/>
    <mergeCell ref="KE17:KG17"/>
    <mergeCell ref="IH17:IJ17"/>
    <mergeCell ref="IK17:IM17"/>
    <mergeCell ref="IV17:IX17"/>
    <mergeCell ref="IY17:JA17"/>
    <mergeCell ref="JB17:JD17"/>
    <mergeCell ref="JE17:JG17"/>
    <mergeCell ref="MD15:ME15"/>
    <mergeCell ref="MF15:MG15"/>
    <mergeCell ref="LI15:LJ15"/>
    <mergeCell ref="LK15:LL15"/>
    <mergeCell ref="HH17:HJ17"/>
    <mergeCell ref="HK17:HM17"/>
    <mergeCell ref="HN17:HP17"/>
    <mergeCell ref="HY17:IA17"/>
    <mergeCell ref="IB17:ID17"/>
    <mergeCell ref="IE17:IG17"/>
    <mergeCell ref="KN16:KO17"/>
    <mergeCell ref="LK16:LL17"/>
    <mergeCell ref="LG15:LH15"/>
    <mergeCell ref="IP15:IQ15"/>
    <mergeCell ref="IR15:IS15"/>
    <mergeCell ref="IT15:IU15"/>
    <mergeCell ref="JM15:JN15"/>
    <mergeCell ref="JO15:JP15"/>
    <mergeCell ref="JQ15:JR15"/>
    <mergeCell ref="HW16:HX17"/>
    <mergeCell ref="IT16:IU17"/>
    <mergeCell ref="JQ16:JR17"/>
    <mergeCell ref="KJ15:KK15"/>
    <mergeCell ref="KL15:KM15"/>
    <mergeCell ref="GE17:GG17"/>
    <mergeCell ref="GH17:GJ17"/>
    <mergeCell ref="GK17:GM17"/>
    <mergeCell ref="GN17:GP17"/>
    <mergeCell ref="GQ17:GS17"/>
    <mergeCell ref="HB17:HD17"/>
    <mergeCell ref="HE17:HG17"/>
    <mergeCell ref="GV14:GW14"/>
    <mergeCell ref="GC16:GD17"/>
    <mergeCell ref="GZ16:HA17"/>
    <mergeCell ref="GC14:GD14"/>
    <mergeCell ref="KN15:KO15"/>
    <mergeCell ref="HJ4:HK4"/>
    <mergeCell ref="MH14:MI14"/>
    <mergeCell ref="NA14:NB14"/>
    <mergeCell ref="NC14:ND14"/>
    <mergeCell ref="GC15:GD15"/>
    <mergeCell ref="GV15:GW15"/>
    <mergeCell ref="GX15:GY15"/>
    <mergeCell ref="GZ15:HA15"/>
    <mergeCell ref="HS15:HT15"/>
    <mergeCell ref="HU15:HV15"/>
    <mergeCell ref="HW15:HX15"/>
    <mergeCell ref="KN14:KO14"/>
    <mergeCell ref="LG14:LH14"/>
    <mergeCell ref="LI14:LJ14"/>
    <mergeCell ref="LK14:LL14"/>
    <mergeCell ref="MD14:ME14"/>
    <mergeCell ref="MF14:MG14"/>
    <mergeCell ref="IT14:IU14"/>
    <mergeCell ref="JM14:JN14"/>
    <mergeCell ref="JO14:JP14"/>
    <mergeCell ref="JQ14:JR14"/>
    <mergeCell ref="KJ14:KK14"/>
    <mergeCell ref="KL14:KM14"/>
    <mergeCell ref="HW14:HX14"/>
    <mergeCell ref="IP14:IQ14"/>
    <mergeCell ref="IR14:IS14"/>
    <mergeCell ref="MR4:MS4"/>
    <mergeCell ref="KX4:KY4"/>
    <mergeCell ref="LU4:LV4"/>
    <mergeCell ref="KJ4:KM4"/>
    <mergeCell ref="JD4:JE4"/>
    <mergeCell ref="KA4:KB4"/>
    <mergeCell ref="JM4:JP4"/>
    <mergeCell ref="KJ5:KM5"/>
    <mergeCell ref="LG5:LJ5"/>
    <mergeCell ref="MD5:MG5"/>
    <mergeCell ref="FN23:FO23"/>
    <mergeCell ref="FP23:FQ23"/>
    <mergeCell ref="FR23:FS23"/>
    <mergeCell ref="IG4:IH4"/>
    <mergeCell ref="EN23:EP23"/>
    <mergeCell ref="EQ23:ER23"/>
    <mergeCell ref="ES23:ET23"/>
    <mergeCell ref="EU23:EV23"/>
    <mergeCell ref="FH23:FJ23"/>
    <mergeCell ref="FK23:FM23"/>
    <mergeCell ref="FB20:FC20"/>
    <mergeCell ref="FD20:FE20"/>
    <mergeCell ref="FF20:FG20"/>
    <mergeCell ref="FY20:FZ20"/>
    <mergeCell ref="GA20:GB20"/>
    <mergeCell ref="FB14:FC14"/>
    <mergeCell ref="FD14:FE14"/>
    <mergeCell ref="FF14:FG14"/>
    <mergeCell ref="FY14:FZ14"/>
    <mergeCell ref="GA14:GB14"/>
    <mergeCell ref="GX14:GY14"/>
    <mergeCell ref="GZ14:HA14"/>
    <mergeCell ref="HS14:HT14"/>
    <mergeCell ref="HU14:HV14"/>
    <mergeCell ref="DN23:DP23"/>
    <mergeCell ref="DQ23:DS23"/>
    <mergeCell ref="DT23:DU23"/>
    <mergeCell ref="DV23:DW23"/>
    <mergeCell ref="DX23:DY23"/>
    <mergeCell ref="EK23:EM23"/>
    <mergeCell ref="GA21:GB21"/>
    <mergeCell ref="CO22:CP23"/>
    <mergeCell ref="DL22:DM23"/>
    <mergeCell ref="EI22:EJ23"/>
    <mergeCell ref="FF22:FG23"/>
    <mergeCell ref="CQ23:CS23"/>
    <mergeCell ref="CT23:CV23"/>
    <mergeCell ref="CW23:CX23"/>
    <mergeCell ref="CY23:CZ23"/>
    <mergeCell ref="DA23:DB23"/>
    <mergeCell ref="EG21:EH21"/>
    <mergeCell ref="EI21:EJ21"/>
    <mergeCell ref="FB21:FC21"/>
    <mergeCell ref="FD21:FE21"/>
    <mergeCell ref="FF21:FG21"/>
    <mergeCell ref="FY21:FZ21"/>
    <mergeCell ref="CO21:CP21"/>
    <mergeCell ref="DH21:DI21"/>
    <mergeCell ref="DJ21:DK21"/>
    <mergeCell ref="DL21:DM21"/>
    <mergeCell ref="EE21:EF21"/>
    <mergeCell ref="FN17:FP17"/>
    <mergeCell ref="FQ17:FS17"/>
    <mergeCell ref="FT17:FV17"/>
    <mergeCell ref="CO20:CP20"/>
    <mergeCell ref="DH20:DI20"/>
    <mergeCell ref="DJ20:DK20"/>
    <mergeCell ref="DL20:DM20"/>
    <mergeCell ref="EE20:EF20"/>
    <mergeCell ref="EG20:EH20"/>
    <mergeCell ref="EI20:EJ20"/>
    <mergeCell ref="EN17:EP17"/>
    <mergeCell ref="EQ17:ES17"/>
    <mergeCell ref="ET17:EV17"/>
    <mergeCell ref="EW17:EY17"/>
    <mergeCell ref="FH17:FJ17"/>
    <mergeCell ref="FK17:FM17"/>
    <mergeCell ref="DN17:DP17"/>
    <mergeCell ref="DQ17:DS17"/>
    <mergeCell ref="DT17:DV17"/>
    <mergeCell ref="DW17:DY17"/>
    <mergeCell ref="DZ17:EB17"/>
    <mergeCell ref="EK17:EM17"/>
    <mergeCell ref="GA15:GB15"/>
    <mergeCell ref="CO16:CP17"/>
    <mergeCell ref="DL16:DM17"/>
    <mergeCell ref="EI16:EJ17"/>
    <mergeCell ref="FF16:FG17"/>
    <mergeCell ref="CQ17:CS17"/>
    <mergeCell ref="CT17:CV17"/>
    <mergeCell ref="CW17:CY17"/>
    <mergeCell ref="CZ17:DB17"/>
    <mergeCell ref="DC17:DE17"/>
    <mergeCell ref="EG15:EH15"/>
    <mergeCell ref="EI15:EJ15"/>
    <mergeCell ref="FB15:FC15"/>
    <mergeCell ref="FD15:FE15"/>
    <mergeCell ref="FF15:FG15"/>
    <mergeCell ref="FY15:FZ15"/>
    <mergeCell ref="CO15:CP15"/>
    <mergeCell ref="DH15:DI15"/>
    <mergeCell ref="DJ15:DK15"/>
    <mergeCell ref="DL15:DM15"/>
    <mergeCell ref="EE15:EF15"/>
    <mergeCell ref="DH14:DI14"/>
    <mergeCell ref="DJ14:DK14"/>
    <mergeCell ref="DL14:DM14"/>
    <mergeCell ref="EE14:EF14"/>
    <mergeCell ref="EG14:EH14"/>
    <mergeCell ref="EI14:EJ14"/>
    <mergeCell ref="FP4:FQ4"/>
    <mergeCell ref="DV4:DW4"/>
    <mergeCell ref="ES4:ET4"/>
    <mergeCell ref="EE5:EH5"/>
    <mergeCell ref="FB5:FE5"/>
    <mergeCell ref="CF17:CH17"/>
    <mergeCell ref="CB4:CC4"/>
    <mergeCell ref="CO14:CP14"/>
    <mergeCell ref="AU22:AV23"/>
    <mergeCell ref="BR22:BS23"/>
    <mergeCell ref="AW23:AY23"/>
    <mergeCell ref="AZ23:BB23"/>
    <mergeCell ref="BC23:BD23"/>
    <mergeCell ref="BE23:BF23"/>
    <mergeCell ref="BG23:BH23"/>
    <mergeCell ref="CK20:CL20"/>
    <mergeCell ref="CM20:CN20"/>
    <mergeCell ref="AU21:AV21"/>
    <mergeCell ref="BN21:BO21"/>
    <mergeCell ref="BP21:BQ21"/>
    <mergeCell ref="BR21:BS21"/>
    <mergeCell ref="CK21:CL21"/>
    <mergeCell ref="CM21:CN21"/>
    <mergeCell ref="AU20:AV20"/>
    <mergeCell ref="BN20:BO20"/>
    <mergeCell ref="BN4:BQ4"/>
    <mergeCell ref="BN5:BQ5"/>
    <mergeCell ref="BP20:BQ20"/>
    <mergeCell ref="BR20:BS20"/>
    <mergeCell ref="BT23:BV23"/>
    <mergeCell ref="BW23:BY23"/>
    <mergeCell ref="BZ23:CA23"/>
    <mergeCell ref="CB23:CC23"/>
    <mergeCell ref="CD23:CE23"/>
    <mergeCell ref="AU16:AV17"/>
    <mergeCell ref="BR16:BS17"/>
    <mergeCell ref="AW17:AY17"/>
    <mergeCell ref="AZ17:BB17"/>
    <mergeCell ref="BC17:BE17"/>
    <mergeCell ref="BF17:BH17"/>
    <mergeCell ref="BI17:BK17"/>
    <mergeCell ref="BT17:BV17"/>
    <mergeCell ref="BW17:BY17"/>
    <mergeCell ref="BZ17:CB17"/>
    <mergeCell ref="CC17:CE17"/>
    <mergeCell ref="CK14:CL14"/>
    <mergeCell ref="CM14:CN14"/>
    <mergeCell ref="AU15:AV15"/>
    <mergeCell ref="BN15:BO15"/>
    <mergeCell ref="BP15:BQ15"/>
    <mergeCell ref="BR15:BS15"/>
    <mergeCell ref="CK15:CL15"/>
    <mergeCell ref="CM15:CN15"/>
    <mergeCell ref="AU14:AV14"/>
    <mergeCell ref="BN14:BO14"/>
    <mergeCell ref="BP14:BQ14"/>
    <mergeCell ref="BR14:BS14"/>
    <mergeCell ref="X22:Y23"/>
    <mergeCell ref="Z23:AB23"/>
    <mergeCell ref="AC23:AE23"/>
    <mergeCell ref="AF23:AG23"/>
    <mergeCell ref="AH23:AI23"/>
    <mergeCell ref="AJ23:AK23"/>
    <mergeCell ref="X20:Y20"/>
    <mergeCell ref="AQ20:AR20"/>
    <mergeCell ref="AS20:AT20"/>
    <mergeCell ref="X21:Y21"/>
    <mergeCell ref="AQ21:AR21"/>
    <mergeCell ref="AS21:AT21"/>
    <mergeCell ref="X16:Y17"/>
    <mergeCell ref="Z17:AB17"/>
    <mergeCell ref="AC17:AE17"/>
    <mergeCell ref="AF17:AH17"/>
    <mergeCell ref="AI17:AK17"/>
    <mergeCell ref="AL17:AN17"/>
    <mergeCell ref="X14:Y14"/>
    <mergeCell ref="AQ14:AR14"/>
    <mergeCell ref="AS14:AT14"/>
    <mergeCell ref="X15:Y15"/>
    <mergeCell ref="AQ15:AR15"/>
    <mergeCell ref="AS15:AT15"/>
    <mergeCell ref="V15:W15"/>
    <mergeCell ref="V14:W14"/>
    <mergeCell ref="V21:W21"/>
    <mergeCell ref="V20:W20"/>
    <mergeCell ref="T21:U21"/>
    <mergeCell ref="T20:U20"/>
    <mergeCell ref="T15:U15"/>
    <mergeCell ref="T14:U14"/>
    <mergeCell ref="C23:E23"/>
    <mergeCell ref="O17:Q17"/>
    <mergeCell ref="L17:N17"/>
    <mergeCell ref="I17:K17"/>
    <mergeCell ref="F17:H17"/>
    <mergeCell ref="C17:E17"/>
    <mergeCell ref="A14:B14"/>
    <mergeCell ref="A15:B15"/>
    <mergeCell ref="A21:B21"/>
    <mergeCell ref="A20:B20"/>
    <mergeCell ref="A16:B17"/>
    <mergeCell ref="A22:B23"/>
    <mergeCell ref="M23:N23"/>
    <mergeCell ref="K23:L23"/>
    <mergeCell ref="I23:J23"/>
    <mergeCell ref="F23:H23"/>
  </mergeCells>
  <conditionalFormatting sqref="C17 F17 I17 L17 O17 R17 C16:R16">
    <cfRule type="cellIs" dxfId="224" priority="544" operator="greaterThan">
      <formula>0</formula>
    </cfRule>
  </conditionalFormatting>
  <conditionalFormatting sqref="C23 F23 K23 I23 M23 O23 D22:O22">
    <cfRule type="cellIs" dxfId="223" priority="540" operator="greaterThan">
      <formula>0</formula>
    </cfRule>
  </conditionalFormatting>
  <conditionalFormatting sqref="C22">
    <cfRule type="cellIs" dxfId="222" priority="532" operator="greaterThan">
      <formula>0</formula>
    </cfRule>
  </conditionalFormatting>
  <conditionalFormatting sqref="Z17 AC17 AF17 AI17 AL17 AO17 Z16:AO16">
    <cfRule type="cellIs" dxfId="221" priority="261" operator="greaterThan">
      <formula>0</formula>
    </cfRule>
  </conditionalFormatting>
  <conditionalFormatting sqref="Z23 AC23 AH23 AF23 AJ23 AL23">
    <cfRule type="cellIs" dxfId="220" priority="260" operator="greaterThan">
      <formula>0</formula>
    </cfRule>
  </conditionalFormatting>
  <conditionalFormatting sqref="Z22:AL22">
    <cfRule type="cellIs" dxfId="219" priority="259" operator="greaterThan">
      <formula>0</formula>
    </cfRule>
  </conditionalFormatting>
  <conditionalFormatting sqref="AW17 AZ17 BC17 BF17 BI17 BL17 AW16:BL16">
    <cfRule type="cellIs" dxfId="218" priority="87" operator="greaterThan">
      <formula>0</formula>
    </cfRule>
  </conditionalFormatting>
  <conditionalFormatting sqref="AW23 AZ23 BE23 BC23 BG23 BI23">
    <cfRule type="cellIs" dxfId="217" priority="86" operator="greaterThan">
      <formula>0</formula>
    </cfRule>
  </conditionalFormatting>
  <conditionalFormatting sqref="AW22:BI22">
    <cfRule type="cellIs" dxfId="216" priority="85" operator="greaterThan">
      <formula>0</formula>
    </cfRule>
  </conditionalFormatting>
  <conditionalFormatting sqref="BT17 BW17 BZ17 CC17 CF17 CI17 BT16:CI16">
    <cfRule type="cellIs" dxfId="215" priority="84" operator="greaterThan">
      <formula>0</formula>
    </cfRule>
  </conditionalFormatting>
  <conditionalFormatting sqref="BT23 BW23 CB23 BZ23 CD23 CF23">
    <cfRule type="cellIs" dxfId="214" priority="83" operator="greaterThan">
      <formula>0</formula>
    </cfRule>
  </conditionalFormatting>
  <conditionalFormatting sqref="BT22:CF22">
    <cfRule type="cellIs" dxfId="213" priority="82" operator="greaterThan">
      <formula>0</formula>
    </cfRule>
  </conditionalFormatting>
  <conditionalFormatting sqref="CQ17 CT17 CW17 CZ17 DC17 DF17 CQ16:DF16">
    <cfRule type="cellIs" dxfId="212" priority="81" operator="greaterThan">
      <formula>0</formula>
    </cfRule>
  </conditionalFormatting>
  <conditionalFormatting sqref="CQ23 CT23 CY23 CW23 DA23 DC23">
    <cfRule type="cellIs" dxfId="211" priority="80" operator="greaterThan">
      <formula>0</formula>
    </cfRule>
  </conditionalFormatting>
  <conditionalFormatting sqref="CQ22:DC22">
    <cfRule type="cellIs" dxfId="210" priority="79" operator="greaterThan">
      <formula>0</formula>
    </cfRule>
  </conditionalFormatting>
  <conditionalFormatting sqref="DN17 DQ17 DT17 DW17 DZ17 EC17 DN16:EC16">
    <cfRule type="cellIs" dxfId="209" priority="78" operator="greaterThan">
      <formula>0</formula>
    </cfRule>
  </conditionalFormatting>
  <conditionalFormatting sqref="DN23 DQ23 DV23 DT23 DX23 DZ23">
    <cfRule type="cellIs" dxfId="208" priority="77" operator="greaterThan">
      <formula>0</formula>
    </cfRule>
  </conditionalFormatting>
  <conditionalFormatting sqref="DN22:DZ22">
    <cfRule type="cellIs" dxfId="207" priority="76" operator="greaterThan">
      <formula>0</formula>
    </cfRule>
  </conditionalFormatting>
  <conditionalFormatting sqref="EK17 EN17 EQ17 ET17 EW17 EZ17 EK16:EZ16">
    <cfRule type="cellIs" dxfId="206" priority="75" operator="greaterThan">
      <formula>0</formula>
    </cfRule>
  </conditionalFormatting>
  <conditionalFormatting sqref="EK23 EN23 ES23 EQ23 EU23 EW23">
    <cfRule type="cellIs" dxfId="205" priority="74" operator="greaterThan">
      <formula>0</formula>
    </cfRule>
  </conditionalFormatting>
  <conditionalFormatting sqref="EK22:EW22">
    <cfRule type="cellIs" dxfId="204" priority="73" operator="greaterThan">
      <formula>0</formula>
    </cfRule>
  </conditionalFormatting>
  <conditionalFormatting sqref="FH17 FK17 FN17 FQ17 FT17 FW17 FH16:FW16">
    <cfRule type="cellIs" dxfId="203" priority="72" operator="greaterThan">
      <formula>0</formula>
    </cfRule>
  </conditionalFormatting>
  <conditionalFormatting sqref="FH23 FK23 FP23 FN23 FR23 FT23">
    <cfRule type="cellIs" dxfId="202" priority="71" operator="greaterThan">
      <formula>0</formula>
    </cfRule>
  </conditionalFormatting>
  <conditionalFormatting sqref="FH22:FT22">
    <cfRule type="cellIs" dxfId="201" priority="70" operator="greaterThan">
      <formula>0</formula>
    </cfRule>
  </conditionalFormatting>
  <conditionalFormatting sqref="GE17 GH17 GK17 GN17 GQ17 GT17 GE16:GT16">
    <cfRule type="cellIs" dxfId="200" priority="69" operator="greaterThan">
      <formula>0</formula>
    </cfRule>
  </conditionalFormatting>
  <conditionalFormatting sqref="GE23 GH23 GM23 GK23 GO23 GQ23">
    <cfRule type="cellIs" dxfId="199" priority="68" operator="greaterThan">
      <formula>0</formula>
    </cfRule>
  </conditionalFormatting>
  <conditionalFormatting sqref="GE22:GQ22">
    <cfRule type="cellIs" dxfId="198" priority="67" operator="greaterThan">
      <formula>0</formula>
    </cfRule>
  </conditionalFormatting>
  <conditionalFormatting sqref="HB17 HE17 HH17 HK17 HN17 HQ17 HB16:HQ16">
    <cfRule type="cellIs" dxfId="197" priority="66" operator="greaterThan">
      <formula>0</formula>
    </cfRule>
  </conditionalFormatting>
  <conditionalFormatting sqref="HB23 HE23 HJ23 HH23 HL23 HN23">
    <cfRule type="cellIs" dxfId="196" priority="65" operator="greaterThan">
      <formula>0</formula>
    </cfRule>
  </conditionalFormatting>
  <conditionalFormatting sqref="HB22:HN22">
    <cfRule type="cellIs" dxfId="195" priority="64" operator="greaterThan">
      <formula>0</formula>
    </cfRule>
  </conditionalFormatting>
  <conditionalFormatting sqref="HY17 IB17 IE17 IH17 IK17 IN17 HY16:IN16">
    <cfRule type="cellIs" dxfId="194" priority="63" operator="greaterThan">
      <formula>0</formula>
    </cfRule>
  </conditionalFormatting>
  <conditionalFormatting sqref="HY23 IB23 IG23 IE23 II23 IK23">
    <cfRule type="cellIs" dxfId="193" priority="62" operator="greaterThan">
      <formula>0</formula>
    </cfRule>
  </conditionalFormatting>
  <conditionalFormatting sqref="HY22:IK22">
    <cfRule type="cellIs" dxfId="192" priority="61" operator="greaterThan">
      <formula>0</formula>
    </cfRule>
  </conditionalFormatting>
  <conditionalFormatting sqref="IV17 IY17 JB17 JE17 JH17 JK17 IV16:JK16">
    <cfRule type="cellIs" dxfId="191" priority="60" operator="greaterThan">
      <formula>0</formula>
    </cfRule>
  </conditionalFormatting>
  <conditionalFormatting sqref="IV23 IY23 JD23 JB23 JF23 JH23">
    <cfRule type="cellIs" dxfId="190" priority="59" operator="greaterThan">
      <formula>0</formula>
    </cfRule>
  </conditionalFormatting>
  <conditionalFormatting sqref="IV22:JH22">
    <cfRule type="cellIs" dxfId="189" priority="58" operator="greaterThan">
      <formula>0</formula>
    </cfRule>
  </conditionalFormatting>
  <conditionalFormatting sqref="JS17 JV17 JY17 KB17 KE17 KH17 JS16:KH16">
    <cfRule type="cellIs" dxfId="188" priority="57" operator="greaterThan">
      <formula>0</formula>
    </cfRule>
  </conditionalFormatting>
  <conditionalFormatting sqref="JS23 JV23 KA23 JY23 KC23 KE23">
    <cfRule type="cellIs" dxfId="187" priority="56" operator="greaterThan">
      <formula>0</formula>
    </cfRule>
  </conditionalFormatting>
  <conditionalFormatting sqref="JS22:KE22">
    <cfRule type="cellIs" dxfId="186" priority="55" operator="greaterThan">
      <formula>0</formula>
    </cfRule>
  </conditionalFormatting>
  <conditionalFormatting sqref="KP17 KS17 KV17 KY17 LB17 LE17 KP16:LE16">
    <cfRule type="cellIs" dxfId="185" priority="54" operator="greaterThan">
      <formula>0</formula>
    </cfRule>
  </conditionalFormatting>
  <conditionalFormatting sqref="KP23 KS23 KX23 KV23 KZ23 LB23">
    <cfRule type="cellIs" dxfId="184" priority="53" operator="greaterThan">
      <formula>0</formula>
    </cfRule>
  </conditionalFormatting>
  <conditionalFormatting sqref="KP22:LB22">
    <cfRule type="cellIs" dxfId="183" priority="52" operator="greaterThan">
      <formula>0</formula>
    </cfRule>
  </conditionalFormatting>
  <conditionalFormatting sqref="LM17 LP17 LS17 LV17 LY17 MB17 LM16:MB16">
    <cfRule type="cellIs" dxfId="182" priority="51" operator="greaterThan">
      <formula>0</formula>
    </cfRule>
  </conditionalFormatting>
  <conditionalFormatting sqref="LM23 LP23 LU23 LS23 LW23 LY23">
    <cfRule type="cellIs" dxfId="181" priority="50" operator="greaterThan">
      <formula>0</formula>
    </cfRule>
  </conditionalFormatting>
  <conditionalFormatting sqref="LM22:LY22">
    <cfRule type="cellIs" dxfId="180" priority="49" operator="greaterThan">
      <formula>0</formula>
    </cfRule>
  </conditionalFormatting>
  <conditionalFormatting sqref="MJ17 MM17 MP17 MS17 MV17 MY17 MJ16:MY16">
    <cfRule type="cellIs" dxfId="179" priority="48" operator="greaterThan">
      <formula>0</formula>
    </cfRule>
  </conditionalFormatting>
  <conditionalFormatting sqref="MJ23 MM23 MR23 MP23 MT23 MV23">
    <cfRule type="cellIs" dxfId="178" priority="47" operator="greaterThan">
      <formula>0</formula>
    </cfRule>
  </conditionalFormatting>
  <conditionalFormatting sqref="MJ22:MV22">
    <cfRule type="cellIs" dxfId="177" priority="46" operator="greaterThan">
      <formula>0</formula>
    </cfRule>
  </conditionalFormatting>
  <conditionalFormatting sqref="NG17 NJ17 NM17 NP17 NS17 NV17 NG16:NV16">
    <cfRule type="cellIs" dxfId="176" priority="45" operator="greaterThan">
      <formula>0</formula>
    </cfRule>
  </conditionalFormatting>
  <conditionalFormatting sqref="NG23 NJ23 NO23 NM23 NQ23 NS23">
    <cfRule type="cellIs" dxfId="175" priority="44" operator="greaterThan">
      <formula>0</formula>
    </cfRule>
  </conditionalFormatting>
  <conditionalFormatting sqref="NG22:NS22">
    <cfRule type="cellIs" dxfId="174" priority="43" operator="greaterThan">
      <formula>0</formula>
    </cfRule>
  </conditionalFormatting>
  <conditionalFormatting sqref="OD17 OG17 OJ17 OM17 OP17 OS17 OD16:OS16">
    <cfRule type="cellIs" dxfId="173" priority="42" operator="greaterThan">
      <formula>0</formula>
    </cfRule>
  </conditionalFormatting>
  <conditionalFormatting sqref="OD23 OG23 OL23 OJ23 ON23 OP23">
    <cfRule type="cellIs" dxfId="172" priority="41" operator="greaterThan">
      <formula>0</formula>
    </cfRule>
  </conditionalFormatting>
  <conditionalFormatting sqref="OD22:OP22">
    <cfRule type="cellIs" dxfId="171" priority="40" operator="greaterThan">
      <formula>0</formula>
    </cfRule>
  </conditionalFormatting>
  <conditionalFormatting sqref="PA17 PD17 PG17 PJ17 PM17 PP17 PA16:PP16">
    <cfRule type="cellIs" dxfId="170" priority="39" operator="greaterThan">
      <formula>0</formula>
    </cfRule>
  </conditionalFormatting>
  <conditionalFormatting sqref="PA23 PD23 PI23 PG23 PK23 PM23">
    <cfRule type="cellIs" dxfId="169" priority="38" operator="greaterThan">
      <formula>0</formula>
    </cfRule>
  </conditionalFormatting>
  <conditionalFormatting sqref="PA22:PM22">
    <cfRule type="cellIs" dxfId="168" priority="37" operator="greaterThan">
      <formula>0</formula>
    </cfRule>
  </conditionalFormatting>
  <conditionalFormatting sqref="PX17 QA17 QD17 QG17 QJ17 QM17 PX16:QM16">
    <cfRule type="cellIs" dxfId="167" priority="36" operator="greaterThan">
      <formula>0</formula>
    </cfRule>
  </conditionalFormatting>
  <conditionalFormatting sqref="PX23 QA23 QF23 QD23 QH23 QJ23">
    <cfRule type="cellIs" dxfId="166" priority="35" operator="greaterThan">
      <formula>0</formula>
    </cfRule>
  </conditionalFormatting>
  <conditionalFormatting sqref="PX22:QJ22">
    <cfRule type="cellIs" dxfId="165" priority="34" operator="greaterThan">
      <formula>0</formula>
    </cfRule>
  </conditionalFormatting>
  <conditionalFormatting sqref="QU17 QX17 RA17 RD17 RG17 RJ17 QU16:RJ16">
    <cfRule type="cellIs" dxfId="164" priority="33" operator="greaterThan">
      <formula>0</formula>
    </cfRule>
  </conditionalFormatting>
  <conditionalFormatting sqref="QU23 QX23 RC23 RA23 RE23 RG23">
    <cfRule type="cellIs" dxfId="163" priority="32" operator="greaterThan">
      <formula>0</formula>
    </cfRule>
  </conditionalFormatting>
  <conditionalFormatting sqref="QU22:RG22">
    <cfRule type="cellIs" dxfId="162" priority="31" operator="greaterThan">
      <formula>0</formula>
    </cfRule>
  </conditionalFormatting>
  <conditionalFormatting sqref="RR17 RU17 RX17 SA17 SD17 SG17 RR16:SG16">
    <cfRule type="cellIs" dxfId="161" priority="30" operator="greaterThan">
      <formula>0</formula>
    </cfRule>
  </conditionalFormatting>
  <conditionalFormatting sqref="RR23 RU23 RZ23 RX23 SB23 SD23">
    <cfRule type="cellIs" dxfId="160" priority="29" operator="greaterThan">
      <formula>0</formula>
    </cfRule>
  </conditionalFormatting>
  <conditionalFormatting sqref="RR22:SD22">
    <cfRule type="cellIs" dxfId="159" priority="28" operator="greaterThan">
      <formula>0</formula>
    </cfRule>
  </conditionalFormatting>
  <conditionalFormatting sqref="SO17 SR17 SU17 SX17 TA17 TD17 SO16:TD16">
    <cfRule type="cellIs" dxfId="158" priority="27" operator="greaterThan">
      <formula>0</formula>
    </cfRule>
  </conditionalFormatting>
  <conditionalFormatting sqref="SO23 SR23 SW23 SU23 SY23 TA23">
    <cfRule type="cellIs" dxfId="157" priority="26" operator="greaterThan">
      <formula>0</formula>
    </cfRule>
  </conditionalFormatting>
  <conditionalFormatting sqref="SO22:TA22">
    <cfRule type="cellIs" dxfId="156" priority="25" operator="greaterThan">
      <formula>0</formula>
    </cfRule>
  </conditionalFormatting>
  <conditionalFormatting sqref="TL17 TO17 TR17 TU17 TX17 UA17 TL16:UA16">
    <cfRule type="cellIs" dxfId="155" priority="24" operator="greaterThan">
      <formula>0</formula>
    </cfRule>
  </conditionalFormatting>
  <conditionalFormatting sqref="TL23 TO23 TT23 TR23 TV23 TX23">
    <cfRule type="cellIs" dxfId="154" priority="23" operator="greaterThan">
      <formula>0</formula>
    </cfRule>
  </conditionalFormatting>
  <conditionalFormatting sqref="TL22:TX22">
    <cfRule type="cellIs" dxfId="153" priority="22" operator="greaterThan">
      <formula>0</formula>
    </cfRule>
  </conditionalFormatting>
  <conditionalFormatting sqref="UI17 UL17 UO17 UR17 UU17 UX17 UI16:UX16">
    <cfRule type="cellIs" dxfId="152" priority="21" operator="greaterThan">
      <formula>0</formula>
    </cfRule>
  </conditionalFormatting>
  <conditionalFormatting sqref="UI23 UL23 UQ23 UO23 US23 UU23">
    <cfRule type="cellIs" dxfId="151" priority="20" operator="greaterThan">
      <formula>0</formula>
    </cfRule>
  </conditionalFormatting>
  <conditionalFormatting sqref="UI22:UU22">
    <cfRule type="cellIs" dxfId="150" priority="19" operator="greaterThan">
      <formula>0</formula>
    </cfRule>
  </conditionalFormatting>
  <conditionalFormatting sqref="VF17 VI17 VL17 VO17 VR17 VU17 VF16:VU16">
    <cfRule type="cellIs" dxfId="149" priority="18" operator="greaterThan">
      <formula>0</formula>
    </cfRule>
  </conditionalFormatting>
  <conditionalFormatting sqref="VF23 VI23 VN23 VL23 VP23 VR23">
    <cfRule type="cellIs" dxfId="148" priority="17" operator="greaterThan">
      <formula>0</formula>
    </cfRule>
  </conditionalFormatting>
  <conditionalFormatting sqref="VF22:VR22">
    <cfRule type="cellIs" dxfId="147" priority="16" operator="greaterThan">
      <formula>0</formula>
    </cfRule>
  </conditionalFormatting>
  <conditionalFormatting sqref="WC17 WF17 WI17 WL17 WO17 WR17 WC16:WR16">
    <cfRule type="cellIs" dxfId="146" priority="15" operator="greaterThan">
      <formula>0</formula>
    </cfRule>
  </conditionalFormatting>
  <conditionalFormatting sqref="WC23 WF23 WK23 WI23 WM23 WO23">
    <cfRule type="cellIs" dxfId="145" priority="14" operator="greaterThan">
      <formula>0</formula>
    </cfRule>
  </conditionalFormatting>
  <conditionalFormatting sqref="WC22:WO22">
    <cfRule type="cellIs" dxfId="144" priority="13" operator="greaterThan">
      <formula>0</formula>
    </cfRule>
  </conditionalFormatting>
  <conditionalFormatting sqref="WZ17 XC17 XF17 XI17 XL17 XO17 WZ16:XO16">
    <cfRule type="cellIs" dxfId="143" priority="12" operator="greaterThan">
      <formula>0</formula>
    </cfRule>
  </conditionalFormatting>
  <conditionalFormatting sqref="WZ23 XC23 XH23 XF23 XJ23 XL23">
    <cfRule type="cellIs" dxfId="142" priority="11" operator="greaterThan">
      <formula>0</formula>
    </cfRule>
  </conditionalFormatting>
  <conditionalFormatting sqref="WZ22:XL22">
    <cfRule type="cellIs" dxfId="141" priority="10" operator="greaterThan">
      <formula>0</formula>
    </cfRule>
  </conditionalFormatting>
  <pageMargins left="0.36458333333333331" right="0.44791666666666669" top="0.39370078740157483" bottom="0.48958333333333331" header="0.31496062992125984" footer="0.31496062992125984"/>
  <pageSetup paperSize="11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300-000000000000}">
          <x14:formula1>
            <xm:f>'Bericht (Druck)'!$R$35:$R$42</xm:f>
          </x14:formula1>
          <xm:sqref>K2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BB74"/>
  <sheetViews>
    <sheetView showGridLines="0" zoomScale="115" zoomScaleNormal="115" workbookViewId="0">
      <selection activeCell="K2" sqref="K2:R2"/>
    </sheetView>
  </sheetViews>
  <sheetFormatPr baseColWidth="10" defaultRowHeight="15" x14ac:dyDescent="0.25"/>
  <cols>
    <col min="1" max="1" width="1.140625" customWidth="1"/>
    <col min="2" max="2" width="13.7109375" customWidth="1"/>
    <col min="21" max="54" width="11.42578125" style="173"/>
  </cols>
  <sheetData>
    <row r="1" spans="1:20" ht="2.2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2.75" customHeight="1" x14ac:dyDescent="0.25">
      <c r="A2" s="18"/>
      <c r="B2" s="18"/>
      <c r="C2" s="18"/>
      <c r="D2" s="18"/>
      <c r="E2" s="18"/>
      <c r="F2" s="425" t="s">
        <v>194</v>
      </c>
      <c r="G2" s="426"/>
      <c r="H2" s="435" t="s">
        <v>126</v>
      </c>
      <c r="I2" s="18"/>
      <c r="J2" s="18"/>
      <c r="K2" s="416" t="str">
        <f>IF(SUM(AFB!R10:R11)=0,"Achtung: noch keine Punkte für Aufgaben vergeben!","")</f>
        <v/>
      </c>
      <c r="L2" s="416"/>
      <c r="M2" s="416"/>
      <c r="N2" s="416"/>
      <c r="O2" s="416"/>
      <c r="P2" s="416"/>
      <c r="Q2" s="416"/>
      <c r="R2" s="416"/>
      <c r="S2" s="18"/>
      <c r="T2" s="18"/>
    </row>
    <row r="3" spans="1:20" ht="12.75" customHeight="1" thickBot="1" x14ac:dyDescent="0.3">
      <c r="A3" s="18"/>
      <c r="B3" s="18"/>
      <c r="C3" s="18"/>
      <c r="D3" s="18"/>
      <c r="E3" s="18"/>
      <c r="F3" s="427"/>
      <c r="G3" s="428"/>
      <c r="H3" s="436"/>
      <c r="I3" s="18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</row>
    <row r="4" spans="1:20" ht="12.75" customHeight="1" thickTop="1" thickBot="1" x14ac:dyDescent="0.3">
      <c r="A4" s="18"/>
      <c r="B4" s="411" t="s">
        <v>165</v>
      </c>
      <c r="C4" s="412"/>
      <c r="D4" s="225"/>
      <c r="E4" s="104"/>
      <c r="F4" s="425" t="s">
        <v>147</v>
      </c>
      <c r="G4" s="426"/>
      <c r="H4" s="435" t="s">
        <v>126</v>
      </c>
      <c r="I4" s="410" t="str">
        <f>IF(H2="Ja",H4,"Nein")</f>
        <v>Ja</v>
      </c>
      <c r="J4" s="104"/>
      <c r="K4" s="104" t="s">
        <v>183</v>
      </c>
      <c r="L4" s="104" t="s">
        <v>184</v>
      </c>
      <c r="M4" s="104" t="s">
        <v>185</v>
      </c>
      <c r="N4" s="104"/>
      <c r="O4" s="104" t="s">
        <v>186</v>
      </c>
      <c r="P4" s="104" t="s">
        <v>187</v>
      </c>
      <c r="Q4" s="104" t="s">
        <v>188</v>
      </c>
      <c r="R4" s="104" t="s">
        <v>189</v>
      </c>
      <c r="S4" s="104" t="s">
        <v>192</v>
      </c>
      <c r="T4" s="104" t="s">
        <v>193</v>
      </c>
    </row>
    <row r="5" spans="1:20" ht="12.75" customHeight="1" thickTop="1" thickBot="1" x14ac:dyDescent="0.3">
      <c r="A5" s="18"/>
      <c r="B5" s="411" t="s">
        <v>66</v>
      </c>
      <c r="C5" s="412"/>
      <c r="D5" s="155"/>
      <c r="E5" s="18"/>
      <c r="F5" s="427"/>
      <c r="G5" s="428"/>
      <c r="H5" s="436"/>
      <c r="I5" s="410"/>
      <c r="J5" s="104" t="s">
        <v>126</v>
      </c>
      <c r="K5" s="104" t="b">
        <f>I4=K17</f>
        <v>1</v>
      </c>
      <c r="L5" s="104" t="b">
        <f>H6=L17</f>
        <v>1</v>
      </c>
      <c r="M5" s="104" t="b">
        <f>H8=O18</f>
        <v>0</v>
      </c>
      <c r="N5" s="104" t="s">
        <v>190</v>
      </c>
      <c r="O5" s="104" t="b">
        <f>OR(AND(K5,L6,M6),AND(K6,L6))</f>
        <v>0</v>
      </c>
      <c r="P5" s="104" t="b">
        <f>OR(AND(K5,L6,M5),AND(K6,L6))</f>
        <v>0</v>
      </c>
      <c r="Q5" s="104" t="b">
        <f>NOT(Q6)</f>
        <v>0</v>
      </c>
      <c r="R5" s="104" t="b">
        <f>NOT(R6)</f>
        <v>1</v>
      </c>
      <c r="S5" s="104"/>
      <c r="T5" s="104" t="b">
        <f>AND(I4=K17,H6=L17,H8=O17)</f>
        <v>1</v>
      </c>
    </row>
    <row r="6" spans="1:20" ht="12.75" customHeight="1" thickTop="1" thickBot="1" x14ac:dyDescent="0.3">
      <c r="A6" s="18"/>
      <c r="B6" s="451" t="s">
        <v>67</v>
      </c>
      <c r="C6" s="452"/>
      <c r="D6" s="268">
        <f>AFB!D2</f>
        <v>60</v>
      </c>
      <c r="E6" s="18"/>
      <c r="F6" s="419" t="s">
        <v>115</v>
      </c>
      <c r="G6" s="420"/>
      <c r="H6" s="423" t="s">
        <v>116</v>
      </c>
      <c r="I6" s="162" t="b">
        <f>NOT(I7)</f>
        <v>1</v>
      </c>
      <c r="J6" s="104" t="s">
        <v>127</v>
      </c>
      <c r="K6" s="104" t="b">
        <f>NOT(K5)</f>
        <v>0</v>
      </c>
      <c r="L6" s="104" t="b">
        <f t="shared" ref="L6:P6" si="0">NOT(L5)</f>
        <v>0</v>
      </c>
      <c r="M6" s="104" t="b">
        <f t="shared" si="0"/>
        <v>1</v>
      </c>
      <c r="N6" s="104" t="s">
        <v>191</v>
      </c>
      <c r="O6" s="104" t="b">
        <f t="shared" si="0"/>
        <v>1</v>
      </c>
      <c r="P6" s="104" t="b">
        <f t="shared" si="0"/>
        <v>1</v>
      </c>
      <c r="Q6" s="104" t="b">
        <f>OR(AND($I$4=$K$17,$H$8=$O$17),$H$6=$L$18)</f>
        <v>1</v>
      </c>
      <c r="R6" s="104" t="b">
        <f>OR(AND($I$4=$K$17,$H$8=$O$18),$H$6=$L$18)</f>
        <v>0</v>
      </c>
      <c r="S6" s="104"/>
      <c r="T6" s="104"/>
    </row>
    <row r="7" spans="1:20" ht="12.75" customHeight="1" thickTop="1" x14ac:dyDescent="0.25">
      <c r="A7" s="18"/>
      <c r="B7" s="38" t="s">
        <v>69</v>
      </c>
      <c r="C7" s="38"/>
      <c r="D7" s="37"/>
      <c r="E7" s="18"/>
      <c r="F7" s="421"/>
      <c r="G7" s="422"/>
      <c r="H7" s="424"/>
      <c r="I7" s="162" t="b">
        <f>OR(AND(H6=L18,H8=O17))</f>
        <v>0</v>
      </c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</row>
    <row r="8" spans="1:20" ht="12.75" customHeight="1" x14ac:dyDescent="0.25">
      <c r="A8" s="18"/>
      <c r="B8" s="413"/>
      <c r="C8" s="413"/>
      <c r="D8" s="413"/>
      <c r="E8" s="18"/>
      <c r="F8" s="417" t="s">
        <v>148</v>
      </c>
      <c r="G8" s="418"/>
      <c r="H8" s="179" t="s">
        <v>195</v>
      </c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</row>
    <row r="9" spans="1:20" ht="12.75" customHeight="1" x14ac:dyDescent="0.25">
      <c r="A9" s="18"/>
      <c r="B9" s="413"/>
      <c r="C9" s="413"/>
      <c r="D9" s="413"/>
      <c r="E9" s="18"/>
      <c r="F9" s="414" t="s">
        <v>101</v>
      </c>
      <c r="G9" s="415"/>
      <c r="H9" s="175" t="s">
        <v>122</v>
      </c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</row>
    <row r="10" spans="1:20" ht="12.75" customHeight="1" x14ac:dyDescent="0.25">
      <c r="A10" s="18"/>
      <c r="B10" s="38" t="s">
        <v>68</v>
      </c>
      <c r="C10" s="36"/>
      <c r="D10" s="36"/>
      <c r="E10" s="18"/>
      <c r="F10" s="18"/>
      <c r="G10" s="18"/>
      <c r="H10" s="18"/>
      <c r="I10" s="18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</row>
    <row r="11" spans="1:20" ht="12.75" customHeight="1" x14ac:dyDescent="0.25">
      <c r="A11" s="18"/>
      <c r="B11" s="440"/>
      <c r="C11" s="440"/>
      <c r="D11" s="440"/>
      <c r="E11" s="104" t="s">
        <v>152</v>
      </c>
      <c r="F11" s="441" t="s">
        <v>113</v>
      </c>
      <c r="G11" s="442"/>
      <c r="H11" s="177" t="str">
        <f>IF(H2="Ja","ER","Prozent")</f>
        <v>ER</v>
      </c>
      <c r="I11" s="178" t="str">
        <f>IF(H2="Ja","GR","")</f>
        <v>GR</v>
      </c>
      <c r="J11" s="162"/>
      <c r="K11" s="104"/>
      <c r="L11" s="104"/>
      <c r="M11" s="104"/>
      <c r="N11" s="104"/>
      <c r="O11" s="104"/>
      <c r="P11" s="104"/>
      <c r="Q11" s="104"/>
      <c r="R11" s="161"/>
      <c r="S11" s="161"/>
      <c r="T11" s="161"/>
    </row>
    <row r="12" spans="1:20" ht="12.75" customHeight="1" x14ac:dyDescent="0.25">
      <c r="A12" s="18"/>
      <c r="B12" s="440"/>
      <c r="C12" s="440"/>
      <c r="D12" s="440"/>
      <c r="E12" s="104" t="s">
        <v>153</v>
      </c>
      <c r="F12" s="445" t="s">
        <v>110</v>
      </c>
      <c r="G12" s="446"/>
      <c r="H12" s="432">
        <v>0.15</v>
      </c>
      <c r="I12" s="429">
        <v>0.1</v>
      </c>
      <c r="J12" s="162" t="b">
        <f>NOT(J13)</f>
        <v>1</v>
      </c>
      <c r="K12" s="104"/>
      <c r="L12" s="104"/>
      <c r="M12" s="104"/>
      <c r="N12" s="104"/>
      <c r="O12" s="104"/>
      <c r="P12" s="104"/>
      <c r="Q12" s="104"/>
      <c r="R12" s="161"/>
      <c r="S12" s="161"/>
      <c r="T12" s="161"/>
    </row>
    <row r="13" spans="1:20" ht="12.75" customHeight="1" x14ac:dyDescent="0.25">
      <c r="A13" s="18"/>
      <c r="B13" s="440"/>
      <c r="C13" s="440"/>
      <c r="D13" s="440"/>
      <c r="E13" s="18"/>
      <c r="F13" s="443" t="s">
        <v>118</v>
      </c>
      <c r="G13" s="444"/>
      <c r="H13" s="434"/>
      <c r="I13" s="430"/>
      <c r="J13" s="162" t="b">
        <f>OR(AND(H6=L18,H8=O18))</f>
        <v>0</v>
      </c>
      <c r="K13" s="104"/>
      <c r="L13" s="104"/>
      <c r="M13" s="104"/>
      <c r="N13" s="104"/>
      <c r="O13" s="104"/>
      <c r="P13" s="104"/>
      <c r="Q13" s="104"/>
      <c r="R13" s="161"/>
      <c r="S13" s="161"/>
      <c r="T13" s="161"/>
    </row>
    <row r="14" spans="1:20" ht="12.75" customHeight="1" x14ac:dyDescent="0.25">
      <c r="A14" s="18"/>
      <c r="B14" s="440"/>
      <c r="C14" s="440"/>
      <c r="D14" s="440"/>
      <c r="E14" s="18"/>
      <c r="F14" s="445" t="s">
        <v>111</v>
      </c>
      <c r="G14" s="446"/>
      <c r="H14" s="432">
        <v>0.5</v>
      </c>
      <c r="I14" s="429">
        <v>0.45</v>
      </c>
      <c r="J14" s="104"/>
      <c r="K14" s="104"/>
      <c r="L14" s="104"/>
      <c r="M14" s="104"/>
      <c r="N14" s="104"/>
      <c r="O14" s="104"/>
      <c r="P14" s="104"/>
      <c r="Q14" s="104"/>
      <c r="R14" s="161"/>
      <c r="S14" s="161"/>
      <c r="T14" s="161"/>
    </row>
    <row r="15" spans="1:20" ht="12.75" customHeight="1" x14ac:dyDescent="0.25">
      <c r="A15" s="18"/>
      <c r="B15" s="440"/>
      <c r="C15" s="440"/>
      <c r="D15" s="440"/>
      <c r="E15" s="18"/>
      <c r="F15" s="443" t="s">
        <v>119</v>
      </c>
      <c r="G15" s="444"/>
      <c r="H15" s="434"/>
      <c r="I15" s="430"/>
      <c r="J15" s="104"/>
      <c r="K15" s="104"/>
      <c r="L15" s="104"/>
      <c r="M15" s="104"/>
      <c r="N15" s="104"/>
      <c r="O15" s="104"/>
      <c r="P15" s="104"/>
      <c r="Q15" s="104"/>
      <c r="R15" s="161"/>
      <c r="S15" s="161"/>
      <c r="T15" s="161"/>
    </row>
    <row r="16" spans="1:20" ht="12.75" customHeight="1" x14ac:dyDescent="0.25">
      <c r="A16" s="18"/>
      <c r="B16" s="18"/>
      <c r="C16" s="18"/>
      <c r="D16" s="18"/>
      <c r="E16" s="18"/>
      <c r="F16" s="445" t="s">
        <v>112</v>
      </c>
      <c r="G16" s="446"/>
      <c r="H16" s="432">
        <v>1</v>
      </c>
      <c r="I16" s="429">
        <v>1</v>
      </c>
      <c r="J16" s="104"/>
      <c r="K16" s="104"/>
      <c r="L16" s="104"/>
      <c r="M16" s="104"/>
      <c r="N16" s="104"/>
      <c r="O16" s="104"/>
      <c r="P16" s="104"/>
      <c r="Q16" s="104"/>
      <c r="R16" s="161"/>
      <c r="S16" s="161"/>
      <c r="T16" s="161"/>
    </row>
    <row r="17" spans="1:20" ht="12.75" customHeight="1" x14ac:dyDescent="0.25">
      <c r="A17" s="18"/>
      <c r="B17" s="160"/>
      <c r="C17" s="160"/>
      <c r="D17" s="18"/>
      <c r="E17" s="18"/>
      <c r="F17" s="449" t="s">
        <v>141</v>
      </c>
      <c r="G17" s="450"/>
      <c r="H17" s="433"/>
      <c r="I17" s="431"/>
      <c r="J17" s="104"/>
      <c r="K17" s="180" t="s">
        <v>126</v>
      </c>
      <c r="L17" s="180" t="s">
        <v>116</v>
      </c>
      <c r="M17" s="180">
        <v>3</v>
      </c>
      <c r="N17" s="180"/>
      <c r="O17" s="180" t="s">
        <v>195</v>
      </c>
      <c r="P17" s="180"/>
      <c r="Q17" s="180" t="s">
        <v>123</v>
      </c>
      <c r="R17" s="226"/>
      <c r="S17" s="226"/>
      <c r="T17" s="161"/>
    </row>
    <row r="18" spans="1:20" ht="12.75" customHeight="1" x14ac:dyDescent="0.25">
      <c r="A18" s="18"/>
      <c r="B18" s="160"/>
      <c r="C18" s="160"/>
      <c r="D18" s="174"/>
      <c r="E18" s="190"/>
      <c r="F18" s="447" t="s">
        <v>211</v>
      </c>
      <c r="G18" s="448"/>
      <c r="H18" s="176">
        <v>4</v>
      </c>
      <c r="I18" s="200"/>
      <c r="J18" s="104">
        <f>IF(H9=Q20,10,IF(H9=Q18,5,IF(H9=Q17,2.5,10)))</f>
        <v>10</v>
      </c>
      <c r="K18" s="180" t="s">
        <v>127</v>
      </c>
      <c r="L18" s="180" t="s">
        <v>117</v>
      </c>
      <c r="M18" s="180">
        <v>4</v>
      </c>
      <c r="N18" s="180"/>
      <c r="O18" s="180" t="s">
        <v>196</v>
      </c>
      <c r="P18" s="180"/>
      <c r="Q18" s="180" t="s">
        <v>121</v>
      </c>
      <c r="R18" s="226"/>
      <c r="S18" s="226"/>
      <c r="T18" s="161"/>
    </row>
    <row r="19" spans="1:20" ht="12.75" customHeight="1" x14ac:dyDescent="0.25">
      <c r="A19" s="18"/>
      <c r="B19" s="160"/>
      <c r="C19" s="160"/>
      <c r="D19" s="174"/>
      <c r="E19" s="190"/>
      <c r="F19" s="447" t="s">
        <v>212</v>
      </c>
      <c r="G19" s="448"/>
      <c r="H19" s="227">
        <v>0.9</v>
      </c>
      <c r="I19" s="18"/>
      <c r="J19" s="104">
        <f>IF(H10=Resultate!P1,10,IF(H10=Q19,5,IF(H10=Q18,2.5,10)))</f>
        <v>10</v>
      </c>
      <c r="K19" s="180" t="s">
        <v>127</v>
      </c>
      <c r="L19" s="180" t="s">
        <v>117</v>
      </c>
      <c r="M19" s="180">
        <v>4</v>
      </c>
      <c r="N19" s="180"/>
      <c r="O19" s="180" t="s">
        <v>56</v>
      </c>
      <c r="P19" s="180"/>
      <c r="Q19" s="180" t="s">
        <v>121</v>
      </c>
      <c r="R19" s="226"/>
      <c r="S19" s="226"/>
      <c r="T19" s="161"/>
    </row>
    <row r="20" spans="1:20" ht="6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04"/>
      <c r="K20" s="180"/>
      <c r="L20" s="180"/>
      <c r="M20" s="180"/>
      <c r="N20" s="180"/>
      <c r="O20" s="180"/>
      <c r="P20" s="180"/>
      <c r="Q20" s="180" t="s">
        <v>122</v>
      </c>
      <c r="R20" s="180"/>
      <c r="S20" s="180"/>
      <c r="T20" s="193"/>
    </row>
    <row r="21" spans="1:20" x14ac:dyDescent="0.25">
      <c r="A21" s="18"/>
      <c r="B21" s="437" t="str">
        <f>IF(H2="Ja","Notenskala
GR","")</f>
        <v>Notenskala
GR</v>
      </c>
      <c r="C21" s="168" t="s">
        <v>97</v>
      </c>
      <c r="D21" s="153">
        <f ca="1">IFERROR(ROUND(Resultate!$F$1*Hilfstabelle!C27/$J$18,1)*$J$18,"")</f>
        <v>0</v>
      </c>
      <c r="E21" s="153">
        <f ca="1">IFERROR(ROUND(Resultate!$F$1*Hilfstabelle!D27/$J$18,1)*$J$18,"")</f>
        <v>4</v>
      </c>
      <c r="F21" s="153">
        <f ca="1">IFERROR(ROUND(Resultate!$F$1*Hilfstabelle!E27/$J$18,1)*$J$18,"")</f>
        <v>10</v>
      </c>
      <c r="G21" s="153">
        <f ca="1">IFERROR(ROUND(Resultate!$F$1*Hilfstabelle!F27/$J$18,1)*$J$18,"")</f>
        <v>17</v>
      </c>
      <c r="H21" s="153">
        <f ca="1">IFERROR(ROUND(Resultate!$F$1*Hilfstabelle!G27/$J$18,1)*$J$18,"")</f>
        <v>19</v>
      </c>
      <c r="I21" s="153">
        <f ca="1">IFERROR(ROUND(Resultate!$F$1*Hilfstabelle!H27/$J$18,1)*$J$18,"")</f>
        <v>22</v>
      </c>
      <c r="J21" s="153">
        <f ca="1">IFERROR(ROUND(Resultate!$F$1*Hilfstabelle!I27/$J$18,1)*$J$18,"")</f>
        <v>24</v>
      </c>
      <c r="K21" s="153">
        <f ca="1">IFERROR(ROUND(Resultate!$F$1*Hilfstabelle!J27/$J$18,1)*$J$18,"")</f>
        <v>26</v>
      </c>
      <c r="L21" s="153">
        <f ca="1">IFERROR(ROUND(Resultate!$F$1*Hilfstabelle!K27/$J$18,1)*$J$18,"")</f>
        <v>29</v>
      </c>
      <c r="M21" s="153">
        <f ca="1">IFERROR(ROUND(Resultate!$F$1*Hilfstabelle!L27/$J$18,1)*$J$18,"")</f>
        <v>31</v>
      </c>
      <c r="N21" s="153">
        <f ca="1">IFERROR(ROUND(Resultate!$F$1*Hilfstabelle!M27/$J$18,1)*$J$18,"")</f>
        <v>33</v>
      </c>
      <c r="O21" s="153">
        <f ca="1">IFERROR(ROUND(Resultate!$F$1*Hilfstabelle!N27/$J$18,1)*$J$18,"")</f>
        <v>36</v>
      </c>
      <c r="P21" s="154">
        <f ca="1">IFERROR(ROUND(Resultate!$F$1*Hilfstabelle!O27/$J$18,1)*$J$18,"")</f>
        <v>38</v>
      </c>
      <c r="Q21" s="18"/>
      <c r="R21" s="18"/>
      <c r="S21" s="18"/>
      <c r="T21" s="104"/>
    </row>
    <row r="22" spans="1:20" x14ac:dyDescent="0.25">
      <c r="A22" s="18"/>
      <c r="B22" s="438"/>
      <c r="C22" s="167" t="s">
        <v>108</v>
      </c>
      <c r="D22" s="181">
        <f>Hilfstabelle!C27</f>
        <v>0</v>
      </c>
      <c r="E22" s="181">
        <f>Hilfstabelle!D27</f>
        <v>0.1</v>
      </c>
      <c r="F22" s="181">
        <f>Hilfstabelle!E27</f>
        <v>0.27500000000000002</v>
      </c>
      <c r="G22" s="181">
        <f>Hilfstabelle!F27</f>
        <v>0.45</v>
      </c>
      <c r="H22" s="181">
        <f>Hilfstabelle!G27</f>
        <v>0.51111111111111107</v>
      </c>
      <c r="I22" s="181">
        <f>Hilfstabelle!H27</f>
        <v>0.57222222222222219</v>
      </c>
      <c r="J22" s="181">
        <f>Hilfstabelle!I27</f>
        <v>0.6333333333333333</v>
      </c>
      <c r="K22" s="181">
        <f>Hilfstabelle!J27</f>
        <v>0.69444444444444442</v>
      </c>
      <c r="L22" s="181">
        <f>Hilfstabelle!K27</f>
        <v>0.75555555555555554</v>
      </c>
      <c r="M22" s="181">
        <f>Hilfstabelle!L27</f>
        <v>0.81666666666666665</v>
      </c>
      <c r="N22" s="181">
        <f>Hilfstabelle!M27</f>
        <v>0.87777777777777777</v>
      </c>
      <c r="O22" s="181">
        <f>Hilfstabelle!N27</f>
        <v>0.93888888888888888</v>
      </c>
      <c r="P22" s="182">
        <f>Hilfstabelle!O27</f>
        <v>1</v>
      </c>
      <c r="Q22" s="18" t="str">
        <f>IF(H2="Ja",IF(O5,"","✔"),"")</f>
        <v>✔</v>
      </c>
      <c r="R22" s="18"/>
      <c r="S22" s="18"/>
      <c r="T22" s="104"/>
    </row>
    <row r="23" spans="1:20" x14ac:dyDescent="0.25">
      <c r="A23" s="18"/>
      <c r="B23" s="438"/>
      <c r="C23" s="166" t="s">
        <v>139</v>
      </c>
      <c r="D23" s="191">
        <v>0</v>
      </c>
      <c r="E23" s="191">
        <v>0.15</v>
      </c>
      <c r="F23" s="191">
        <v>0.35</v>
      </c>
      <c r="G23" s="191">
        <v>0.5</v>
      </c>
      <c r="H23" s="191">
        <v>0.55000000000000004</v>
      </c>
      <c r="I23" s="191">
        <v>0.6</v>
      </c>
      <c r="J23" s="191">
        <v>0.67</v>
      </c>
      <c r="K23" s="191">
        <v>0.75</v>
      </c>
      <c r="L23" s="191">
        <v>0.8</v>
      </c>
      <c r="M23" s="191">
        <v>0.85</v>
      </c>
      <c r="N23" s="191">
        <v>0.9</v>
      </c>
      <c r="O23" s="191">
        <v>0.94</v>
      </c>
      <c r="P23" s="192">
        <v>0.98</v>
      </c>
      <c r="Q23" s="18" t="str">
        <f>IF(H2="Ja",IF(O5,"✔",""),"")</f>
        <v/>
      </c>
      <c r="R23" s="18"/>
      <c r="S23" s="18"/>
      <c r="T23" s="104"/>
    </row>
    <row r="24" spans="1:20" x14ac:dyDescent="0.25">
      <c r="A24" s="18"/>
      <c r="B24" s="438"/>
      <c r="C24" s="166" t="s">
        <v>107</v>
      </c>
      <c r="D24" s="183">
        <v>0</v>
      </c>
      <c r="E24" s="183">
        <v>1</v>
      </c>
      <c r="F24" s="183">
        <v>2</v>
      </c>
      <c r="G24" s="183">
        <v>3</v>
      </c>
      <c r="H24" s="183">
        <v>4</v>
      </c>
      <c r="I24" s="183">
        <v>5</v>
      </c>
      <c r="J24" s="183">
        <v>6</v>
      </c>
      <c r="K24" s="183">
        <v>7</v>
      </c>
      <c r="L24" s="183">
        <v>8</v>
      </c>
      <c r="M24" s="183">
        <v>9</v>
      </c>
      <c r="N24" s="183">
        <v>10</v>
      </c>
      <c r="O24" s="183">
        <v>11</v>
      </c>
      <c r="P24" s="184">
        <v>12</v>
      </c>
      <c r="Q24" s="18"/>
      <c r="R24" s="18"/>
      <c r="S24" s="18"/>
      <c r="T24" s="104"/>
    </row>
    <row r="25" spans="1:20" x14ac:dyDescent="0.25">
      <c r="A25" s="18"/>
      <c r="B25" s="439"/>
      <c r="C25" s="169" t="s">
        <v>2</v>
      </c>
      <c r="D25" s="185" t="s">
        <v>38</v>
      </c>
      <c r="E25" s="185" t="s">
        <v>37</v>
      </c>
      <c r="F25" s="185" t="s">
        <v>36</v>
      </c>
      <c r="G25" s="185" t="s">
        <v>35</v>
      </c>
      <c r="H25" s="185" t="s">
        <v>42</v>
      </c>
      <c r="I25" s="185" t="s">
        <v>34</v>
      </c>
      <c r="J25" s="185" t="s">
        <v>33</v>
      </c>
      <c r="K25" s="185" t="s">
        <v>32</v>
      </c>
      <c r="L25" s="185" t="s">
        <v>31</v>
      </c>
      <c r="M25" s="185" t="s">
        <v>30</v>
      </c>
      <c r="N25" s="185" t="s">
        <v>29</v>
      </c>
      <c r="O25" s="185" t="s">
        <v>28</v>
      </c>
      <c r="P25" s="186" t="s">
        <v>27</v>
      </c>
      <c r="Q25" s="18"/>
      <c r="R25" s="18"/>
      <c r="S25" s="18"/>
      <c r="T25" s="18"/>
    </row>
    <row r="26" spans="1:20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0" x14ac:dyDescent="0.25">
      <c r="A27" s="18"/>
      <c r="B27" s="437" t="str">
        <f>IF(H2="Ja","Notenskala
ER","Notenskala")</f>
        <v>Notenskala
ER</v>
      </c>
      <c r="C27" s="168" t="s">
        <v>97</v>
      </c>
      <c r="D27" s="153">
        <f ca="1">IFERROR(ROUND(Resultate!$F$2*Hilfstabelle!C38/$J$18,1)*$J$18,"")</f>
        <v>0</v>
      </c>
      <c r="E27" s="153">
        <f ca="1">IFERROR(ROUND(Resultate!$F$2*Hilfstabelle!D38/$J$18,1)*$J$18,"")</f>
        <v>0</v>
      </c>
      <c r="F27" s="153">
        <f ca="1">IFERROR(ROUND(Resultate!$F$2*Hilfstabelle!E38/$J$18,1)*$J$18,"")</f>
        <v>0</v>
      </c>
      <c r="G27" s="153">
        <f ca="1">IFERROR(ROUND(Resultate!$F$2*Hilfstabelle!F38/$J$18,1)*$J$18,"")</f>
        <v>0</v>
      </c>
      <c r="H27" s="153">
        <f ca="1">IFERROR(ROUND(Resultate!$F$2*Hilfstabelle!G38/$J$18,1)*$J$18,"")</f>
        <v>0</v>
      </c>
      <c r="I27" s="153">
        <f ca="1">IFERROR(ROUND(Resultate!$F$2*Hilfstabelle!H38/$J$18,1)*$J$18,"")</f>
        <v>0</v>
      </c>
      <c r="J27" s="153">
        <f ca="1">IFERROR(ROUND(Resultate!$F$2*Hilfstabelle!I38/$J$18,1)*$J$18,"")</f>
        <v>0</v>
      </c>
      <c r="K27" s="153">
        <f ca="1">IFERROR(ROUND(Resultate!$F$2*Hilfstabelle!J38/$J$18,1)*$J$18,"")</f>
        <v>0</v>
      </c>
      <c r="L27" s="153">
        <f ca="1">IFERROR(ROUND(Resultate!$F$2*Hilfstabelle!K38/$J$18,1)*$J$18,"")</f>
        <v>0</v>
      </c>
      <c r="M27" s="153">
        <f ca="1">IFERROR(ROUND(Resultate!$F$2*Hilfstabelle!L38/$J$18,1)*$J$18,"")</f>
        <v>0</v>
      </c>
      <c r="N27" s="153">
        <f ca="1">IFERROR(ROUND(Resultate!$F$2*Hilfstabelle!M38/$J$18,1)*$J$18,"")</f>
        <v>0</v>
      </c>
      <c r="O27" s="153">
        <f ca="1">IFERROR(ROUND(Resultate!$F$2*Hilfstabelle!N38/$J$18,1)*$J$18,"")</f>
        <v>0</v>
      </c>
      <c r="P27" s="153">
        <f ca="1">IFERROR(ROUND(Resultate!$F$2*Hilfstabelle!O38/$J$18,1)*$J$18,"")</f>
        <v>0</v>
      </c>
      <c r="Q27" s="153">
        <f ca="1">IFERROR(ROUND(Resultate!$F$2*Hilfstabelle!P38/$J$18,1)*$J$18,"")</f>
        <v>0</v>
      </c>
      <c r="R27" s="153">
        <f ca="1">IFERROR(ROUND(Resultate!$F$2*Hilfstabelle!Q38/$J$18,1)*$J$18,"")</f>
        <v>0</v>
      </c>
      <c r="S27" s="153">
        <f ca="1">IFERROR(ROUND(Resultate!$F$2*Hilfstabelle!R38/$J$18,1)*$J$18,"")</f>
        <v>0</v>
      </c>
      <c r="T27" s="18"/>
    </row>
    <row r="28" spans="1:20" x14ac:dyDescent="0.25">
      <c r="A28" s="18"/>
      <c r="B28" s="438"/>
      <c r="C28" s="167" t="s">
        <v>108</v>
      </c>
      <c r="D28" s="164">
        <f ca="1">Hilfstabelle!C38</f>
        <v>0</v>
      </c>
      <c r="E28" s="164">
        <f ca="1">Hilfstabelle!D38</f>
        <v>0</v>
      </c>
      <c r="F28" s="164">
        <f ca="1">Hilfstabelle!E38</f>
        <v>0</v>
      </c>
      <c r="G28" s="164">
        <f ca="1">Hilfstabelle!F38</f>
        <v>0</v>
      </c>
      <c r="H28" s="164">
        <f ca="1">Hilfstabelle!G38</f>
        <v>0</v>
      </c>
      <c r="I28" s="164">
        <f ca="1">Hilfstabelle!H38</f>
        <v>0</v>
      </c>
      <c r="J28" s="164">
        <f ca="1">Hilfstabelle!I38</f>
        <v>0</v>
      </c>
      <c r="K28" s="164">
        <f ca="1">Hilfstabelle!J38</f>
        <v>0</v>
      </c>
      <c r="L28" s="164">
        <f ca="1">Hilfstabelle!K38</f>
        <v>0</v>
      </c>
      <c r="M28" s="164">
        <f ca="1">Hilfstabelle!L38</f>
        <v>0</v>
      </c>
      <c r="N28" s="164">
        <f ca="1">Hilfstabelle!M38</f>
        <v>0</v>
      </c>
      <c r="O28" s="164">
        <f ca="1">Hilfstabelle!N38</f>
        <v>0</v>
      </c>
      <c r="P28" s="164">
        <f ca="1">Hilfstabelle!O38</f>
        <v>0</v>
      </c>
      <c r="Q28" s="164">
        <f>Hilfstabelle!P38</f>
        <v>0.9</v>
      </c>
      <c r="R28" s="164">
        <f>Hilfstabelle!Q38</f>
        <v>0.95</v>
      </c>
      <c r="S28" s="165">
        <f>Hilfstabelle!R38</f>
        <v>1</v>
      </c>
      <c r="T28" s="18" t="str">
        <f>IF(P5,"","✔")</f>
        <v>✔</v>
      </c>
    </row>
    <row r="29" spans="1:20" x14ac:dyDescent="0.25">
      <c r="A29" s="18"/>
      <c r="B29" s="438"/>
      <c r="C29" s="166" t="s">
        <v>139</v>
      </c>
      <c r="D29" s="147">
        <v>0</v>
      </c>
      <c r="E29" s="147">
        <v>0.1</v>
      </c>
      <c r="F29" s="147">
        <v>0.2</v>
      </c>
      <c r="G29" s="147">
        <v>0.4</v>
      </c>
      <c r="H29" s="147">
        <v>0.45</v>
      </c>
      <c r="I29" s="147">
        <v>0.5</v>
      </c>
      <c r="J29" s="147">
        <v>0.55000000000000004</v>
      </c>
      <c r="K29" s="147">
        <v>0.6</v>
      </c>
      <c r="L29" s="147">
        <v>0.67</v>
      </c>
      <c r="M29" s="147">
        <v>0.75</v>
      </c>
      <c r="N29" s="147">
        <v>0.8</v>
      </c>
      <c r="O29" s="147">
        <v>0.83</v>
      </c>
      <c r="P29" s="147">
        <v>0.85</v>
      </c>
      <c r="Q29" s="147">
        <v>0.9</v>
      </c>
      <c r="R29" s="147">
        <v>0.94</v>
      </c>
      <c r="S29" s="148">
        <v>0.98</v>
      </c>
      <c r="T29" s="18" t="str">
        <f>IF(P5,"✔","")</f>
        <v/>
      </c>
    </row>
    <row r="30" spans="1:20" x14ac:dyDescent="0.25">
      <c r="A30" s="18"/>
      <c r="B30" s="438"/>
      <c r="C30" s="166" t="s">
        <v>107</v>
      </c>
      <c r="D30" s="183">
        <v>0</v>
      </c>
      <c r="E30" s="183">
        <v>1</v>
      </c>
      <c r="F30" s="183">
        <v>2</v>
      </c>
      <c r="G30" s="183">
        <v>3</v>
      </c>
      <c r="H30" s="183">
        <v>4</v>
      </c>
      <c r="I30" s="183">
        <v>5</v>
      </c>
      <c r="J30" s="183">
        <v>6</v>
      </c>
      <c r="K30" s="183">
        <v>7</v>
      </c>
      <c r="L30" s="183">
        <v>8</v>
      </c>
      <c r="M30" s="183">
        <v>9</v>
      </c>
      <c r="N30" s="183">
        <v>10</v>
      </c>
      <c r="O30" s="183">
        <v>11</v>
      </c>
      <c r="P30" s="183">
        <v>12</v>
      </c>
      <c r="Q30" s="183">
        <v>13</v>
      </c>
      <c r="R30" s="183">
        <v>14</v>
      </c>
      <c r="S30" s="184">
        <v>15</v>
      </c>
      <c r="T30" s="18"/>
    </row>
    <row r="31" spans="1:20" x14ac:dyDescent="0.25">
      <c r="A31" s="18"/>
      <c r="B31" s="439"/>
      <c r="C31" s="169" t="s">
        <v>2</v>
      </c>
      <c r="D31" s="188" t="s">
        <v>26</v>
      </c>
      <c r="E31" s="188" t="s">
        <v>25</v>
      </c>
      <c r="F31" s="188" t="s">
        <v>24</v>
      </c>
      <c r="G31" s="188" t="s">
        <v>23</v>
      </c>
      <c r="H31" s="188" t="s">
        <v>22</v>
      </c>
      <c r="I31" s="188" t="s">
        <v>21</v>
      </c>
      <c r="J31" s="188" t="s">
        <v>20</v>
      </c>
      <c r="K31" s="188" t="s">
        <v>19</v>
      </c>
      <c r="L31" s="188" t="s">
        <v>18</v>
      </c>
      <c r="M31" s="188" t="s">
        <v>17</v>
      </c>
      <c r="N31" s="188" t="s">
        <v>16</v>
      </c>
      <c r="O31" s="188" t="s">
        <v>15</v>
      </c>
      <c r="P31" s="188" t="s">
        <v>14</v>
      </c>
      <c r="Q31" s="188" t="s">
        <v>13</v>
      </c>
      <c r="R31" s="188" t="s">
        <v>12</v>
      </c>
      <c r="S31" s="189" t="s">
        <v>11</v>
      </c>
      <c r="T31" s="18"/>
    </row>
    <row r="32" spans="1:20" x14ac:dyDescent="0.25">
      <c r="A32" s="18"/>
      <c r="B32" s="162"/>
      <c r="C32" s="104"/>
      <c r="D32" s="104"/>
      <c r="E32" s="104"/>
      <c r="F32" s="104"/>
      <c r="G32" s="104"/>
      <c r="H32" s="104"/>
      <c r="I32" s="104"/>
      <c r="J32" s="104"/>
      <c r="K32" s="200"/>
      <c r="L32" s="200"/>
      <c r="M32" s="200"/>
      <c r="N32" s="200"/>
      <c r="O32" s="200"/>
      <c r="P32" s="162" t="b">
        <f ca="1">OR(AND(OR(P28&lt;0.83,P28&gt;0.9),J12),AND(OR(P29&lt;0.83,P29&gt;0.91),J13))</f>
        <v>1</v>
      </c>
      <c r="Q32" s="200"/>
      <c r="R32" s="193"/>
      <c r="S32" s="193"/>
      <c r="T32" s="18"/>
    </row>
    <row r="33" s="173" customFormat="1" x14ac:dyDescent="0.25"/>
    <row r="34" s="173" customFormat="1" x14ac:dyDescent="0.25"/>
    <row r="35" s="173" customFormat="1" x14ac:dyDescent="0.25"/>
    <row r="36" s="173" customFormat="1" x14ac:dyDescent="0.25"/>
    <row r="37" s="173" customFormat="1" x14ac:dyDescent="0.25"/>
    <row r="38" s="173" customFormat="1" x14ac:dyDescent="0.25"/>
    <row r="39" s="173" customFormat="1" x14ac:dyDescent="0.25"/>
    <row r="40" s="173" customFormat="1" x14ac:dyDescent="0.25"/>
    <row r="41" s="173" customFormat="1" x14ac:dyDescent="0.25"/>
    <row r="42" s="173" customFormat="1" x14ac:dyDescent="0.25"/>
    <row r="43" s="173" customFormat="1" x14ac:dyDescent="0.25"/>
    <row r="44" s="173" customFormat="1" x14ac:dyDescent="0.25"/>
    <row r="45" s="173" customFormat="1" x14ac:dyDescent="0.25"/>
    <row r="46" s="173" customFormat="1" x14ac:dyDescent="0.25"/>
    <row r="47" s="173" customFormat="1" x14ac:dyDescent="0.25"/>
    <row r="48" s="173" customFormat="1" x14ac:dyDescent="0.25"/>
    <row r="49" s="173" customFormat="1" x14ac:dyDescent="0.25"/>
    <row r="50" s="173" customFormat="1" x14ac:dyDescent="0.25"/>
    <row r="51" s="173" customFormat="1" x14ac:dyDescent="0.25"/>
    <row r="52" s="173" customFormat="1" x14ac:dyDescent="0.25"/>
    <row r="53" s="173" customFormat="1" x14ac:dyDescent="0.25"/>
    <row r="54" s="173" customFormat="1" x14ac:dyDescent="0.25"/>
    <row r="55" s="173" customFormat="1" x14ac:dyDescent="0.25"/>
    <row r="56" s="173" customFormat="1" x14ac:dyDescent="0.25"/>
    <row r="57" s="173" customFormat="1" x14ac:dyDescent="0.25"/>
    <row r="58" s="173" customFormat="1" x14ac:dyDescent="0.25"/>
    <row r="59" s="173" customFormat="1" x14ac:dyDescent="0.25"/>
    <row r="60" s="173" customFormat="1" x14ac:dyDescent="0.25"/>
    <row r="61" s="173" customFormat="1" x14ac:dyDescent="0.25"/>
    <row r="62" s="173" customFormat="1" x14ac:dyDescent="0.25"/>
    <row r="63" s="173" customFormat="1" x14ac:dyDescent="0.25"/>
    <row r="64" s="173" customFormat="1" x14ac:dyDescent="0.25"/>
    <row r="65" s="173" customFormat="1" x14ac:dyDescent="0.25"/>
    <row r="66" s="173" customFormat="1" x14ac:dyDescent="0.25"/>
    <row r="67" s="173" customFormat="1" x14ac:dyDescent="0.25"/>
    <row r="68" s="173" customFormat="1" x14ac:dyDescent="0.25"/>
    <row r="69" s="173" customFormat="1" x14ac:dyDescent="0.25"/>
    <row r="70" s="173" customFormat="1" x14ac:dyDescent="0.25"/>
    <row r="71" s="173" customFormat="1" x14ac:dyDescent="0.25"/>
    <row r="72" s="173" customFormat="1" x14ac:dyDescent="0.25"/>
    <row r="73" s="173" customFormat="1" x14ac:dyDescent="0.25"/>
    <row r="74" s="173" customFormat="1" x14ac:dyDescent="0.25"/>
  </sheetData>
  <sheetProtection selectLockedCells="1"/>
  <mergeCells count="32">
    <mergeCell ref="B27:B31"/>
    <mergeCell ref="B21:B25"/>
    <mergeCell ref="B11:D15"/>
    <mergeCell ref="F11:G11"/>
    <mergeCell ref="F15:G15"/>
    <mergeCell ref="F14:G14"/>
    <mergeCell ref="F13:G13"/>
    <mergeCell ref="F18:G18"/>
    <mergeCell ref="F19:G19"/>
    <mergeCell ref="F17:G17"/>
    <mergeCell ref="F16:G16"/>
    <mergeCell ref="F12:G12"/>
    <mergeCell ref="I12:I13"/>
    <mergeCell ref="I14:I15"/>
    <mergeCell ref="I16:I17"/>
    <mergeCell ref="H16:H17"/>
    <mergeCell ref="H14:H15"/>
    <mergeCell ref="H12:H13"/>
    <mergeCell ref="I4:I5"/>
    <mergeCell ref="B4:C4"/>
    <mergeCell ref="B8:D9"/>
    <mergeCell ref="F9:G9"/>
    <mergeCell ref="K2:R2"/>
    <mergeCell ref="B5:C5"/>
    <mergeCell ref="F8:G8"/>
    <mergeCell ref="F6:G7"/>
    <mergeCell ref="H6:H7"/>
    <mergeCell ref="F4:G5"/>
    <mergeCell ref="F2:G3"/>
    <mergeCell ref="H2:H3"/>
    <mergeCell ref="H4:H5"/>
    <mergeCell ref="B6:C6"/>
  </mergeCells>
  <conditionalFormatting sqref="D28:S28">
    <cfRule type="expression" dxfId="140" priority="4">
      <formula>$P$5</formula>
    </cfRule>
    <cfRule type="expression" dxfId="139" priority="16">
      <formula>$J$12=FALSE</formula>
    </cfRule>
  </conditionalFormatting>
  <conditionalFormatting sqref="D29:S29">
    <cfRule type="expression" dxfId="138" priority="17">
      <formula>$P$6</formula>
    </cfRule>
  </conditionalFormatting>
  <conditionalFormatting sqref="P29">
    <cfRule type="expression" dxfId="137" priority="13">
      <formula>$P$32</formula>
    </cfRule>
  </conditionalFormatting>
  <conditionalFormatting sqref="P28">
    <cfRule type="expression" dxfId="136" priority="12">
      <formula>$P$32</formula>
    </cfRule>
  </conditionalFormatting>
  <conditionalFormatting sqref="D22:P22">
    <cfRule type="expression" dxfId="135" priority="739">
      <formula>D22&gt;1.009</formula>
    </cfRule>
    <cfRule type="expression" dxfId="134" priority="740">
      <formula>$O$5</formula>
    </cfRule>
  </conditionalFormatting>
  <conditionalFormatting sqref="D23:P23">
    <cfRule type="expression" dxfId="133" priority="741">
      <formula>$O$6</formula>
    </cfRule>
  </conditionalFormatting>
  <conditionalFormatting sqref="H19 H16">
    <cfRule type="expression" dxfId="132" priority="5">
      <formula>$T$5</formula>
    </cfRule>
  </conditionalFormatting>
  <conditionalFormatting sqref="I12:I17">
    <cfRule type="expression" dxfId="131" priority="6">
      <formula>$R$6</formula>
    </cfRule>
  </conditionalFormatting>
  <conditionalFormatting sqref="H12:H18">
    <cfRule type="expression" dxfId="130" priority="742">
      <formula>$Q$6</formula>
    </cfRule>
  </conditionalFormatting>
  <conditionalFormatting sqref="H8">
    <cfRule type="expression" dxfId="129" priority="743">
      <formula>$I$4="Nein"</formula>
    </cfRule>
  </conditionalFormatting>
  <conditionalFormatting sqref="H4:H5 B21:P21 I11:I17 C22:P25">
    <cfRule type="expression" dxfId="128" priority="3">
      <formula>$H$2="Nein"</formula>
    </cfRule>
  </conditionalFormatting>
  <dataValidations count="8">
    <dataValidation allowBlank="1" showInputMessage="1" showErrorMessage="1" errorTitle="Ausfall E-Kurs / undifferenziert" error="Entweder Ausfall ab 4 Punkten (schlechter als 4) oder 3 Punkten (schlechter als 4-)." sqref="H19" xr:uid="{00000000-0002-0000-0400-000000000000}"/>
    <dataValidation type="list" allowBlank="1" showInputMessage="1" showErrorMessage="1" sqref="H9" xr:uid="{00000000-0002-0000-0400-000001000000}">
      <formula1>$Q$19:$Q$20</formula1>
    </dataValidation>
    <dataValidation type="list" allowBlank="1" showInputMessage="1" showErrorMessage="1" sqref="H8" xr:uid="{00000000-0002-0000-0400-000002000000}">
      <formula1>$O$17:$O$18</formula1>
    </dataValidation>
    <dataValidation type="list" allowBlank="1" showInputMessage="1" showErrorMessage="1" sqref="H2 H4" xr:uid="{00000000-0002-0000-0400-000003000000}">
      <formula1>$K$17:$K$18</formula1>
    </dataValidation>
    <dataValidation type="list" allowBlank="1" showInputMessage="1" showErrorMessage="1" errorTitle="Ausfall E-Kurs / undifferenziert" error="Entweder Ausfall ab 4 Punkten (schlechter als 4) oder 3 Punkten (schlechter als 4-)." sqref="H18" xr:uid="{00000000-0002-0000-0400-000004000000}">
      <formula1>$M$17:$M$18</formula1>
    </dataValidation>
    <dataValidation type="list" allowBlank="1" showInputMessage="1" showErrorMessage="1" errorTitle="Berechnungsverfahren" error="Wählen zwischen Sockel / Knick und manueller Eingabe der Prozentwerte" sqref="H6" xr:uid="{00000000-0002-0000-0400-000005000000}">
      <formula1>$L$17:$L$18</formula1>
    </dataValidation>
    <dataValidation type="list" allowBlank="1" showInputMessage="1" showErrorMessage="1" sqref="H20" xr:uid="{00000000-0002-0000-0400-000006000000}">
      <formula1>#REF!</formula1>
    </dataValidation>
    <dataValidation type="whole" allowBlank="1" showInputMessage="1" showErrorMessage="1" errorTitle="Keine Zahl" error="An dieser Stelle nur die Anzahl an Minuten als ganze Zahl eintragen (z.B. 60)." sqref="D6:E6" xr:uid="{00000000-0002-0000-0400-000007000000}">
      <formula1>0</formula1>
      <formula2>500</formula2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46C9712-85C6-44C2-8A24-520720DE099B}">
            <xm:f>AFB!$R$10=0</xm:f>
            <x14:dxf>
              <font>
                <color theme="0" tint="-4.9989318521683403E-2"/>
              </font>
              <fill>
                <patternFill>
                  <bgColor theme="0" tint="-4.9989318521683403E-2"/>
                </patternFill>
              </fill>
            </x14:dxf>
          </x14:cfRule>
          <xm:sqref>D27:S27</xm:sqref>
        </x14:conditionalFormatting>
        <x14:conditionalFormatting xmlns:xm="http://schemas.microsoft.com/office/excel/2006/main">
          <x14:cfRule type="expression" priority="1" id="{F656CF25-0935-491D-A5BF-52D35756D332}">
            <xm:f>AFB!$R$11=0</xm:f>
            <x14:dxf>
              <font>
                <color theme="0" tint="-4.9989318521683403E-2"/>
              </font>
              <fill>
                <patternFill>
                  <bgColor theme="0" tint="-4.9989318521683403E-2"/>
                </patternFill>
              </fill>
            </x14:dxf>
          </x14:cfRule>
          <xm:sqref>D21:P21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J54"/>
  <sheetViews>
    <sheetView showGridLines="0" zoomScaleNormal="100" workbookViewId="0">
      <selection activeCell="L5" sqref="L5"/>
    </sheetView>
  </sheetViews>
  <sheetFormatPr baseColWidth="10" defaultColWidth="4.7109375" defaultRowHeight="20.100000000000001" customHeight="1" x14ac:dyDescent="0.25"/>
  <cols>
    <col min="1" max="1" width="12.85546875" customWidth="1"/>
    <col min="2" max="2" width="4.7109375" customWidth="1"/>
    <col min="3" max="3" width="13.7109375" customWidth="1"/>
    <col min="4" max="4" width="3" customWidth="1"/>
    <col min="5" max="5" width="14.42578125" customWidth="1"/>
    <col min="6" max="6" width="7.140625" customWidth="1"/>
    <col min="7" max="9" width="12.28515625" customWidth="1"/>
    <col min="10" max="10" width="4.7109375" customWidth="1"/>
    <col min="11" max="11" width="7.28515625" customWidth="1"/>
    <col min="12" max="56" width="5.28515625" customWidth="1"/>
    <col min="57" max="57" width="6.5703125" bestFit="1" customWidth="1"/>
    <col min="58" max="58" width="6" bestFit="1" customWidth="1"/>
    <col min="59" max="59" width="5.85546875" bestFit="1" customWidth="1"/>
    <col min="60" max="60" width="6.5703125" bestFit="1" customWidth="1"/>
    <col min="61" max="61" width="5.85546875" bestFit="1" customWidth="1"/>
    <col min="62" max="62" width="6.5703125" bestFit="1" customWidth="1"/>
    <col min="63" max="64" width="5" bestFit="1" customWidth="1"/>
    <col min="65" max="65" width="5" customWidth="1"/>
    <col min="66" max="156" width="5" bestFit="1" customWidth="1"/>
    <col min="157" max="157" width="5.42578125" bestFit="1" customWidth="1"/>
    <col min="158" max="158" width="5.28515625" bestFit="1" customWidth="1"/>
  </cols>
  <sheetData>
    <row r="1" spans="1:166" ht="20.100000000000001" customHeight="1" x14ac:dyDescent="0.25">
      <c r="A1" s="476" t="s">
        <v>162</v>
      </c>
      <c r="B1" s="477"/>
      <c r="C1" s="477"/>
      <c r="D1" s="477"/>
      <c r="E1" s="19" t="s">
        <v>208</v>
      </c>
      <c r="F1" s="157">
        <f ca="1">SUM(L3:BC3)</f>
        <v>38</v>
      </c>
      <c r="G1" s="284" t="s">
        <v>126</v>
      </c>
      <c r="H1" s="279"/>
      <c r="I1" s="278"/>
      <c r="J1" s="290" t="str">
        <f>" Zeile "&amp;ROW(L2)&amp;": Aufgabenbezeichnung;    Zeile "&amp;ROW(L3)&amp;": Erreichbare BE (G-Niveau);    Zeile "&amp;ROW(L4)&amp;": Erreichbare BE (E-Niveau)"</f>
        <v xml:space="preserve"> Zeile 2: Aufgabenbezeichnung;    Zeile 3: Erreichbare BE (G-Niveau);    Zeile 4: Erreichbare BE (E-Niveau)</v>
      </c>
      <c r="K1" s="291"/>
      <c r="L1" s="292"/>
      <c r="M1" s="292"/>
      <c r="N1" s="292"/>
      <c r="O1" s="292"/>
      <c r="P1" s="293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4"/>
      <c r="AY1" s="294"/>
      <c r="AZ1" s="294"/>
      <c r="BA1" s="294"/>
      <c r="BB1" s="294"/>
      <c r="BC1" s="294"/>
      <c r="BD1" s="43"/>
      <c r="FD1" s="43"/>
      <c r="FE1" s="43"/>
      <c r="FF1" s="43"/>
      <c r="FG1" s="43"/>
      <c r="FH1" s="43"/>
      <c r="FI1" s="43"/>
      <c r="FJ1" s="43"/>
    </row>
    <row r="2" spans="1:166" s="26" customFormat="1" ht="20.100000000000001" customHeight="1" thickBot="1" x14ac:dyDescent="0.3">
      <c r="A2" s="478" t="s">
        <v>51</v>
      </c>
      <c r="B2" s="479"/>
      <c r="C2" s="479"/>
      <c r="D2" s="479"/>
      <c r="E2" s="25" t="s">
        <v>209</v>
      </c>
      <c r="F2" s="158">
        <f ca="1">SUM(L4:BC4)</f>
        <v>0</v>
      </c>
      <c r="G2" s="285" t="s">
        <v>127</v>
      </c>
      <c r="H2" s="310" t="s">
        <v>181</v>
      </c>
      <c r="I2" s="286" t="s">
        <v>126</v>
      </c>
      <c r="J2" s="159"/>
      <c r="K2" s="270" t="s">
        <v>52</v>
      </c>
      <c r="L2" s="267">
        <f ca="1">IF(INDIRECT("AFB!C"&amp;13+COLUMN(A5))&lt;&gt;"",INDIRECT("AFB!C"&amp;13+COLUMN(A5)),"")</f>
        <v>1</v>
      </c>
      <c r="M2" s="267">
        <f t="shared" ref="M2:BC2" ca="1" si="0">IF(INDIRECT("AFB!C"&amp;13+COLUMN(B5))&lt;&gt;"",INDIRECT("AFB!C"&amp;13+COLUMN(B5)),"")</f>
        <v>2</v>
      </c>
      <c r="N2" s="267">
        <f t="shared" ca="1" si="0"/>
        <v>3</v>
      </c>
      <c r="O2" s="267">
        <f t="shared" ca="1" si="0"/>
        <v>4</v>
      </c>
      <c r="P2" s="267">
        <f t="shared" ca="1" si="0"/>
        <v>5</v>
      </c>
      <c r="Q2" s="267">
        <f t="shared" ca="1" si="0"/>
        <v>6</v>
      </c>
      <c r="R2" s="267">
        <f t="shared" ca="1" si="0"/>
        <v>7</v>
      </c>
      <c r="S2" s="267">
        <f t="shared" ca="1" si="0"/>
        <v>8</v>
      </c>
      <c r="T2" s="267">
        <f t="shared" ca="1" si="0"/>
        <v>9</v>
      </c>
      <c r="U2" s="267" t="str">
        <f t="shared" ca="1" si="0"/>
        <v>10a</v>
      </c>
      <c r="V2" s="267" t="str">
        <f t="shared" ca="1" si="0"/>
        <v>10b</v>
      </c>
      <c r="W2" s="267">
        <f t="shared" ca="1" si="0"/>
        <v>11</v>
      </c>
      <c r="X2" s="267">
        <f t="shared" ca="1" si="0"/>
        <v>12</v>
      </c>
      <c r="Y2" s="267" t="str">
        <f t="shared" ca="1" si="0"/>
        <v/>
      </c>
      <c r="Z2" s="267" t="str">
        <f t="shared" ca="1" si="0"/>
        <v/>
      </c>
      <c r="AA2" s="267" t="str">
        <f t="shared" ca="1" si="0"/>
        <v/>
      </c>
      <c r="AB2" s="267" t="str">
        <f t="shared" ca="1" si="0"/>
        <v/>
      </c>
      <c r="AC2" s="267" t="str">
        <f t="shared" ca="1" si="0"/>
        <v/>
      </c>
      <c r="AD2" s="267" t="str">
        <f t="shared" ca="1" si="0"/>
        <v/>
      </c>
      <c r="AE2" s="267" t="str">
        <f t="shared" ca="1" si="0"/>
        <v/>
      </c>
      <c r="AF2" s="267" t="str">
        <f t="shared" ca="1" si="0"/>
        <v/>
      </c>
      <c r="AG2" s="267" t="str">
        <f t="shared" ca="1" si="0"/>
        <v/>
      </c>
      <c r="AH2" s="267" t="str">
        <f t="shared" ca="1" si="0"/>
        <v/>
      </c>
      <c r="AI2" s="267" t="str">
        <f t="shared" ca="1" si="0"/>
        <v/>
      </c>
      <c r="AJ2" s="267" t="str">
        <f t="shared" ca="1" si="0"/>
        <v/>
      </c>
      <c r="AK2" s="267" t="str">
        <f t="shared" ca="1" si="0"/>
        <v/>
      </c>
      <c r="AL2" s="267" t="str">
        <f t="shared" ca="1" si="0"/>
        <v/>
      </c>
      <c r="AM2" s="267" t="str">
        <f t="shared" ca="1" si="0"/>
        <v/>
      </c>
      <c r="AN2" s="267" t="str">
        <f t="shared" ca="1" si="0"/>
        <v/>
      </c>
      <c r="AO2" s="267" t="str">
        <f t="shared" ca="1" si="0"/>
        <v/>
      </c>
      <c r="AP2" s="267" t="str">
        <f t="shared" ca="1" si="0"/>
        <v/>
      </c>
      <c r="AQ2" s="267" t="str">
        <f t="shared" ca="1" si="0"/>
        <v/>
      </c>
      <c r="AR2" s="267" t="str">
        <f t="shared" ca="1" si="0"/>
        <v/>
      </c>
      <c r="AS2" s="267" t="str">
        <f t="shared" ca="1" si="0"/>
        <v/>
      </c>
      <c r="AT2" s="267" t="str">
        <f t="shared" ca="1" si="0"/>
        <v/>
      </c>
      <c r="AU2" s="267" t="str">
        <f t="shared" ca="1" si="0"/>
        <v/>
      </c>
      <c r="AV2" s="267" t="str">
        <f t="shared" ca="1" si="0"/>
        <v/>
      </c>
      <c r="AW2" s="267" t="str">
        <f t="shared" ca="1" si="0"/>
        <v/>
      </c>
      <c r="AX2" s="267" t="str">
        <f t="shared" ca="1" si="0"/>
        <v/>
      </c>
      <c r="AY2" s="267" t="str">
        <f t="shared" ca="1" si="0"/>
        <v/>
      </c>
      <c r="AZ2" s="267" t="str">
        <f t="shared" ca="1" si="0"/>
        <v/>
      </c>
      <c r="BA2" s="267" t="str">
        <f t="shared" ca="1" si="0"/>
        <v/>
      </c>
      <c r="BB2" s="267" t="str">
        <f t="shared" ca="1" si="0"/>
        <v/>
      </c>
      <c r="BC2" s="267" t="str">
        <f t="shared" ca="1" si="0"/>
        <v/>
      </c>
      <c r="BD2"/>
    </row>
    <row r="3" spans="1:166" s="21" customFormat="1" ht="20.100000000000001" customHeight="1" thickTop="1" x14ac:dyDescent="0.25">
      <c r="A3" s="474" t="s">
        <v>161</v>
      </c>
      <c r="B3" s="48"/>
      <c r="C3" s="487"/>
      <c r="D3" s="488"/>
      <c r="E3" s="48"/>
      <c r="F3" s="48"/>
      <c r="G3" s="48"/>
      <c r="H3" s="481" t="s">
        <v>105</v>
      </c>
      <c r="I3" s="48"/>
      <c r="J3" s="151"/>
      <c r="K3" s="309" t="s">
        <v>206</v>
      </c>
      <c r="L3" s="265">
        <f ca="1">IF(INDIRECT("AFB!AB"&amp;13+COLUMN(A5))&lt;&gt;"",INDIRECT("AFB!AB"&amp;13+COLUMN(A5)),"")</f>
        <v>3</v>
      </c>
      <c r="M3" s="265">
        <f t="shared" ref="M3:BC3" ca="1" si="1">IF(INDIRECT("AFB!AB"&amp;13+COLUMN(B5))&lt;&gt;"",INDIRECT("AFB!AB"&amp;13+COLUMN(B5)),"")</f>
        <v>2</v>
      </c>
      <c r="N3" s="265">
        <f t="shared" ca="1" si="1"/>
        <v>2</v>
      </c>
      <c r="O3" s="265">
        <f t="shared" ca="1" si="1"/>
        <v>2</v>
      </c>
      <c r="P3" s="265">
        <f t="shared" ca="1" si="1"/>
        <v>4</v>
      </c>
      <c r="Q3" s="265">
        <f t="shared" ca="1" si="1"/>
        <v>3</v>
      </c>
      <c r="R3" s="265">
        <f t="shared" ca="1" si="1"/>
        <v>4</v>
      </c>
      <c r="S3" s="265">
        <f t="shared" ca="1" si="1"/>
        <v>4</v>
      </c>
      <c r="T3" s="265">
        <f t="shared" ca="1" si="1"/>
        <v>4</v>
      </c>
      <c r="U3" s="265">
        <f t="shared" ca="1" si="1"/>
        <v>2</v>
      </c>
      <c r="V3" s="265">
        <f t="shared" ca="1" si="1"/>
        <v>2</v>
      </c>
      <c r="W3" s="265">
        <f t="shared" ca="1" si="1"/>
        <v>3</v>
      </c>
      <c r="X3" s="265">
        <f t="shared" ca="1" si="1"/>
        <v>3</v>
      </c>
      <c r="Y3" s="265" t="str">
        <f t="shared" ca="1" si="1"/>
        <v/>
      </c>
      <c r="Z3" s="265" t="str">
        <f t="shared" ca="1" si="1"/>
        <v/>
      </c>
      <c r="AA3" s="265" t="str">
        <f t="shared" ca="1" si="1"/>
        <v/>
      </c>
      <c r="AB3" s="265" t="str">
        <f t="shared" ca="1" si="1"/>
        <v/>
      </c>
      <c r="AC3" s="265" t="str">
        <f t="shared" ca="1" si="1"/>
        <v/>
      </c>
      <c r="AD3" s="265" t="str">
        <f t="shared" ca="1" si="1"/>
        <v/>
      </c>
      <c r="AE3" s="265" t="str">
        <f t="shared" ca="1" si="1"/>
        <v/>
      </c>
      <c r="AF3" s="265" t="str">
        <f t="shared" ca="1" si="1"/>
        <v/>
      </c>
      <c r="AG3" s="265" t="str">
        <f t="shared" ca="1" si="1"/>
        <v/>
      </c>
      <c r="AH3" s="265" t="str">
        <f t="shared" ca="1" si="1"/>
        <v/>
      </c>
      <c r="AI3" s="265" t="str">
        <f t="shared" ca="1" si="1"/>
        <v/>
      </c>
      <c r="AJ3" s="265" t="str">
        <f t="shared" ca="1" si="1"/>
        <v/>
      </c>
      <c r="AK3" s="265" t="str">
        <f t="shared" ca="1" si="1"/>
        <v/>
      </c>
      <c r="AL3" s="265" t="str">
        <f t="shared" ca="1" si="1"/>
        <v/>
      </c>
      <c r="AM3" s="265" t="str">
        <f t="shared" ca="1" si="1"/>
        <v/>
      </c>
      <c r="AN3" s="265" t="str">
        <f t="shared" ca="1" si="1"/>
        <v/>
      </c>
      <c r="AO3" s="265" t="str">
        <f t="shared" ca="1" si="1"/>
        <v/>
      </c>
      <c r="AP3" s="265" t="str">
        <f t="shared" ca="1" si="1"/>
        <v/>
      </c>
      <c r="AQ3" s="265" t="str">
        <f t="shared" ca="1" si="1"/>
        <v/>
      </c>
      <c r="AR3" s="265" t="str">
        <f t="shared" ca="1" si="1"/>
        <v/>
      </c>
      <c r="AS3" s="265" t="str">
        <f t="shared" ca="1" si="1"/>
        <v/>
      </c>
      <c r="AT3" s="265" t="str">
        <f t="shared" ca="1" si="1"/>
        <v/>
      </c>
      <c r="AU3" s="265" t="str">
        <f t="shared" ca="1" si="1"/>
        <v/>
      </c>
      <c r="AV3" s="265" t="str">
        <f t="shared" ca="1" si="1"/>
        <v/>
      </c>
      <c r="AW3" s="265" t="str">
        <f t="shared" ca="1" si="1"/>
        <v/>
      </c>
      <c r="AX3" s="265" t="str">
        <f t="shared" ca="1" si="1"/>
        <v/>
      </c>
      <c r="AY3" s="265" t="str">
        <f t="shared" ca="1" si="1"/>
        <v/>
      </c>
      <c r="AZ3" s="265" t="str">
        <f t="shared" ca="1" si="1"/>
        <v/>
      </c>
      <c r="BA3" s="265" t="str">
        <f t="shared" ca="1" si="1"/>
        <v/>
      </c>
      <c r="BB3" s="265" t="str">
        <f t="shared" ca="1" si="1"/>
        <v/>
      </c>
      <c r="BC3" s="265" t="str">
        <f t="shared" ca="1" si="1"/>
        <v/>
      </c>
      <c r="BD3"/>
    </row>
    <row r="4" spans="1:166" s="21" customFormat="1" ht="20.100000000000001" customHeight="1" thickBot="1" x14ac:dyDescent="0.3">
      <c r="A4" s="475"/>
      <c r="B4" s="163" t="s">
        <v>39</v>
      </c>
      <c r="C4" s="485" t="s">
        <v>0</v>
      </c>
      <c r="D4" s="486"/>
      <c r="E4" s="163" t="s">
        <v>1</v>
      </c>
      <c r="F4" s="163" t="s">
        <v>210</v>
      </c>
      <c r="G4" s="163" t="s">
        <v>2</v>
      </c>
      <c r="H4" s="482"/>
      <c r="I4" s="163" t="s">
        <v>9</v>
      </c>
      <c r="J4" s="152" t="s">
        <v>120</v>
      </c>
      <c r="K4" s="308" t="s">
        <v>207</v>
      </c>
      <c r="L4" s="266">
        <f ca="1">IF(INDIRECT("AFB!AC"&amp;13+COLUMN(A5))&lt;&gt;"",INDIRECT("AFB!AC"&amp;13+COLUMN(A5)),"")</f>
        <v>0</v>
      </c>
      <c r="M4" s="266">
        <f t="shared" ref="M4:BC4" ca="1" si="2">IF(INDIRECT("AFB!AC"&amp;13+COLUMN(B5))&lt;&gt;"",INDIRECT("AFB!AC"&amp;13+COLUMN(B5)),"")</f>
        <v>0</v>
      </c>
      <c r="N4" s="266">
        <f t="shared" ca="1" si="2"/>
        <v>0</v>
      </c>
      <c r="O4" s="266">
        <f t="shared" ca="1" si="2"/>
        <v>0</v>
      </c>
      <c r="P4" s="266">
        <f t="shared" ca="1" si="2"/>
        <v>0</v>
      </c>
      <c r="Q4" s="266">
        <f t="shared" ca="1" si="2"/>
        <v>0</v>
      </c>
      <c r="R4" s="266">
        <f t="shared" ca="1" si="2"/>
        <v>0</v>
      </c>
      <c r="S4" s="266">
        <f t="shared" ca="1" si="2"/>
        <v>0</v>
      </c>
      <c r="T4" s="266">
        <f t="shared" ca="1" si="2"/>
        <v>0</v>
      </c>
      <c r="U4" s="266">
        <f t="shared" ca="1" si="2"/>
        <v>0</v>
      </c>
      <c r="V4" s="266">
        <f t="shared" ca="1" si="2"/>
        <v>0</v>
      </c>
      <c r="W4" s="266">
        <f t="shared" ca="1" si="2"/>
        <v>0</v>
      </c>
      <c r="X4" s="266">
        <f t="shared" ca="1" si="2"/>
        <v>0</v>
      </c>
      <c r="Y4" s="266" t="str">
        <f t="shared" ca="1" si="2"/>
        <v/>
      </c>
      <c r="Z4" s="266" t="str">
        <f t="shared" ca="1" si="2"/>
        <v/>
      </c>
      <c r="AA4" s="266" t="str">
        <f t="shared" ca="1" si="2"/>
        <v/>
      </c>
      <c r="AB4" s="266" t="str">
        <f t="shared" ca="1" si="2"/>
        <v/>
      </c>
      <c r="AC4" s="266" t="str">
        <f t="shared" ca="1" si="2"/>
        <v/>
      </c>
      <c r="AD4" s="266" t="str">
        <f t="shared" ca="1" si="2"/>
        <v/>
      </c>
      <c r="AE4" s="266" t="str">
        <f t="shared" ca="1" si="2"/>
        <v/>
      </c>
      <c r="AF4" s="266" t="str">
        <f t="shared" ca="1" si="2"/>
        <v/>
      </c>
      <c r="AG4" s="266" t="str">
        <f t="shared" ca="1" si="2"/>
        <v/>
      </c>
      <c r="AH4" s="266" t="str">
        <f t="shared" ca="1" si="2"/>
        <v/>
      </c>
      <c r="AI4" s="266" t="str">
        <f t="shared" ca="1" si="2"/>
        <v/>
      </c>
      <c r="AJ4" s="266" t="str">
        <f t="shared" ca="1" si="2"/>
        <v/>
      </c>
      <c r="AK4" s="266" t="str">
        <f t="shared" ca="1" si="2"/>
        <v/>
      </c>
      <c r="AL4" s="266" t="str">
        <f t="shared" ca="1" si="2"/>
        <v/>
      </c>
      <c r="AM4" s="266" t="str">
        <f t="shared" ca="1" si="2"/>
        <v/>
      </c>
      <c r="AN4" s="266" t="str">
        <f t="shared" ca="1" si="2"/>
        <v/>
      </c>
      <c r="AO4" s="266" t="str">
        <f t="shared" ca="1" si="2"/>
        <v/>
      </c>
      <c r="AP4" s="266" t="str">
        <f t="shared" ca="1" si="2"/>
        <v/>
      </c>
      <c r="AQ4" s="266" t="str">
        <f t="shared" ca="1" si="2"/>
        <v/>
      </c>
      <c r="AR4" s="266" t="str">
        <f t="shared" ca="1" si="2"/>
        <v/>
      </c>
      <c r="AS4" s="266" t="str">
        <f t="shared" ca="1" si="2"/>
        <v/>
      </c>
      <c r="AT4" s="266" t="str">
        <f t="shared" ca="1" si="2"/>
        <v/>
      </c>
      <c r="AU4" s="266" t="str">
        <f t="shared" ca="1" si="2"/>
        <v/>
      </c>
      <c r="AV4" s="266" t="str">
        <f t="shared" ca="1" si="2"/>
        <v/>
      </c>
      <c r="AW4" s="266" t="str">
        <f t="shared" ca="1" si="2"/>
        <v/>
      </c>
      <c r="AX4" s="266" t="str">
        <f t="shared" ca="1" si="2"/>
        <v/>
      </c>
      <c r="AY4" s="266" t="str">
        <f t="shared" ca="1" si="2"/>
        <v/>
      </c>
      <c r="AZ4" s="266" t="str">
        <f t="shared" ca="1" si="2"/>
        <v/>
      </c>
      <c r="BA4" s="266" t="str">
        <f t="shared" ca="1" si="2"/>
        <v/>
      </c>
      <c r="BB4" s="266" t="str">
        <f t="shared" ca="1" si="2"/>
        <v/>
      </c>
      <c r="BC4" s="266" t="str">
        <f t="shared" ca="1" si="2"/>
        <v/>
      </c>
      <c r="BD4"/>
    </row>
    <row r="5" spans="1:166" ht="20.100000000000001" customHeight="1" thickTop="1" x14ac:dyDescent="0.25">
      <c r="A5" s="196"/>
      <c r="B5" s="89" t="str">
        <f>IF(Namen!B7&lt;&gt;"",Namen!B7,"")</f>
        <v/>
      </c>
      <c r="C5" s="470" t="str">
        <f>IF(Namen!C7&lt;&gt;"",Namen!C7,"")</f>
        <v/>
      </c>
      <c r="D5" s="471"/>
      <c r="E5" s="90" t="str">
        <f>IF(Namen!D7&lt;&gt;"",Namen!D7,"")</f>
        <v/>
      </c>
      <c r="F5" s="108" t="str">
        <f>IF(Namen!E7&lt;&gt;"",Namen!E7,"")</f>
        <v/>
      </c>
      <c r="G5" s="105" t="str">
        <f>IF(H5&lt;&gt;"",IF(F5="GR",HLOOKUP(H5,Notenschlüssel!$D$24:$P$25,2,FALSE),IF(F5="ER",HLOOKUP(H5,Notenschlüssel!$D$30:$S$31,2,FALSE),RIGHT(HLOOKUP(H5,Notenschlüssel!$D$30:$S$31,2,FALSE),LEN(HLOOKUP(H5,Notenschlüssel!$D$30:$S$31,2,FALSE))-1))),"")</f>
        <v/>
      </c>
      <c r="H5" s="89" t="str">
        <f>IF(K5&lt;&gt;"",IF(F5="GR",HLOOKUP(K5,Notenschlüssel!$D$21:$P$25,4,TRUE),HLOOKUP(K5,Notenschlüssel!$D$27:$S$31,4,TRUE)),"")</f>
        <v/>
      </c>
      <c r="I5" s="91" t="str">
        <f t="shared" ref="I5:I34" si="3">IFERROR(IF(K5&lt;&gt;"",IF(F5="GR",ROUND(K5/$F$1,2),ROUND(K5/$F$2,2)),""),"")</f>
        <v/>
      </c>
      <c r="J5" s="156"/>
      <c r="K5" s="170" t="str">
        <f t="shared" ref="K5:K34" si="4">IF(OR(A5=$A$50,A5=$A$52),0,IF(AND(L5&lt;&gt;""),SUM(L5:BC5),""))</f>
        <v/>
      </c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3"/>
    </row>
    <row r="6" spans="1:166" ht="20.100000000000001" customHeight="1" x14ac:dyDescent="0.25">
      <c r="A6" s="197"/>
      <c r="B6" s="94" t="str">
        <f>IF(Namen!B8&lt;&gt;"",Namen!B8,"")</f>
        <v/>
      </c>
      <c r="C6" s="456" t="str">
        <f>IF(Namen!C8&lt;&gt;"",Namen!C8,"")</f>
        <v/>
      </c>
      <c r="D6" s="457"/>
      <c r="E6" s="95" t="str">
        <f>IF(Namen!D8&lt;&gt;"",Namen!D8,"")</f>
        <v/>
      </c>
      <c r="F6" s="109" t="str">
        <f>IF(Namen!E8&lt;&gt;"",Namen!E8,"")</f>
        <v/>
      </c>
      <c r="G6" s="106" t="str">
        <f>IF(H6&lt;&gt;"",IF(F6="GR",HLOOKUP(H6,Notenschlüssel!$D$24:$P$25,2,FALSE),IF(F6="ER",HLOOKUP(H6,Notenschlüssel!$D$30:$S$31,2,FALSE),RIGHT(HLOOKUP(H6,Notenschlüssel!$D$30:$S$31,2,FALSE),LEN(HLOOKUP(H6,Notenschlüssel!$D$30:$S$31,2,FALSE))-1))),"")</f>
        <v/>
      </c>
      <c r="H6" s="94" t="str">
        <f>IF(K6&lt;&gt;"",IF(F6="GR",HLOOKUP(K6,Notenschlüssel!$D$21:$P$25,4,TRUE),HLOOKUP(K6,Notenschlüssel!$D$27:$S$31,4,TRUE)),"")</f>
        <v/>
      </c>
      <c r="I6" s="96" t="str">
        <f t="shared" si="3"/>
        <v/>
      </c>
      <c r="J6" s="149"/>
      <c r="K6" s="171" t="str">
        <f t="shared" si="4"/>
        <v/>
      </c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8"/>
    </row>
    <row r="7" spans="1:166" ht="20.100000000000001" customHeight="1" x14ac:dyDescent="0.25">
      <c r="A7" s="197"/>
      <c r="B7" s="94" t="str">
        <f>IF(Namen!B9&lt;&gt;"",Namen!B9,"")</f>
        <v/>
      </c>
      <c r="C7" s="456" t="str">
        <f>IF(Namen!C9&lt;&gt;"",Namen!C9,"")</f>
        <v/>
      </c>
      <c r="D7" s="457"/>
      <c r="E7" s="95" t="str">
        <f>IF(Namen!D9&lt;&gt;"",Namen!D9,"")</f>
        <v/>
      </c>
      <c r="F7" s="109" t="str">
        <f>IF(Namen!E9&lt;&gt;"",Namen!E9,"")</f>
        <v/>
      </c>
      <c r="G7" s="106" t="str">
        <f>IF(H7&lt;&gt;"",IF(F7="GR",HLOOKUP(H7,Notenschlüssel!$D$24:$P$25,2,FALSE),IF(F7="ER",HLOOKUP(H7,Notenschlüssel!$D$30:$S$31,2,FALSE),RIGHT(HLOOKUP(H7,Notenschlüssel!$D$30:$S$31,2,FALSE),LEN(HLOOKUP(H7,Notenschlüssel!$D$30:$S$31,2,FALSE))-1))),"")</f>
        <v/>
      </c>
      <c r="H7" s="94" t="str">
        <f>IF(K7&lt;&gt;"",IF(F7="GR",HLOOKUP(K7,Notenschlüssel!$D$21:$P$25,4,TRUE),HLOOKUP(K7,Notenschlüssel!$D$27:$S$31,4,TRUE)),"")</f>
        <v/>
      </c>
      <c r="I7" s="96" t="str">
        <f t="shared" si="3"/>
        <v/>
      </c>
      <c r="J7" s="149"/>
      <c r="K7" s="171" t="str">
        <f t="shared" si="4"/>
        <v/>
      </c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8"/>
    </row>
    <row r="8" spans="1:166" ht="20.100000000000001" customHeight="1" x14ac:dyDescent="0.25">
      <c r="A8" s="197"/>
      <c r="B8" s="94" t="str">
        <f>IF(Namen!B10&lt;&gt;"",Namen!B10,"")</f>
        <v/>
      </c>
      <c r="C8" s="456" t="str">
        <f>IF(Namen!C10&lt;&gt;"",Namen!C10,"")</f>
        <v/>
      </c>
      <c r="D8" s="457"/>
      <c r="E8" s="95" t="str">
        <f>IF(Namen!D10&lt;&gt;"",Namen!D10,"")</f>
        <v/>
      </c>
      <c r="F8" s="109" t="str">
        <f>IF(Namen!E10&lt;&gt;"",Namen!E10,"")</f>
        <v/>
      </c>
      <c r="G8" s="106" t="str">
        <f>IF(H8&lt;&gt;"",IF(F8="GR",HLOOKUP(H8,Notenschlüssel!$D$24:$P$25,2,FALSE),IF(F8="ER",HLOOKUP(H8,Notenschlüssel!$D$30:$S$31,2,FALSE),RIGHT(HLOOKUP(H8,Notenschlüssel!$D$30:$S$31,2,FALSE),LEN(HLOOKUP(H8,Notenschlüssel!$D$30:$S$31,2,FALSE))-1))),"")</f>
        <v/>
      </c>
      <c r="H8" s="94" t="str">
        <f>IF(K8&lt;&gt;"",IF(F8="GR",HLOOKUP(K8,Notenschlüssel!$D$21:$P$25,4,TRUE),HLOOKUP(K8,Notenschlüssel!$D$27:$S$31,4,TRUE)),"")</f>
        <v/>
      </c>
      <c r="I8" s="96" t="str">
        <f t="shared" si="3"/>
        <v/>
      </c>
      <c r="J8" s="149"/>
      <c r="K8" s="171" t="str">
        <f t="shared" si="4"/>
        <v/>
      </c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8"/>
    </row>
    <row r="9" spans="1:166" ht="20.100000000000001" customHeight="1" x14ac:dyDescent="0.25">
      <c r="A9" s="197"/>
      <c r="B9" s="94" t="str">
        <f>IF(Namen!B11&lt;&gt;"",Namen!B11,"")</f>
        <v/>
      </c>
      <c r="C9" s="456" t="str">
        <f>IF(Namen!C11&lt;&gt;"",Namen!C11,"")</f>
        <v/>
      </c>
      <c r="D9" s="457"/>
      <c r="E9" s="95" t="str">
        <f>IF(Namen!D11&lt;&gt;"",Namen!D11,"")</f>
        <v/>
      </c>
      <c r="F9" s="109" t="str">
        <f>IF(Namen!E11&lt;&gt;"",Namen!E11,"")</f>
        <v/>
      </c>
      <c r="G9" s="106" t="str">
        <f>IF(H9&lt;&gt;"",IF(F9="GR",HLOOKUP(H9,Notenschlüssel!$D$24:$P$25,2,FALSE),IF(F9="ER",HLOOKUP(H9,Notenschlüssel!$D$30:$S$31,2,FALSE),RIGHT(HLOOKUP(H9,Notenschlüssel!$D$30:$S$31,2,FALSE),LEN(HLOOKUP(H9,Notenschlüssel!$D$30:$S$31,2,FALSE))-1))),"")</f>
        <v/>
      </c>
      <c r="H9" s="94" t="str">
        <f>IF(K9&lt;&gt;"",IF(F9="GR",HLOOKUP(K9,Notenschlüssel!$D$21:$P$25,4,TRUE),HLOOKUP(K9,Notenschlüssel!$D$27:$S$31,4,TRUE)),"")</f>
        <v/>
      </c>
      <c r="I9" s="96" t="str">
        <f t="shared" si="3"/>
        <v/>
      </c>
      <c r="J9" s="149"/>
      <c r="K9" s="171" t="str">
        <f t="shared" si="4"/>
        <v/>
      </c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8"/>
    </row>
    <row r="10" spans="1:166" ht="20.100000000000001" customHeight="1" x14ac:dyDescent="0.25">
      <c r="A10" s="197"/>
      <c r="B10" s="94" t="str">
        <f>IF(Namen!B12&lt;&gt;"",Namen!B12,"")</f>
        <v/>
      </c>
      <c r="C10" s="456" t="str">
        <f>IF(Namen!C12&lt;&gt;"",Namen!C12,"")</f>
        <v/>
      </c>
      <c r="D10" s="457"/>
      <c r="E10" s="95" t="str">
        <f>IF(Namen!D12&lt;&gt;"",Namen!D12,"")</f>
        <v/>
      </c>
      <c r="F10" s="109" t="str">
        <f>IF(Namen!E12&lt;&gt;"",Namen!E12,"")</f>
        <v/>
      </c>
      <c r="G10" s="106" t="str">
        <f>IF(H10&lt;&gt;"",IF(F10="GR",HLOOKUP(H10,Notenschlüssel!$D$24:$P$25,2,FALSE),IF(F10="ER",HLOOKUP(H10,Notenschlüssel!$D$30:$S$31,2,FALSE),RIGHT(HLOOKUP(H10,Notenschlüssel!$D$30:$S$31,2,FALSE),LEN(HLOOKUP(H10,Notenschlüssel!$D$30:$S$31,2,FALSE))-1))),"")</f>
        <v/>
      </c>
      <c r="H10" s="94" t="str">
        <f>IF(K10&lt;&gt;"",IF(F10="GR",HLOOKUP(K10,Notenschlüssel!$D$21:$P$25,4,TRUE),HLOOKUP(K10,Notenschlüssel!$D$27:$S$31,4,TRUE)),"")</f>
        <v/>
      </c>
      <c r="I10" s="96" t="str">
        <f t="shared" si="3"/>
        <v/>
      </c>
      <c r="J10" s="149"/>
      <c r="K10" s="171" t="str">
        <f t="shared" si="4"/>
        <v/>
      </c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8"/>
    </row>
    <row r="11" spans="1:166" ht="20.100000000000001" customHeight="1" x14ac:dyDescent="0.25">
      <c r="A11" s="197"/>
      <c r="B11" s="94" t="str">
        <f>IF(Namen!B13&lt;&gt;"",Namen!B13,"")</f>
        <v/>
      </c>
      <c r="C11" s="456" t="str">
        <f>IF(Namen!C13&lt;&gt;"",Namen!C13,"")</f>
        <v/>
      </c>
      <c r="D11" s="457"/>
      <c r="E11" s="95" t="str">
        <f>IF(Namen!D13&lt;&gt;"",Namen!D13,"")</f>
        <v/>
      </c>
      <c r="F11" s="109" t="str">
        <f>IF(Namen!E13&lt;&gt;"",Namen!E13,"")</f>
        <v/>
      </c>
      <c r="G11" s="106" t="str">
        <f>IF(H11&lt;&gt;"",IF(F11="GR",HLOOKUP(H11,Notenschlüssel!$D$24:$P$25,2,FALSE),IF(F11="ER",HLOOKUP(H11,Notenschlüssel!$D$30:$S$31,2,FALSE),RIGHT(HLOOKUP(H11,Notenschlüssel!$D$30:$S$31,2,FALSE),LEN(HLOOKUP(H11,Notenschlüssel!$D$30:$S$31,2,FALSE))-1))),"")</f>
        <v/>
      </c>
      <c r="H11" s="94" t="str">
        <f>IF(K11&lt;&gt;"",IF(F11="GR",HLOOKUP(K11,Notenschlüssel!$D$21:$P$25,4,TRUE),HLOOKUP(K11,Notenschlüssel!$D$27:$S$31,4,TRUE)),"")</f>
        <v/>
      </c>
      <c r="I11" s="96" t="str">
        <f t="shared" si="3"/>
        <v/>
      </c>
      <c r="J11" s="149"/>
      <c r="K11" s="171" t="str">
        <f t="shared" si="4"/>
        <v/>
      </c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8"/>
    </row>
    <row r="12" spans="1:166" ht="20.100000000000001" customHeight="1" x14ac:dyDescent="0.25">
      <c r="A12" s="197"/>
      <c r="B12" s="94" t="str">
        <f>IF(Namen!B14&lt;&gt;"",Namen!B14,"")</f>
        <v/>
      </c>
      <c r="C12" s="456" t="str">
        <f>IF(Namen!C14&lt;&gt;"",Namen!C14,"")</f>
        <v/>
      </c>
      <c r="D12" s="457"/>
      <c r="E12" s="95" t="str">
        <f>IF(Namen!D14&lt;&gt;"",Namen!D14,"")</f>
        <v/>
      </c>
      <c r="F12" s="109" t="str">
        <f>IF(Namen!E14&lt;&gt;"",Namen!E14,"")</f>
        <v/>
      </c>
      <c r="G12" s="106" t="str">
        <f>IF(H12&lt;&gt;"",IF(F12="GR",HLOOKUP(H12,Notenschlüssel!$D$24:$P$25,2,FALSE),IF(F12="ER",HLOOKUP(H12,Notenschlüssel!$D$30:$S$31,2,FALSE),RIGHT(HLOOKUP(H12,Notenschlüssel!$D$30:$S$31,2,FALSE),LEN(HLOOKUP(H12,Notenschlüssel!$D$30:$S$31,2,FALSE))-1))),"")</f>
        <v/>
      </c>
      <c r="H12" s="94" t="str">
        <f>IF(K12&lt;&gt;"",IF(F12="GR",HLOOKUP(K12,Notenschlüssel!$D$21:$P$25,4,TRUE),HLOOKUP(K12,Notenschlüssel!$D$27:$S$31,4,TRUE)),"")</f>
        <v/>
      </c>
      <c r="I12" s="96" t="str">
        <f t="shared" si="3"/>
        <v/>
      </c>
      <c r="J12" s="149"/>
      <c r="K12" s="171" t="str">
        <f t="shared" si="4"/>
        <v/>
      </c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8"/>
    </row>
    <row r="13" spans="1:166" ht="20.100000000000001" customHeight="1" x14ac:dyDescent="0.25">
      <c r="A13" s="197"/>
      <c r="B13" s="94" t="str">
        <f>IF(Namen!B15&lt;&gt;"",Namen!B15,"")</f>
        <v/>
      </c>
      <c r="C13" s="456" t="str">
        <f>IF(Namen!C15&lt;&gt;"",Namen!C15,"")</f>
        <v/>
      </c>
      <c r="D13" s="457"/>
      <c r="E13" s="95" t="str">
        <f>IF(Namen!D15&lt;&gt;"",Namen!D15,"")</f>
        <v/>
      </c>
      <c r="F13" s="109" t="str">
        <f>IF(Namen!E15&lt;&gt;"",Namen!E15,"")</f>
        <v/>
      </c>
      <c r="G13" s="106" t="str">
        <f>IF(H13&lt;&gt;"",IF(F13="GR",HLOOKUP(H13,Notenschlüssel!$D$24:$P$25,2,FALSE),IF(F13="ER",HLOOKUP(H13,Notenschlüssel!$D$30:$S$31,2,FALSE),RIGHT(HLOOKUP(H13,Notenschlüssel!$D$30:$S$31,2,FALSE),LEN(HLOOKUP(H13,Notenschlüssel!$D$30:$S$31,2,FALSE))-1))),"")</f>
        <v/>
      </c>
      <c r="H13" s="94" t="str">
        <f>IF(K13&lt;&gt;"",IF(F13="GR",HLOOKUP(K13,Notenschlüssel!$D$21:$P$25,4,TRUE),HLOOKUP(K13,Notenschlüssel!$D$27:$S$31,4,TRUE)),"")</f>
        <v/>
      </c>
      <c r="I13" s="96" t="str">
        <f t="shared" si="3"/>
        <v/>
      </c>
      <c r="J13" s="149"/>
      <c r="K13" s="171" t="str">
        <f t="shared" si="4"/>
        <v/>
      </c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8"/>
    </row>
    <row r="14" spans="1:166" ht="20.100000000000001" customHeight="1" x14ac:dyDescent="0.25">
      <c r="A14" s="197"/>
      <c r="B14" s="94" t="str">
        <f>IF(Namen!B16&lt;&gt;"",Namen!B16,"")</f>
        <v/>
      </c>
      <c r="C14" s="456" t="str">
        <f>IF(Namen!C16&lt;&gt;"",Namen!C16,"")</f>
        <v/>
      </c>
      <c r="D14" s="457"/>
      <c r="E14" s="95" t="str">
        <f>IF(Namen!D16&lt;&gt;"",Namen!D16,"")</f>
        <v/>
      </c>
      <c r="F14" s="109" t="str">
        <f>IF(Namen!E16&lt;&gt;"",Namen!E16,"")</f>
        <v/>
      </c>
      <c r="G14" s="106" t="str">
        <f>IF(H14&lt;&gt;"",IF(F14="GR",HLOOKUP(H14,Notenschlüssel!$D$24:$P$25,2,FALSE),IF(F14="ER",HLOOKUP(H14,Notenschlüssel!$D$30:$S$31,2,FALSE),RIGHT(HLOOKUP(H14,Notenschlüssel!$D$30:$S$31,2,FALSE),LEN(HLOOKUP(H14,Notenschlüssel!$D$30:$S$31,2,FALSE))-1))),"")</f>
        <v/>
      </c>
      <c r="H14" s="94" t="str">
        <f>IF(K14&lt;&gt;"",IF(F14="GR",HLOOKUP(K14,Notenschlüssel!$D$21:$P$25,4,TRUE),HLOOKUP(K14,Notenschlüssel!$D$27:$S$31,4,TRUE)),"")</f>
        <v/>
      </c>
      <c r="I14" s="96" t="str">
        <f t="shared" si="3"/>
        <v/>
      </c>
      <c r="J14" s="149"/>
      <c r="K14" s="171" t="str">
        <f t="shared" si="4"/>
        <v/>
      </c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8"/>
    </row>
    <row r="15" spans="1:166" ht="20.100000000000001" customHeight="1" x14ac:dyDescent="0.25">
      <c r="A15" s="197"/>
      <c r="B15" s="94" t="str">
        <f>IF(Namen!B17&lt;&gt;"",Namen!B17,"")</f>
        <v/>
      </c>
      <c r="C15" s="456" t="str">
        <f>IF(Namen!C17&lt;&gt;"",Namen!C17,"")</f>
        <v/>
      </c>
      <c r="D15" s="457"/>
      <c r="E15" s="95" t="str">
        <f>IF(Namen!D17&lt;&gt;"",Namen!D17,"")</f>
        <v/>
      </c>
      <c r="F15" s="109" t="str">
        <f>IF(Namen!E17&lt;&gt;"",Namen!E17,"")</f>
        <v/>
      </c>
      <c r="G15" s="106" t="str">
        <f>IF(H15&lt;&gt;"",IF(F15="GR",HLOOKUP(H15,Notenschlüssel!$D$24:$P$25,2,FALSE),IF(F15="ER",HLOOKUP(H15,Notenschlüssel!$D$30:$S$31,2,FALSE),RIGHT(HLOOKUP(H15,Notenschlüssel!$D$30:$S$31,2,FALSE),LEN(HLOOKUP(H15,Notenschlüssel!$D$30:$S$31,2,FALSE))-1))),"")</f>
        <v/>
      </c>
      <c r="H15" s="94" t="str">
        <f>IF(K15&lt;&gt;"",IF(F15="GR",HLOOKUP(K15,Notenschlüssel!$D$21:$P$25,4,TRUE),HLOOKUP(K15,Notenschlüssel!$D$27:$S$31,4,TRUE)),"")</f>
        <v/>
      </c>
      <c r="I15" s="96" t="str">
        <f t="shared" si="3"/>
        <v/>
      </c>
      <c r="J15" s="149"/>
      <c r="K15" s="171" t="str">
        <f t="shared" si="4"/>
        <v/>
      </c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8"/>
    </row>
    <row r="16" spans="1:166" ht="20.100000000000001" customHeight="1" x14ac:dyDescent="0.25">
      <c r="A16" s="197"/>
      <c r="B16" s="94" t="str">
        <f>IF(Namen!B18&lt;&gt;"",Namen!B18,"")</f>
        <v/>
      </c>
      <c r="C16" s="456" t="str">
        <f>IF(Namen!C18&lt;&gt;"",Namen!C18,"")</f>
        <v/>
      </c>
      <c r="D16" s="457"/>
      <c r="E16" s="95" t="str">
        <f>IF(Namen!D18&lt;&gt;"",Namen!D18,"")</f>
        <v/>
      </c>
      <c r="F16" s="109" t="str">
        <f>IF(Namen!E18&lt;&gt;"",Namen!E18,"")</f>
        <v/>
      </c>
      <c r="G16" s="106" t="str">
        <f>IF(H16&lt;&gt;"",IF(F16="GR",HLOOKUP(H16,Notenschlüssel!$D$24:$P$25,2,FALSE),IF(F16="ER",HLOOKUP(H16,Notenschlüssel!$D$30:$S$31,2,FALSE),RIGHT(HLOOKUP(H16,Notenschlüssel!$D$30:$S$31,2,FALSE),LEN(HLOOKUP(H16,Notenschlüssel!$D$30:$S$31,2,FALSE))-1))),"")</f>
        <v/>
      </c>
      <c r="H16" s="94" t="str">
        <f>IF(K16&lt;&gt;"",IF(F16="GR",HLOOKUP(K16,Notenschlüssel!$D$21:$P$25,4,TRUE),HLOOKUP(K16,Notenschlüssel!$D$27:$S$31,4,TRUE)),"")</f>
        <v/>
      </c>
      <c r="I16" s="96" t="str">
        <f t="shared" si="3"/>
        <v/>
      </c>
      <c r="J16" s="149"/>
      <c r="K16" s="171" t="str">
        <f t="shared" si="4"/>
        <v/>
      </c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8"/>
    </row>
    <row r="17" spans="1:55" ht="20.100000000000001" customHeight="1" x14ac:dyDescent="0.25">
      <c r="A17" s="197"/>
      <c r="B17" s="94" t="str">
        <f>IF(Namen!B19&lt;&gt;"",Namen!B19,"")</f>
        <v/>
      </c>
      <c r="C17" s="456" t="str">
        <f>IF(Namen!C19&lt;&gt;"",Namen!C19,"")</f>
        <v/>
      </c>
      <c r="D17" s="457"/>
      <c r="E17" s="95" t="str">
        <f>IF(Namen!D19&lt;&gt;"",Namen!D19,"")</f>
        <v/>
      </c>
      <c r="F17" s="109" t="str">
        <f>IF(Namen!E19&lt;&gt;"",Namen!E19,"")</f>
        <v/>
      </c>
      <c r="G17" s="106" t="str">
        <f>IF(H17&lt;&gt;"",IF(F17="GR",HLOOKUP(H17,Notenschlüssel!$D$24:$P$25,2,FALSE),IF(F17="ER",HLOOKUP(H17,Notenschlüssel!$D$30:$S$31,2,FALSE),RIGHT(HLOOKUP(H17,Notenschlüssel!$D$30:$S$31,2,FALSE),LEN(HLOOKUP(H17,Notenschlüssel!$D$30:$S$31,2,FALSE))-1))),"")</f>
        <v/>
      </c>
      <c r="H17" s="94" t="str">
        <f>IF(K17&lt;&gt;"",IF(F17="GR",HLOOKUP(K17,Notenschlüssel!$D$21:$P$25,4,TRUE),HLOOKUP(K17,Notenschlüssel!$D$27:$S$31,4,TRUE)),"")</f>
        <v/>
      </c>
      <c r="I17" s="96" t="str">
        <f t="shared" si="3"/>
        <v/>
      </c>
      <c r="J17" s="149"/>
      <c r="K17" s="171" t="str">
        <f t="shared" si="4"/>
        <v/>
      </c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8"/>
    </row>
    <row r="18" spans="1:55" ht="20.100000000000001" customHeight="1" x14ac:dyDescent="0.25">
      <c r="A18" s="197"/>
      <c r="B18" s="94" t="str">
        <f>IF(Namen!B20&lt;&gt;"",Namen!B20,"")</f>
        <v/>
      </c>
      <c r="C18" s="456" t="str">
        <f>IF(Namen!C20&lt;&gt;"",Namen!C20,"")</f>
        <v/>
      </c>
      <c r="D18" s="457"/>
      <c r="E18" s="95" t="str">
        <f>IF(Namen!D20&lt;&gt;"",Namen!D20,"")</f>
        <v/>
      </c>
      <c r="F18" s="109" t="str">
        <f>IF(Namen!E20&lt;&gt;"",Namen!E20,"")</f>
        <v/>
      </c>
      <c r="G18" s="106" t="str">
        <f>IF(H18&lt;&gt;"",IF(F18="GR",HLOOKUP(H18,Notenschlüssel!$D$24:$P$25,2,FALSE),IF(F18="ER",HLOOKUP(H18,Notenschlüssel!$D$30:$S$31,2,FALSE),RIGHT(HLOOKUP(H18,Notenschlüssel!$D$30:$S$31,2,FALSE),LEN(HLOOKUP(H18,Notenschlüssel!$D$30:$S$31,2,FALSE))-1))),"")</f>
        <v/>
      </c>
      <c r="H18" s="94" t="str">
        <f>IF(K18&lt;&gt;"",IF(F18="GR",HLOOKUP(K18,Notenschlüssel!$D$21:$P$25,4,TRUE),HLOOKUP(K18,Notenschlüssel!$D$27:$S$31,4,TRUE)),"")</f>
        <v/>
      </c>
      <c r="I18" s="96" t="str">
        <f t="shared" si="3"/>
        <v/>
      </c>
      <c r="J18" s="149"/>
      <c r="K18" s="171" t="str">
        <f t="shared" si="4"/>
        <v/>
      </c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8"/>
    </row>
    <row r="19" spans="1:55" ht="20.100000000000001" customHeight="1" x14ac:dyDescent="0.25">
      <c r="A19" s="197"/>
      <c r="B19" s="94" t="str">
        <f>IF(Namen!B21&lt;&gt;"",Namen!B21,"")</f>
        <v/>
      </c>
      <c r="C19" s="456" t="str">
        <f>IF(Namen!C21&lt;&gt;"",Namen!C21,"")</f>
        <v/>
      </c>
      <c r="D19" s="457"/>
      <c r="E19" s="95" t="str">
        <f>IF(Namen!D21&lt;&gt;"",Namen!D21,"")</f>
        <v/>
      </c>
      <c r="F19" s="109" t="str">
        <f>IF(Namen!E21&lt;&gt;"",Namen!E21,"")</f>
        <v/>
      </c>
      <c r="G19" s="106" t="str">
        <f>IF(H19&lt;&gt;"",IF(F19="GR",HLOOKUP(H19,Notenschlüssel!$D$24:$P$25,2,FALSE),IF(F19="ER",HLOOKUP(H19,Notenschlüssel!$D$30:$S$31,2,FALSE),RIGHT(HLOOKUP(H19,Notenschlüssel!$D$30:$S$31,2,FALSE),LEN(HLOOKUP(H19,Notenschlüssel!$D$30:$S$31,2,FALSE))-1))),"")</f>
        <v/>
      </c>
      <c r="H19" s="94" t="str">
        <f>IF(K19&lt;&gt;"",IF(F19="GR",HLOOKUP(K19,Notenschlüssel!$D$21:$P$25,4,TRUE),HLOOKUP(K19,Notenschlüssel!$D$27:$S$31,4,TRUE)),"")</f>
        <v/>
      </c>
      <c r="I19" s="96" t="str">
        <f t="shared" si="3"/>
        <v/>
      </c>
      <c r="J19" s="149"/>
      <c r="K19" s="171" t="str">
        <f t="shared" si="4"/>
        <v/>
      </c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8"/>
    </row>
    <row r="20" spans="1:55" ht="20.100000000000001" customHeight="1" x14ac:dyDescent="0.25">
      <c r="A20" s="197"/>
      <c r="B20" s="94" t="str">
        <f>IF(Namen!B22&lt;&gt;"",Namen!B22,"")</f>
        <v/>
      </c>
      <c r="C20" s="456" t="str">
        <f>IF(Namen!C22&lt;&gt;"",Namen!C22,"")</f>
        <v/>
      </c>
      <c r="D20" s="457"/>
      <c r="E20" s="95" t="str">
        <f>IF(Namen!D22&lt;&gt;"",Namen!D22,"")</f>
        <v/>
      </c>
      <c r="F20" s="109" t="str">
        <f>IF(Namen!E22&lt;&gt;"",Namen!E22,"")</f>
        <v/>
      </c>
      <c r="G20" s="106" t="str">
        <f>IF(H20&lt;&gt;"",IF(F20="GR",HLOOKUP(H20,Notenschlüssel!$D$24:$P$25,2,FALSE),IF(F20="ER",HLOOKUP(H20,Notenschlüssel!$D$30:$S$31,2,FALSE),RIGHT(HLOOKUP(H20,Notenschlüssel!$D$30:$S$31,2,FALSE),LEN(HLOOKUP(H20,Notenschlüssel!$D$30:$S$31,2,FALSE))-1))),"")</f>
        <v/>
      </c>
      <c r="H20" s="94" t="str">
        <f>IF(K20&lt;&gt;"",IF(F20="GR",HLOOKUP(K20,Notenschlüssel!$D$21:$P$25,4,TRUE),HLOOKUP(K20,Notenschlüssel!$D$27:$S$31,4,TRUE)),"")</f>
        <v/>
      </c>
      <c r="I20" s="96" t="str">
        <f t="shared" si="3"/>
        <v/>
      </c>
      <c r="J20" s="149"/>
      <c r="K20" s="171" t="str">
        <f t="shared" si="4"/>
        <v/>
      </c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8"/>
    </row>
    <row r="21" spans="1:55" ht="20.100000000000001" customHeight="1" x14ac:dyDescent="0.25">
      <c r="A21" s="197"/>
      <c r="B21" s="94" t="str">
        <f>IF(Namen!B23&lt;&gt;"",Namen!B23,"")</f>
        <v/>
      </c>
      <c r="C21" s="456" t="str">
        <f>IF(Namen!C23&lt;&gt;"",Namen!C23,"")</f>
        <v/>
      </c>
      <c r="D21" s="457"/>
      <c r="E21" s="95" t="str">
        <f>IF(Namen!D23&lt;&gt;"",Namen!D23,"")</f>
        <v/>
      </c>
      <c r="F21" s="109" t="str">
        <f>IF(Namen!E23&lt;&gt;"",Namen!E23,"")</f>
        <v/>
      </c>
      <c r="G21" s="106" t="str">
        <f>IF(H21&lt;&gt;"",IF(F21="GR",HLOOKUP(H21,Notenschlüssel!$D$24:$P$25,2,FALSE),IF(F21="ER",HLOOKUP(H21,Notenschlüssel!$D$30:$S$31,2,FALSE),RIGHT(HLOOKUP(H21,Notenschlüssel!$D$30:$S$31,2,FALSE),LEN(HLOOKUP(H21,Notenschlüssel!$D$30:$S$31,2,FALSE))-1))),"")</f>
        <v/>
      </c>
      <c r="H21" s="94" t="str">
        <f>IF(K21&lt;&gt;"",IF(F21="GR",HLOOKUP(K21,Notenschlüssel!$D$21:$P$25,4,TRUE),HLOOKUP(K21,Notenschlüssel!$D$27:$S$31,4,TRUE)),"")</f>
        <v/>
      </c>
      <c r="I21" s="96" t="str">
        <f t="shared" si="3"/>
        <v/>
      </c>
      <c r="J21" s="149"/>
      <c r="K21" s="171" t="str">
        <f t="shared" si="4"/>
        <v/>
      </c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8"/>
    </row>
    <row r="22" spans="1:55" ht="20.100000000000001" customHeight="1" x14ac:dyDescent="0.25">
      <c r="A22" s="197"/>
      <c r="B22" s="94" t="str">
        <f>IF(Namen!B24&lt;&gt;"",Namen!B24,"")</f>
        <v/>
      </c>
      <c r="C22" s="456" t="str">
        <f>IF(Namen!C24&lt;&gt;"",Namen!C24,"")</f>
        <v/>
      </c>
      <c r="D22" s="457"/>
      <c r="E22" s="95" t="str">
        <f>IF(Namen!D24&lt;&gt;"",Namen!D24,"")</f>
        <v/>
      </c>
      <c r="F22" s="109" t="str">
        <f>IF(Namen!E24&lt;&gt;"",Namen!E24,"")</f>
        <v/>
      </c>
      <c r="G22" s="106" t="str">
        <f>IF(H22&lt;&gt;"",IF(F22="GR",HLOOKUP(H22,Notenschlüssel!$D$24:$P$25,2,FALSE),IF(F22="ER",HLOOKUP(H22,Notenschlüssel!$D$30:$S$31,2,FALSE),RIGHT(HLOOKUP(H22,Notenschlüssel!$D$30:$S$31,2,FALSE),LEN(HLOOKUP(H22,Notenschlüssel!$D$30:$S$31,2,FALSE))-1))),"")</f>
        <v/>
      </c>
      <c r="H22" s="94" t="str">
        <f>IF(K22&lt;&gt;"",IF(F22="GR",HLOOKUP(K22,Notenschlüssel!$D$21:$P$25,4,TRUE),HLOOKUP(K22,Notenschlüssel!$D$27:$S$31,4,TRUE)),"")</f>
        <v/>
      </c>
      <c r="I22" s="96" t="str">
        <f t="shared" si="3"/>
        <v/>
      </c>
      <c r="J22" s="149"/>
      <c r="K22" s="171" t="str">
        <f t="shared" si="4"/>
        <v/>
      </c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8"/>
    </row>
    <row r="23" spans="1:55" ht="20.100000000000001" customHeight="1" x14ac:dyDescent="0.25">
      <c r="A23" s="197"/>
      <c r="B23" s="94" t="str">
        <f>IF(Namen!B25&lt;&gt;"",Namen!B25,"")</f>
        <v/>
      </c>
      <c r="C23" s="456" t="str">
        <f>IF(Namen!C25&lt;&gt;"",Namen!C25,"")</f>
        <v/>
      </c>
      <c r="D23" s="457"/>
      <c r="E23" s="95" t="str">
        <f>IF(Namen!D25&lt;&gt;"",Namen!D25,"")</f>
        <v/>
      </c>
      <c r="F23" s="109" t="str">
        <f>IF(Namen!E25&lt;&gt;"",Namen!E25,"")</f>
        <v/>
      </c>
      <c r="G23" s="106" t="str">
        <f>IF(H23&lt;&gt;"",IF(F23="GR",HLOOKUP(H23,Notenschlüssel!$D$24:$P$25,2,FALSE),IF(F23="ER",HLOOKUP(H23,Notenschlüssel!$D$30:$S$31,2,FALSE),RIGHT(HLOOKUP(H23,Notenschlüssel!$D$30:$S$31,2,FALSE),LEN(HLOOKUP(H23,Notenschlüssel!$D$30:$S$31,2,FALSE))-1))),"")</f>
        <v/>
      </c>
      <c r="H23" s="94" t="str">
        <f>IF(K23&lt;&gt;"",IF(F23="GR",HLOOKUP(K23,Notenschlüssel!$D$21:$P$25,4,TRUE),HLOOKUP(K23,Notenschlüssel!$D$27:$S$31,4,TRUE)),"")</f>
        <v/>
      </c>
      <c r="I23" s="96" t="str">
        <f t="shared" si="3"/>
        <v/>
      </c>
      <c r="J23" s="149"/>
      <c r="K23" s="171" t="str">
        <f t="shared" si="4"/>
        <v/>
      </c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8"/>
    </row>
    <row r="24" spans="1:55" ht="20.100000000000001" customHeight="1" x14ac:dyDescent="0.25">
      <c r="A24" s="197"/>
      <c r="B24" s="94" t="str">
        <f>IF(Namen!B26&lt;&gt;"",Namen!B26,"")</f>
        <v/>
      </c>
      <c r="C24" s="456" t="str">
        <f>IF(Namen!C26&lt;&gt;"",Namen!C26,"")</f>
        <v/>
      </c>
      <c r="D24" s="457"/>
      <c r="E24" s="95" t="str">
        <f>IF(Namen!D26&lt;&gt;"",Namen!D26,"")</f>
        <v/>
      </c>
      <c r="F24" s="109" t="str">
        <f>IF(Namen!E26&lt;&gt;"",Namen!E26,"")</f>
        <v/>
      </c>
      <c r="G24" s="106" t="str">
        <f>IF(H24&lt;&gt;"",IF(F24="GR",HLOOKUP(H24,Notenschlüssel!$D$24:$P$25,2,FALSE),IF(F24="ER",HLOOKUP(H24,Notenschlüssel!$D$30:$S$31,2,FALSE),RIGHT(HLOOKUP(H24,Notenschlüssel!$D$30:$S$31,2,FALSE),LEN(HLOOKUP(H24,Notenschlüssel!$D$30:$S$31,2,FALSE))-1))),"")</f>
        <v/>
      </c>
      <c r="H24" s="94" t="str">
        <f>IF(K24&lt;&gt;"",IF(F24="GR",HLOOKUP(K24,Notenschlüssel!$D$21:$P$25,4,TRUE),HLOOKUP(K24,Notenschlüssel!$D$27:$S$31,4,TRUE)),"")</f>
        <v/>
      </c>
      <c r="I24" s="96" t="str">
        <f t="shared" si="3"/>
        <v/>
      </c>
      <c r="J24" s="149"/>
      <c r="K24" s="171" t="str">
        <f t="shared" si="4"/>
        <v/>
      </c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8"/>
    </row>
    <row r="25" spans="1:55" ht="20.100000000000001" customHeight="1" x14ac:dyDescent="0.25">
      <c r="A25" s="197"/>
      <c r="B25" s="94" t="str">
        <f>IF(Namen!B27&lt;&gt;"",Namen!B27,"")</f>
        <v/>
      </c>
      <c r="C25" s="456" t="str">
        <f>IF(Namen!C27&lt;&gt;"",Namen!C27,"")</f>
        <v/>
      </c>
      <c r="D25" s="457"/>
      <c r="E25" s="95" t="str">
        <f>IF(Namen!D27&lt;&gt;"",Namen!D27,"")</f>
        <v/>
      </c>
      <c r="F25" s="109" t="str">
        <f>IF(Namen!E27&lt;&gt;"",Namen!E27,"")</f>
        <v/>
      </c>
      <c r="G25" s="106" t="str">
        <f>IF(H25&lt;&gt;"",IF(F25="GR",HLOOKUP(H25,Notenschlüssel!$D$24:$P$25,2,FALSE),IF(F25="ER",HLOOKUP(H25,Notenschlüssel!$D$30:$S$31,2,FALSE),RIGHT(HLOOKUP(H25,Notenschlüssel!$D$30:$S$31,2,FALSE),LEN(HLOOKUP(H25,Notenschlüssel!$D$30:$S$31,2,FALSE))-1))),"")</f>
        <v/>
      </c>
      <c r="H25" s="94" t="str">
        <f>IF(K25&lt;&gt;"",IF(F25="GR",HLOOKUP(K25,Notenschlüssel!$D$21:$P$25,4,TRUE),HLOOKUP(K25,Notenschlüssel!$D$27:$S$31,4,TRUE)),"")</f>
        <v/>
      </c>
      <c r="I25" s="96" t="str">
        <f t="shared" si="3"/>
        <v/>
      </c>
      <c r="J25" s="149"/>
      <c r="K25" s="171" t="str">
        <f t="shared" si="4"/>
        <v/>
      </c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8"/>
    </row>
    <row r="26" spans="1:55" ht="20.100000000000001" customHeight="1" x14ac:dyDescent="0.25">
      <c r="A26" s="197"/>
      <c r="B26" s="94" t="str">
        <f>IF(Namen!B28&lt;&gt;"",Namen!B28,"")</f>
        <v/>
      </c>
      <c r="C26" s="456" t="str">
        <f>IF(Namen!C28&lt;&gt;"",Namen!C28,"")</f>
        <v/>
      </c>
      <c r="D26" s="457"/>
      <c r="E26" s="95" t="str">
        <f>IF(Namen!D28&lt;&gt;"",Namen!D28,"")</f>
        <v/>
      </c>
      <c r="F26" s="109" t="str">
        <f>IF(Namen!E28&lt;&gt;"",Namen!E28,"")</f>
        <v/>
      </c>
      <c r="G26" s="106" t="str">
        <f>IF(H26&lt;&gt;"",IF(F26="GR",HLOOKUP(H26,Notenschlüssel!$D$24:$P$25,2,FALSE),IF(F26="ER",HLOOKUP(H26,Notenschlüssel!$D$30:$S$31,2,FALSE),RIGHT(HLOOKUP(H26,Notenschlüssel!$D$30:$S$31,2,FALSE),LEN(HLOOKUP(H26,Notenschlüssel!$D$30:$S$31,2,FALSE))-1))),"")</f>
        <v/>
      </c>
      <c r="H26" s="94" t="str">
        <f>IF(K26&lt;&gt;"",IF(F26="GR",HLOOKUP(K26,Notenschlüssel!$D$21:$P$25,4,TRUE),HLOOKUP(K26,Notenschlüssel!$D$27:$S$31,4,TRUE)),"")</f>
        <v/>
      </c>
      <c r="I26" s="96" t="str">
        <f t="shared" si="3"/>
        <v/>
      </c>
      <c r="J26" s="149"/>
      <c r="K26" s="171" t="str">
        <f t="shared" si="4"/>
        <v/>
      </c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8"/>
    </row>
    <row r="27" spans="1:55" ht="20.100000000000001" customHeight="1" x14ac:dyDescent="0.25">
      <c r="A27" s="197"/>
      <c r="B27" s="94" t="str">
        <f>IF(Namen!B29&lt;&gt;"",Namen!B29,"")</f>
        <v/>
      </c>
      <c r="C27" s="456" t="str">
        <f>IF(Namen!C29&lt;&gt;"",Namen!C29,"")</f>
        <v/>
      </c>
      <c r="D27" s="457"/>
      <c r="E27" s="95" t="str">
        <f>IF(Namen!D29&lt;&gt;"",Namen!D29,"")</f>
        <v/>
      </c>
      <c r="F27" s="109" t="str">
        <f>IF(Namen!E29&lt;&gt;"",Namen!E29,"")</f>
        <v/>
      </c>
      <c r="G27" s="106" t="str">
        <f>IF(H27&lt;&gt;"",IF(F27="GR",HLOOKUP(H27,Notenschlüssel!$D$24:$P$25,2,FALSE),IF(F27="ER",HLOOKUP(H27,Notenschlüssel!$D$30:$S$31,2,FALSE),RIGHT(HLOOKUP(H27,Notenschlüssel!$D$30:$S$31,2,FALSE),LEN(HLOOKUP(H27,Notenschlüssel!$D$30:$S$31,2,FALSE))-1))),"")</f>
        <v/>
      </c>
      <c r="H27" s="94" t="str">
        <f>IF(K27&lt;&gt;"",IF(F27="GR",HLOOKUP(K27,Notenschlüssel!$D$21:$P$25,4,TRUE),HLOOKUP(K27,Notenschlüssel!$D$27:$S$31,4,TRUE)),"")</f>
        <v/>
      </c>
      <c r="I27" s="96" t="str">
        <f t="shared" si="3"/>
        <v/>
      </c>
      <c r="J27" s="149"/>
      <c r="K27" s="171" t="str">
        <f t="shared" si="4"/>
        <v/>
      </c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8"/>
    </row>
    <row r="28" spans="1:55" ht="20.100000000000001" customHeight="1" x14ac:dyDescent="0.25">
      <c r="A28" s="197"/>
      <c r="B28" s="94" t="str">
        <f>IF(Namen!B30&lt;&gt;"",Namen!B30,"")</f>
        <v/>
      </c>
      <c r="C28" s="456" t="str">
        <f>IF(Namen!C30&lt;&gt;"",Namen!C30,"")</f>
        <v/>
      </c>
      <c r="D28" s="457"/>
      <c r="E28" s="95" t="str">
        <f>IF(Namen!D30&lt;&gt;"",Namen!D30,"")</f>
        <v/>
      </c>
      <c r="F28" s="109" t="str">
        <f>IF(Namen!E30&lt;&gt;"",Namen!E30,"")</f>
        <v/>
      </c>
      <c r="G28" s="106" t="str">
        <f>IF(H28&lt;&gt;"",IF(F28="GR",HLOOKUP(H28,Notenschlüssel!$D$24:$P$25,2,FALSE),IF(F28="ER",HLOOKUP(H28,Notenschlüssel!$D$30:$S$31,2,FALSE),RIGHT(HLOOKUP(H28,Notenschlüssel!$D$30:$S$31,2,FALSE),LEN(HLOOKUP(H28,Notenschlüssel!$D$30:$S$31,2,FALSE))-1))),"")</f>
        <v/>
      </c>
      <c r="H28" s="94" t="str">
        <f>IF(K28&lt;&gt;"",IF(F28="GR",HLOOKUP(K28,Notenschlüssel!$D$21:$P$25,4,TRUE),HLOOKUP(K28,Notenschlüssel!$D$27:$S$31,4,TRUE)),"")</f>
        <v/>
      </c>
      <c r="I28" s="96" t="str">
        <f t="shared" si="3"/>
        <v/>
      </c>
      <c r="J28" s="149"/>
      <c r="K28" s="171" t="str">
        <f t="shared" si="4"/>
        <v/>
      </c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8"/>
    </row>
    <row r="29" spans="1:55" ht="20.100000000000001" customHeight="1" x14ac:dyDescent="0.25">
      <c r="A29" s="197"/>
      <c r="B29" s="94" t="str">
        <f>IF(Namen!B31&lt;&gt;"",Namen!B31,"")</f>
        <v/>
      </c>
      <c r="C29" s="456" t="str">
        <f>IF(Namen!C31&lt;&gt;"",Namen!C31,"")</f>
        <v/>
      </c>
      <c r="D29" s="457"/>
      <c r="E29" s="95" t="str">
        <f>IF(Namen!D31&lt;&gt;"",Namen!D31,"")</f>
        <v/>
      </c>
      <c r="F29" s="109" t="str">
        <f>IF(Namen!E31&lt;&gt;"",Namen!E31,"")</f>
        <v/>
      </c>
      <c r="G29" s="106" t="str">
        <f>IF(H29&lt;&gt;"",IF(F29="GR",HLOOKUP(H29,Notenschlüssel!$D$24:$P$25,2,FALSE),IF(F29="ER",HLOOKUP(H29,Notenschlüssel!$D$30:$S$31,2,FALSE),RIGHT(HLOOKUP(H29,Notenschlüssel!$D$30:$S$31,2,FALSE),LEN(HLOOKUP(H29,Notenschlüssel!$D$30:$S$31,2,FALSE))-1))),"")</f>
        <v/>
      </c>
      <c r="H29" s="94" t="str">
        <f>IF(K29&lt;&gt;"",IF(F29="GR",HLOOKUP(K29,Notenschlüssel!$D$21:$P$25,4,TRUE),HLOOKUP(K29,Notenschlüssel!$D$27:$S$31,4,TRUE)),"")</f>
        <v/>
      </c>
      <c r="I29" s="96" t="str">
        <f t="shared" si="3"/>
        <v/>
      </c>
      <c r="J29" s="149"/>
      <c r="K29" s="171" t="str">
        <f t="shared" si="4"/>
        <v/>
      </c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8"/>
    </row>
    <row r="30" spans="1:55" ht="20.100000000000001" customHeight="1" x14ac:dyDescent="0.25">
      <c r="A30" s="197"/>
      <c r="B30" s="94" t="str">
        <f>IF(Namen!B32&lt;&gt;"",Namen!B32,"")</f>
        <v/>
      </c>
      <c r="C30" s="456" t="str">
        <f>IF(Namen!C32&lt;&gt;"",Namen!C32,"")</f>
        <v/>
      </c>
      <c r="D30" s="457"/>
      <c r="E30" s="95" t="str">
        <f>IF(Namen!D32&lt;&gt;"",Namen!D32,"")</f>
        <v/>
      </c>
      <c r="F30" s="109" t="str">
        <f>IF(Namen!E32&lt;&gt;"",Namen!E32,"")</f>
        <v/>
      </c>
      <c r="G30" s="106" t="str">
        <f>IF(H30&lt;&gt;"",IF(F30="GR",HLOOKUP(H30,Notenschlüssel!$D$24:$P$25,2,FALSE),IF(F30="ER",HLOOKUP(H30,Notenschlüssel!$D$30:$S$31,2,FALSE),RIGHT(HLOOKUP(H30,Notenschlüssel!$D$30:$S$31,2,FALSE),LEN(HLOOKUP(H30,Notenschlüssel!$D$30:$S$31,2,FALSE))-1))),"")</f>
        <v/>
      </c>
      <c r="H30" s="94" t="str">
        <f>IF(K30&lt;&gt;"",IF(F30="GR",HLOOKUP(K30,Notenschlüssel!$D$21:$P$25,4,TRUE),HLOOKUP(K30,Notenschlüssel!$D$27:$S$31,4,TRUE)),"")</f>
        <v/>
      </c>
      <c r="I30" s="96" t="str">
        <f t="shared" si="3"/>
        <v/>
      </c>
      <c r="J30" s="149"/>
      <c r="K30" s="171" t="str">
        <f t="shared" si="4"/>
        <v/>
      </c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8"/>
    </row>
    <row r="31" spans="1:55" ht="20.100000000000001" customHeight="1" x14ac:dyDescent="0.25">
      <c r="A31" s="197"/>
      <c r="B31" s="94" t="str">
        <f>IF(Namen!B33&lt;&gt;"",Namen!B33,"")</f>
        <v/>
      </c>
      <c r="C31" s="456" t="str">
        <f>IF(Namen!C33&lt;&gt;"",Namen!C33,"")</f>
        <v/>
      </c>
      <c r="D31" s="457"/>
      <c r="E31" s="95" t="str">
        <f>IF(Namen!D33&lt;&gt;"",Namen!D33,"")</f>
        <v/>
      </c>
      <c r="F31" s="109" t="str">
        <f>IF(Namen!E33&lt;&gt;"",Namen!E33,"")</f>
        <v/>
      </c>
      <c r="G31" s="106" t="str">
        <f>IF(H31&lt;&gt;"",IF(F31="GR",HLOOKUP(H31,Notenschlüssel!$D$24:$P$25,2,FALSE),IF(F31="ER",HLOOKUP(H31,Notenschlüssel!$D$30:$S$31,2,FALSE),RIGHT(HLOOKUP(H31,Notenschlüssel!$D$30:$S$31,2,FALSE),LEN(HLOOKUP(H31,Notenschlüssel!$D$30:$S$31,2,FALSE))-1))),"")</f>
        <v/>
      </c>
      <c r="H31" s="94" t="str">
        <f>IF(K31&lt;&gt;"",IF(F31="GR",HLOOKUP(K31,Notenschlüssel!$D$21:$P$25,4,TRUE),HLOOKUP(K31,Notenschlüssel!$D$27:$S$31,4,TRUE)),"")</f>
        <v/>
      </c>
      <c r="I31" s="96" t="str">
        <f t="shared" si="3"/>
        <v/>
      </c>
      <c r="J31" s="149"/>
      <c r="K31" s="171" t="str">
        <f t="shared" si="4"/>
        <v/>
      </c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8"/>
    </row>
    <row r="32" spans="1:55" ht="20.100000000000001" customHeight="1" x14ac:dyDescent="0.25">
      <c r="A32" s="197"/>
      <c r="B32" s="94" t="str">
        <f>IF(Namen!B34&lt;&gt;"",Namen!B34,"")</f>
        <v/>
      </c>
      <c r="C32" s="456" t="str">
        <f>IF(Namen!C34&lt;&gt;"",Namen!C34,"")</f>
        <v/>
      </c>
      <c r="D32" s="457"/>
      <c r="E32" s="95" t="str">
        <f>IF(Namen!D34&lt;&gt;"",Namen!D34,"")</f>
        <v/>
      </c>
      <c r="F32" s="109" t="str">
        <f>IF(Namen!E34&lt;&gt;"",Namen!E34,"")</f>
        <v/>
      </c>
      <c r="G32" s="106" t="str">
        <f>IF(H32&lt;&gt;"",IF(F32="GR",HLOOKUP(H32,Notenschlüssel!$D$24:$P$25,2,FALSE),IF(F32="ER",HLOOKUP(H32,Notenschlüssel!$D$30:$S$31,2,FALSE),RIGHT(HLOOKUP(H32,Notenschlüssel!$D$30:$S$31,2,FALSE),LEN(HLOOKUP(H32,Notenschlüssel!$D$30:$S$31,2,FALSE))-1))),"")</f>
        <v/>
      </c>
      <c r="H32" s="94" t="str">
        <f>IF(K32&lt;&gt;"",IF(F32="GR",HLOOKUP(K32,Notenschlüssel!$D$21:$P$25,4,TRUE),HLOOKUP(K32,Notenschlüssel!$D$27:$S$31,4,TRUE)),"")</f>
        <v/>
      </c>
      <c r="I32" s="96" t="str">
        <f t="shared" si="3"/>
        <v/>
      </c>
      <c r="J32" s="149"/>
      <c r="K32" s="171" t="str">
        <f t="shared" si="4"/>
        <v/>
      </c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8"/>
    </row>
    <row r="33" spans="1:55" ht="20.100000000000001" customHeight="1" x14ac:dyDescent="0.25">
      <c r="A33" s="197"/>
      <c r="B33" s="94" t="str">
        <f>IF(Namen!B35&lt;&gt;"",Namen!B35,"")</f>
        <v/>
      </c>
      <c r="C33" s="456" t="str">
        <f>IF(Namen!C35&lt;&gt;"",Namen!C35,"")</f>
        <v/>
      </c>
      <c r="D33" s="457"/>
      <c r="E33" s="95" t="str">
        <f>IF(Namen!D35&lt;&gt;"",Namen!D35,"")</f>
        <v/>
      </c>
      <c r="F33" s="109" t="str">
        <f>IF(Namen!E35&lt;&gt;"",Namen!E35,"")</f>
        <v/>
      </c>
      <c r="G33" s="106" t="str">
        <f>IF(H33&lt;&gt;"",IF(F33="GR",HLOOKUP(H33,Notenschlüssel!$D$24:$P$25,2,FALSE),IF(F33="ER",HLOOKUP(H33,Notenschlüssel!$D$30:$S$31,2,FALSE),RIGHT(HLOOKUP(H33,Notenschlüssel!$D$30:$S$31,2,FALSE),LEN(HLOOKUP(H33,Notenschlüssel!$D$30:$S$31,2,FALSE))-1))),"")</f>
        <v/>
      </c>
      <c r="H33" s="94" t="str">
        <f>IF(K33&lt;&gt;"",IF(F33="GR",HLOOKUP(K33,Notenschlüssel!$D$21:$P$25,4,TRUE),HLOOKUP(K33,Notenschlüssel!$D$27:$S$31,4,TRUE)),"")</f>
        <v/>
      </c>
      <c r="I33" s="96" t="str">
        <f t="shared" si="3"/>
        <v/>
      </c>
      <c r="J33" s="149"/>
      <c r="K33" s="171" t="str">
        <f t="shared" si="4"/>
        <v/>
      </c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8"/>
    </row>
    <row r="34" spans="1:55" ht="20.100000000000001" customHeight="1" x14ac:dyDescent="0.25">
      <c r="A34" s="198"/>
      <c r="B34" s="99" t="str">
        <f>IF(Namen!B36&lt;&gt;"",Namen!B36,"")</f>
        <v/>
      </c>
      <c r="C34" s="472" t="str">
        <f>IF(Namen!C36&lt;&gt;"",Namen!C36,"")</f>
        <v/>
      </c>
      <c r="D34" s="473"/>
      <c r="E34" s="100" t="str">
        <f>IF(Namen!D36&lt;&gt;"",Namen!D36,"")</f>
        <v/>
      </c>
      <c r="F34" s="110" t="str">
        <f>IF(Namen!E36&lt;&gt;"",Namen!E36,"")</f>
        <v/>
      </c>
      <c r="G34" s="107" t="str">
        <f>IF(H34&lt;&gt;"",IF(F34="GR",HLOOKUP(H34,Notenschlüssel!$D$24:$P$25,2,FALSE),IF(F34="ER",HLOOKUP(H34,Notenschlüssel!$D$30:$S$31,2,FALSE),RIGHT(HLOOKUP(H34,Notenschlüssel!$D$30:$S$31,2,FALSE),LEN(HLOOKUP(H34,Notenschlüssel!$D$30:$S$31,2,FALSE))-1))),"")</f>
        <v/>
      </c>
      <c r="H34" s="99" t="str">
        <f>IF(K34&lt;&gt;"",IF(F34="GR",HLOOKUP(K34,Notenschlüssel!$D$21:$P$25,4,TRUE),HLOOKUP(K34,Notenschlüssel!$D$27:$S$31,4,TRUE)),"")</f>
        <v/>
      </c>
      <c r="I34" s="101" t="str">
        <f t="shared" si="3"/>
        <v/>
      </c>
      <c r="J34" s="150"/>
      <c r="K34" s="172" t="str">
        <f t="shared" si="4"/>
        <v/>
      </c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297"/>
      <c r="Y34" s="297"/>
      <c r="Z34" s="297"/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3"/>
    </row>
    <row r="35" spans="1:55" s="17" customFormat="1" ht="20.100000000000001" customHeight="1" x14ac:dyDescent="0.25">
      <c r="A35" s="201" t="s">
        <v>81</v>
      </c>
      <c r="B35" s="287">
        <f>COUNT(Resultate!K5:K34)</f>
        <v>0</v>
      </c>
      <c r="H35" s="296"/>
      <c r="K35" s="256" t="s">
        <v>182</v>
      </c>
      <c r="L35" s="295" t="str">
        <f ca="1">IFERROR(IF(L2&lt;&gt;"",AVERAGE(L5:L34)/L4,""),"")</f>
        <v/>
      </c>
      <c r="M35" s="295" t="str">
        <f t="shared" ref="M35:N35" ca="1" si="5">IFERROR(IF(M2&lt;&gt;"",AVERAGE(M5:M34)/M4,""),"")</f>
        <v/>
      </c>
      <c r="N35" s="295" t="str">
        <f t="shared" ca="1" si="5"/>
        <v/>
      </c>
      <c r="O35" s="295" t="str">
        <f t="shared" ref="O35" ca="1" si="6">IFERROR(IF(O2&lt;&gt;"",AVERAGE(O5:O34)/O4,""),"")</f>
        <v/>
      </c>
      <c r="P35" s="295" t="str">
        <f t="shared" ref="P35" ca="1" si="7">IFERROR(IF(P2&lt;&gt;"",AVERAGE(P5:P34)/P4,""),"")</f>
        <v/>
      </c>
      <c r="Q35" s="295" t="str">
        <f t="shared" ref="Q35" ca="1" si="8">IFERROR(IF(Q2&lt;&gt;"",AVERAGE(Q5:Q34)/Q4,""),"")</f>
        <v/>
      </c>
      <c r="R35" s="295" t="str">
        <f t="shared" ref="R35" ca="1" si="9">IFERROR(IF(R2&lt;&gt;"",AVERAGE(R5:R34)/R4,""),"")</f>
        <v/>
      </c>
      <c r="S35" s="295" t="str">
        <f t="shared" ref="S35" ca="1" si="10">IFERROR(IF(S2&lt;&gt;"",AVERAGE(S5:S34)/S4,""),"")</f>
        <v/>
      </c>
      <c r="T35" s="295" t="str">
        <f t="shared" ref="T35" ca="1" si="11">IFERROR(IF(T2&lt;&gt;"",AVERAGE(T5:T34)/T4,""),"")</f>
        <v/>
      </c>
      <c r="U35" s="295" t="str">
        <f t="shared" ref="U35" ca="1" si="12">IFERROR(IF(U2&lt;&gt;"",AVERAGE(U5:U34)/U4,""),"")</f>
        <v/>
      </c>
      <c r="V35" s="295" t="str">
        <f t="shared" ref="V35" ca="1" si="13">IFERROR(IF(V2&lt;&gt;"",AVERAGE(V5:V34)/V4,""),"")</f>
        <v/>
      </c>
      <c r="W35" s="295" t="str">
        <f t="shared" ref="W35" ca="1" si="14">IFERROR(IF(W2&lt;&gt;"",AVERAGE(W5:W34)/W4,""),"")</f>
        <v/>
      </c>
      <c r="X35" s="298" t="str">
        <f t="shared" ref="X35" ca="1" si="15">IFERROR(IF(X2&lt;&gt;"",AVERAGE(X5:X34)/X4,""),"")</f>
        <v/>
      </c>
      <c r="Y35" s="298" t="str">
        <f t="shared" ref="Y35" ca="1" si="16">IFERROR(IF(Y2&lt;&gt;"",AVERAGE(Y5:Y34)/Y4,""),"")</f>
        <v/>
      </c>
      <c r="Z35" s="298" t="str">
        <f t="shared" ref="Z35" ca="1" si="17">IFERROR(IF(Z2&lt;&gt;"",AVERAGE(Z5:Z34)/Z4,""),"")</f>
        <v/>
      </c>
      <c r="AA35" s="298" t="str">
        <f t="shared" ref="AA35" ca="1" si="18">IFERROR(IF(AA2&lt;&gt;"",AVERAGE(AA5:AA34)/AA4,""),"")</f>
        <v/>
      </c>
      <c r="AB35" s="298" t="str">
        <f t="shared" ref="AB35" ca="1" si="19">IFERROR(IF(AB2&lt;&gt;"",AVERAGE(AB5:AB34)/AB4,""),"")</f>
        <v/>
      </c>
      <c r="AC35" s="298" t="str">
        <f t="shared" ref="AC35" ca="1" si="20">IFERROR(IF(AC2&lt;&gt;"",AVERAGE(AC5:AC34)/AC4,""),"")</f>
        <v/>
      </c>
      <c r="AD35" s="298" t="str">
        <f t="shared" ref="AD35" ca="1" si="21">IFERROR(IF(AD2&lt;&gt;"",AVERAGE(AD5:AD34)/AD4,""),"")</f>
        <v/>
      </c>
      <c r="AE35" s="298" t="str">
        <f t="shared" ref="AE35" ca="1" si="22">IFERROR(IF(AE2&lt;&gt;"",AVERAGE(AE5:AE34)/AE4,""),"")</f>
        <v/>
      </c>
      <c r="AF35" s="298" t="str">
        <f t="shared" ref="AF35" ca="1" si="23">IFERROR(IF(AF2&lt;&gt;"",AVERAGE(AF5:AF34)/AF4,""),"")</f>
        <v/>
      </c>
      <c r="AG35" s="298" t="str">
        <f t="shared" ref="AG35" ca="1" si="24">IFERROR(IF(AG2&lt;&gt;"",AVERAGE(AG5:AG34)/AG4,""),"")</f>
        <v/>
      </c>
      <c r="AH35" s="298" t="str">
        <f t="shared" ref="AH35" ca="1" si="25">IFERROR(IF(AH2&lt;&gt;"",AVERAGE(AH5:AH34)/AH4,""),"")</f>
        <v/>
      </c>
      <c r="AI35" s="298" t="str">
        <f t="shared" ref="AI35" ca="1" si="26">IFERROR(IF(AI2&lt;&gt;"",AVERAGE(AI5:AI34)/AI4,""),"")</f>
        <v/>
      </c>
      <c r="AJ35" s="298" t="str">
        <f t="shared" ref="AJ35" ca="1" si="27">IFERROR(IF(AJ2&lt;&gt;"",AVERAGE(AJ5:AJ34)/AJ4,""),"")</f>
        <v/>
      </c>
      <c r="AK35" s="295" t="str">
        <f t="shared" ref="AK35" ca="1" si="28">IFERROR(IF(AK2&lt;&gt;"",AVERAGE(AK5:AK34)/AK4,""),"")</f>
        <v/>
      </c>
      <c r="AL35" s="295" t="str">
        <f t="shared" ref="AL35" ca="1" si="29">IFERROR(IF(AL2&lt;&gt;"",AVERAGE(AL5:AL34)/AL4,""),"")</f>
        <v/>
      </c>
      <c r="AM35" s="295" t="str">
        <f t="shared" ref="AM35" ca="1" si="30">IFERROR(IF(AM2&lt;&gt;"",AVERAGE(AM5:AM34)/AM4,""),"")</f>
        <v/>
      </c>
      <c r="AN35" s="295" t="str">
        <f t="shared" ref="AN35" ca="1" si="31">IFERROR(IF(AN2&lt;&gt;"",AVERAGE(AN5:AN34)/AN4,""),"")</f>
        <v/>
      </c>
      <c r="AO35" s="295" t="str">
        <f t="shared" ref="AO35" ca="1" si="32">IFERROR(IF(AO2&lt;&gt;"",AVERAGE(AO5:AO34)/AO4,""),"")</f>
        <v/>
      </c>
      <c r="AP35" s="295" t="str">
        <f t="shared" ref="AP35" ca="1" si="33">IFERROR(IF(AP2&lt;&gt;"",AVERAGE(AP5:AP34)/AP4,""),"")</f>
        <v/>
      </c>
      <c r="AQ35" s="295" t="str">
        <f t="shared" ref="AQ35" ca="1" si="34">IFERROR(IF(AQ2&lt;&gt;"",AVERAGE(AQ5:AQ34)/AQ4,""),"")</f>
        <v/>
      </c>
      <c r="AR35" s="295" t="str">
        <f t="shared" ref="AR35" ca="1" si="35">IFERROR(IF(AR2&lt;&gt;"",AVERAGE(AR5:AR34)/AR4,""),"")</f>
        <v/>
      </c>
      <c r="AS35" s="295" t="str">
        <f t="shared" ref="AS35" ca="1" si="36">IFERROR(IF(AS2&lt;&gt;"",AVERAGE(AS5:AS34)/AS4,""),"")</f>
        <v/>
      </c>
      <c r="AT35" s="295" t="str">
        <f t="shared" ref="AT35" ca="1" si="37">IFERROR(IF(AT2&lt;&gt;"",AVERAGE(AT5:AT34)/AT4,""),"")</f>
        <v/>
      </c>
      <c r="AU35" s="295" t="str">
        <f t="shared" ref="AU35" ca="1" si="38">IFERROR(IF(AU2&lt;&gt;"",AVERAGE(AU5:AU34)/AU4,""),"")</f>
        <v/>
      </c>
      <c r="AV35" s="295" t="str">
        <f t="shared" ref="AV35" ca="1" si="39">IFERROR(IF(AV2&lt;&gt;"",AVERAGE(AV5:AV34)/AV4,""),"")</f>
        <v/>
      </c>
      <c r="AW35" s="295" t="str">
        <f t="shared" ref="AW35" ca="1" si="40">IFERROR(IF(AW2&lt;&gt;"",AVERAGE(AW5:AW34)/AW4,""),"")</f>
        <v/>
      </c>
      <c r="AX35" s="295" t="str">
        <f t="shared" ref="AX35" ca="1" si="41">IFERROR(IF(AX2&lt;&gt;"",AVERAGE(AX5:AX34)/AX4,""),"")</f>
        <v/>
      </c>
      <c r="AY35" s="295" t="str">
        <f t="shared" ref="AY35" ca="1" si="42">IFERROR(IF(AY2&lt;&gt;"",AVERAGE(AY5:AY34)/AY4,""),"")</f>
        <v/>
      </c>
      <c r="AZ35" s="295" t="str">
        <f t="shared" ref="AZ35" ca="1" si="43">IFERROR(IF(AZ2&lt;&gt;"",AVERAGE(AZ5:AZ34)/AZ4,""),"")</f>
        <v/>
      </c>
      <c r="BA35" s="295" t="str">
        <f t="shared" ref="BA35" ca="1" si="44">IFERROR(IF(BA2&lt;&gt;"",AVERAGE(BA5:BA34)/BA4,""),"")</f>
        <v/>
      </c>
      <c r="BB35" s="295" t="str">
        <f t="shared" ref="BB35" ca="1" si="45">IFERROR(IF(BB2&lt;&gt;"",AVERAGE(BB5:BB34)/BB4,""),"")</f>
        <v/>
      </c>
      <c r="BC35" s="295" t="str">
        <f t="shared" ref="BC35" ca="1" si="46">IFERROR(IF(BC2&lt;&gt;"",AVERAGE(BC5:BC34)/BC4,""),"")</f>
        <v/>
      </c>
    </row>
    <row r="36" spans="1:55" ht="20.100000000000001" customHeight="1" x14ac:dyDescent="0.3">
      <c r="A36" s="202" t="s">
        <v>158</v>
      </c>
      <c r="B36" s="288">
        <f>COUNTA(Namen!D7:D36)-B35-COUNTIF(Resultate!A5:A34,Resultate!A51)</f>
        <v>0</v>
      </c>
      <c r="C36" s="46"/>
      <c r="D36" s="46"/>
      <c r="E36" s="207"/>
      <c r="F36" s="46"/>
      <c r="G36" s="271"/>
      <c r="H36" s="45"/>
      <c r="I36" s="173"/>
      <c r="J36" s="173"/>
      <c r="K36" s="173"/>
      <c r="L36" s="20" t="str">
        <f>IF(H39,"Notenspiegel:","Notenspiegel (ER):")</f>
        <v>Notenspiegel:</v>
      </c>
      <c r="AH36" s="5"/>
      <c r="AI36" s="5"/>
      <c r="AK36" s="20"/>
    </row>
    <row r="37" spans="1:55" ht="20.100000000000001" customHeight="1" x14ac:dyDescent="0.3">
      <c r="A37" s="203" t="s">
        <v>83</v>
      </c>
      <c r="B37" s="289">
        <f>B35+B36</f>
        <v>0</v>
      </c>
      <c r="E37" s="207"/>
      <c r="F37" s="46"/>
      <c r="G37" s="271" t="s">
        <v>149</v>
      </c>
      <c r="H37" s="272" t="b">
        <f>COUNTIF(F5:F34,"=G")=COUNTA(Namen!D7:D36)</f>
        <v>1</v>
      </c>
      <c r="I37" s="221"/>
      <c r="J37" s="173"/>
      <c r="K37" s="173"/>
      <c r="L37" s="480" t="s">
        <v>103</v>
      </c>
      <c r="M37" s="480"/>
      <c r="N37" s="480"/>
      <c r="O37" s="199">
        <f ca="1">Notenschlüssel!S27</f>
        <v>0</v>
      </c>
      <c r="P37" s="199">
        <f ca="1">Notenschlüssel!R27</f>
        <v>0</v>
      </c>
      <c r="Q37" s="199">
        <f ca="1">Notenschlüssel!Q27</f>
        <v>0</v>
      </c>
      <c r="R37" s="199">
        <f ca="1">Notenschlüssel!P27</f>
        <v>0</v>
      </c>
      <c r="S37" s="199">
        <f ca="1">Notenschlüssel!O27</f>
        <v>0</v>
      </c>
      <c r="T37" s="199">
        <f ca="1">Notenschlüssel!N27</f>
        <v>0</v>
      </c>
      <c r="U37" s="199">
        <f ca="1">Notenschlüssel!M27</f>
        <v>0</v>
      </c>
      <c r="V37" s="199">
        <f ca="1">Notenschlüssel!L27</f>
        <v>0</v>
      </c>
      <c r="W37" s="199">
        <f ca="1">Notenschlüssel!K27</f>
        <v>0</v>
      </c>
      <c r="X37" s="199">
        <f ca="1">Notenschlüssel!J27</f>
        <v>0</v>
      </c>
      <c r="Y37" s="199">
        <f ca="1">Notenschlüssel!I27</f>
        <v>0</v>
      </c>
      <c r="Z37" s="199">
        <f ca="1">Notenschlüssel!H27</f>
        <v>0</v>
      </c>
      <c r="AA37" s="199">
        <f ca="1">Notenschlüssel!G27</f>
        <v>0</v>
      </c>
      <c r="AB37" s="199">
        <f ca="1">Notenschlüssel!F27</f>
        <v>0</v>
      </c>
      <c r="AC37" s="199">
        <f ca="1">Notenschlüssel!E27</f>
        <v>0</v>
      </c>
      <c r="AD37" s="199">
        <f ca="1">Notenschlüssel!D27</f>
        <v>0</v>
      </c>
      <c r="AF37" s="86" t="s">
        <v>214</v>
      </c>
      <c r="AG37" s="5"/>
      <c r="AH37" s="5"/>
      <c r="AK37" s="20"/>
    </row>
    <row r="38" spans="1:55" ht="20.100000000000001" customHeight="1" x14ac:dyDescent="0.3">
      <c r="E38" s="273"/>
      <c r="F38" s="273"/>
      <c r="G38" s="271" t="s">
        <v>150</v>
      </c>
      <c r="H38" s="274" t="b">
        <f>COUNTIF(F5:F34,"=E")=COUNTA(Namen!D7:D36)</f>
        <v>1</v>
      </c>
      <c r="I38" s="173"/>
      <c r="J38" s="173"/>
      <c r="K38" s="173"/>
      <c r="L38" s="480" t="s">
        <v>96</v>
      </c>
      <c r="M38" s="480"/>
      <c r="N38" s="480"/>
      <c r="O38" s="23">
        <v>15</v>
      </c>
      <c r="P38" s="23">
        <v>14</v>
      </c>
      <c r="Q38" s="23">
        <v>13</v>
      </c>
      <c r="R38" s="23">
        <v>12</v>
      </c>
      <c r="S38" s="23">
        <v>11</v>
      </c>
      <c r="T38" s="23">
        <v>10</v>
      </c>
      <c r="U38" s="23">
        <v>9</v>
      </c>
      <c r="V38" s="23">
        <v>8</v>
      </c>
      <c r="W38" s="23">
        <v>7</v>
      </c>
      <c r="X38" s="23">
        <v>6</v>
      </c>
      <c r="Y38" s="23">
        <v>5</v>
      </c>
      <c r="Z38" s="23">
        <v>4</v>
      </c>
      <c r="AA38" s="23">
        <v>3</v>
      </c>
      <c r="AB38" s="23">
        <v>2</v>
      </c>
      <c r="AC38" s="23">
        <v>1</v>
      </c>
      <c r="AD38" s="23">
        <v>0</v>
      </c>
      <c r="AF38" s="33" t="s">
        <v>48</v>
      </c>
      <c r="AG38" s="34"/>
      <c r="AH38" s="33" t="str">
        <f>IF(SUM(O40:AD40)&lt;&gt;0,SUMPRODUCT($O$38:$AD$38,O40:AD40)/SUM(O40:AD40),"N/A")</f>
        <v>N/A</v>
      </c>
    </row>
    <row r="39" spans="1:55" ht="20.100000000000001" customHeight="1" thickBot="1" x14ac:dyDescent="0.35">
      <c r="E39" s="276"/>
      <c r="F39" s="276"/>
      <c r="G39" s="271" t="s">
        <v>156</v>
      </c>
      <c r="H39" s="277" t="b">
        <f>COUNTA(Namen!E7:E36)=0</f>
        <v>1</v>
      </c>
      <c r="I39" s="223"/>
      <c r="J39" s="173"/>
      <c r="K39" s="173"/>
      <c r="L39" s="484" t="s">
        <v>49</v>
      </c>
      <c r="M39" s="484"/>
      <c r="N39" s="484"/>
      <c r="O39" s="24" t="str">
        <f>IF($H$39,RIGHT(O49,LEN(O49)-1),O49)</f>
        <v>1+</v>
      </c>
      <c r="P39" s="24" t="str">
        <f t="shared" ref="P39:AD39" si="47">IF($H$39,RIGHT(P49,LEN(P49)-1),P49)</f>
        <v>1</v>
      </c>
      <c r="Q39" s="24" t="str">
        <f t="shared" si="47"/>
        <v>1-</v>
      </c>
      <c r="R39" s="24" t="str">
        <f t="shared" si="47"/>
        <v>2+</v>
      </c>
      <c r="S39" s="24" t="str">
        <f t="shared" si="47"/>
        <v>2</v>
      </c>
      <c r="T39" s="24" t="str">
        <f t="shared" si="47"/>
        <v>2-</v>
      </c>
      <c r="U39" s="24" t="str">
        <f t="shared" si="47"/>
        <v>3+</v>
      </c>
      <c r="V39" s="24" t="str">
        <f t="shared" si="47"/>
        <v>3</v>
      </c>
      <c r="W39" s="24" t="str">
        <f t="shared" si="47"/>
        <v>3-</v>
      </c>
      <c r="X39" s="24" t="str">
        <f t="shared" si="47"/>
        <v>4+</v>
      </c>
      <c r="Y39" s="24" t="str">
        <f t="shared" si="47"/>
        <v>4</v>
      </c>
      <c r="Z39" s="24" t="str">
        <f t="shared" si="47"/>
        <v>4-</v>
      </c>
      <c r="AA39" s="24" t="str">
        <f t="shared" si="47"/>
        <v>5+</v>
      </c>
      <c r="AB39" s="24" t="str">
        <f t="shared" si="47"/>
        <v>5</v>
      </c>
      <c r="AC39" s="24" t="str">
        <f t="shared" si="47"/>
        <v>5-</v>
      </c>
      <c r="AD39" s="24" t="str">
        <f t="shared" si="47"/>
        <v>6</v>
      </c>
      <c r="AF39" s="403" t="s">
        <v>49</v>
      </c>
      <c r="AG39" s="405"/>
      <c r="AH39" s="33" t="str">
        <f>IF(ISNUMBER(AH38),VLOOKUP(ROUND(AH38,0),Tabelle2[[Punkte (E)]:[Note (E)]],2,1),"N/A")</f>
        <v>N/A</v>
      </c>
    </row>
    <row r="40" spans="1:55" ht="20.100000000000001" customHeight="1" thickTop="1" x14ac:dyDescent="0.25">
      <c r="B40" s="46"/>
      <c r="C40" s="275"/>
      <c r="D40" s="46"/>
      <c r="E40" s="275"/>
      <c r="F40" s="275"/>
      <c r="G40" s="275"/>
      <c r="H40" s="275"/>
      <c r="I40" s="222"/>
      <c r="J40" s="173"/>
      <c r="K40" s="173"/>
      <c r="L40" s="483" t="s">
        <v>104</v>
      </c>
      <c r="M40" s="483"/>
      <c r="N40" s="483"/>
      <c r="O40" s="22">
        <f>COUNTIF($G$5:$G$34,O39)</f>
        <v>0</v>
      </c>
      <c r="P40" s="22">
        <f t="shared" ref="P40:AD40" si="48">COUNTIF($G$5:$G$34,P39)</f>
        <v>0</v>
      </c>
      <c r="Q40" s="22">
        <f t="shared" si="48"/>
        <v>0</v>
      </c>
      <c r="R40" s="22">
        <f t="shared" si="48"/>
        <v>0</v>
      </c>
      <c r="S40" s="22">
        <f t="shared" si="48"/>
        <v>0</v>
      </c>
      <c r="T40" s="22">
        <f t="shared" si="48"/>
        <v>0</v>
      </c>
      <c r="U40" s="22">
        <f t="shared" si="48"/>
        <v>0</v>
      </c>
      <c r="V40" s="22">
        <f t="shared" si="48"/>
        <v>0</v>
      </c>
      <c r="W40" s="22">
        <f t="shared" si="48"/>
        <v>0</v>
      </c>
      <c r="X40" s="22">
        <f t="shared" si="48"/>
        <v>0</v>
      </c>
      <c r="Y40" s="22">
        <f t="shared" si="48"/>
        <v>0</v>
      </c>
      <c r="Z40" s="22">
        <f t="shared" si="48"/>
        <v>0</v>
      </c>
      <c r="AA40" s="22">
        <f t="shared" si="48"/>
        <v>0</v>
      </c>
      <c r="AB40" s="22">
        <f t="shared" si="48"/>
        <v>0</v>
      </c>
      <c r="AC40" s="22">
        <f t="shared" si="48"/>
        <v>0</v>
      </c>
      <c r="AD40" s="22">
        <f t="shared" si="48"/>
        <v>0</v>
      </c>
    </row>
    <row r="41" spans="1:55" ht="20.100000000000001" customHeight="1" x14ac:dyDescent="0.25">
      <c r="B41" s="46"/>
      <c r="C41" s="275"/>
      <c r="D41" s="46"/>
      <c r="E41" s="275"/>
      <c r="F41" s="275"/>
      <c r="G41" s="275"/>
      <c r="H41" s="275"/>
      <c r="I41" s="222"/>
      <c r="J41" s="173"/>
      <c r="K41" s="173"/>
      <c r="L41" s="480"/>
      <c r="M41" s="480"/>
      <c r="N41" s="480"/>
      <c r="O41" s="464">
        <f>SUM(O40:Q40)</f>
        <v>0</v>
      </c>
      <c r="P41" s="466"/>
      <c r="Q41" s="465"/>
      <c r="R41" s="464">
        <f>SUM(R40:T40)</f>
        <v>0</v>
      </c>
      <c r="S41" s="466"/>
      <c r="T41" s="465"/>
      <c r="U41" s="464">
        <f>SUM(U40:W40)</f>
        <v>0</v>
      </c>
      <c r="V41" s="466"/>
      <c r="W41" s="465"/>
      <c r="X41" s="464">
        <f>SUM(X40:Z40)</f>
        <v>0</v>
      </c>
      <c r="Y41" s="466"/>
      <c r="Z41" s="465"/>
      <c r="AA41" s="464">
        <f>SUM(AA40:AC40)</f>
        <v>0</v>
      </c>
      <c r="AB41" s="466"/>
      <c r="AC41" s="465"/>
      <c r="AD41" s="23">
        <f>SUM(AD40)</f>
        <v>0</v>
      </c>
      <c r="AK41" s="17"/>
      <c r="AL41" s="17"/>
      <c r="AM41" s="17"/>
      <c r="AN41" s="17"/>
      <c r="AO41" s="17"/>
      <c r="AP41" s="17"/>
      <c r="AQ41" s="17"/>
      <c r="AR41" s="17"/>
    </row>
    <row r="42" spans="1:55" ht="22.5" customHeight="1" x14ac:dyDescent="0.25">
      <c r="B42" s="46"/>
      <c r="C42" s="275"/>
      <c r="D42" s="46"/>
      <c r="E42" s="275"/>
      <c r="F42" s="275"/>
      <c r="G42" s="275"/>
      <c r="H42" s="275"/>
      <c r="I42" s="222"/>
      <c r="J42" s="173"/>
      <c r="K42" s="173"/>
      <c r="L42" s="20" t="s">
        <v>213</v>
      </c>
      <c r="AH42" s="5"/>
      <c r="AI42" s="5"/>
      <c r="AK42" s="17"/>
      <c r="AL42" s="17"/>
      <c r="AM42" s="17"/>
      <c r="AN42" s="17"/>
      <c r="AO42" s="17"/>
      <c r="AP42" s="17"/>
      <c r="AQ42" s="17"/>
      <c r="AR42" s="17"/>
    </row>
    <row r="43" spans="1:55" ht="22.5" customHeight="1" x14ac:dyDescent="0.25">
      <c r="B43" s="173"/>
      <c r="C43" s="222"/>
      <c r="D43" s="173"/>
      <c r="E43" s="222"/>
      <c r="F43" s="222"/>
      <c r="G43" s="222"/>
      <c r="H43" s="222"/>
      <c r="I43" s="222"/>
      <c r="J43" s="173"/>
      <c r="K43" s="173"/>
      <c r="L43" s="467" t="s">
        <v>103</v>
      </c>
      <c r="M43" s="468"/>
      <c r="N43" s="469"/>
      <c r="O43" s="199">
        <f ca="1">Notenschlüssel!P21</f>
        <v>38</v>
      </c>
      <c r="P43" s="199">
        <f ca="1">Notenschlüssel!O21</f>
        <v>36</v>
      </c>
      <c r="Q43" s="199">
        <f ca="1">Notenschlüssel!N21</f>
        <v>33</v>
      </c>
      <c r="R43" s="199">
        <f ca="1">Notenschlüssel!M21</f>
        <v>31</v>
      </c>
      <c r="S43" s="199">
        <f ca="1">Notenschlüssel!L21</f>
        <v>29</v>
      </c>
      <c r="T43" s="199">
        <f ca="1">Notenschlüssel!K21</f>
        <v>26</v>
      </c>
      <c r="U43" s="199">
        <f ca="1">Notenschlüssel!J21</f>
        <v>24</v>
      </c>
      <c r="V43" s="199">
        <f ca="1">Notenschlüssel!I21</f>
        <v>22</v>
      </c>
      <c r="W43" s="199">
        <f ca="1">Notenschlüssel!H21</f>
        <v>19</v>
      </c>
      <c r="X43" s="199">
        <f ca="1">Notenschlüssel!G21</f>
        <v>17</v>
      </c>
      <c r="Y43" s="199">
        <f ca="1">Notenschlüssel!F21</f>
        <v>10</v>
      </c>
      <c r="Z43" s="199">
        <f ca="1">Notenschlüssel!E21</f>
        <v>4</v>
      </c>
      <c r="AA43" s="199">
        <f ca="1">Notenschlüssel!D21</f>
        <v>0</v>
      </c>
      <c r="AF43" s="5" t="s">
        <v>215</v>
      </c>
      <c r="AG43" s="5"/>
      <c r="AH43" s="5"/>
      <c r="AK43" s="17"/>
      <c r="AL43" s="17"/>
      <c r="AM43" s="17"/>
      <c r="AN43" s="17"/>
      <c r="AO43" s="17"/>
      <c r="AP43" s="17"/>
      <c r="AQ43" s="17"/>
      <c r="AR43" s="17"/>
    </row>
    <row r="44" spans="1:55" ht="20.100000000000001" customHeight="1" x14ac:dyDescent="0.25">
      <c r="A44" s="173"/>
      <c r="B44" s="173"/>
      <c r="C44" s="173"/>
      <c r="D44" s="173"/>
      <c r="E44" s="173"/>
      <c r="F44" s="173"/>
      <c r="G44" s="173"/>
      <c r="H44" s="173"/>
      <c r="I44" s="173"/>
      <c r="J44" s="173"/>
      <c r="K44" s="173"/>
      <c r="L44" s="467" t="s">
        <v>96</v>
      </c>
      <c r="M44" s="468"/>
      <c r="N44" s="469"/>
      <c r="O44" s="23">
        <v>12</v>
      </c>
      <c r="P44" s="23">
        <v>11</v>
      </c>
      <c r="Q44" s="23">
        <v>10</v>
      </c>
      <c r="R44" s="23">
        <v>9</v>
      </c>
      <c r="S44" s="23">
        <v>8</v>
      </c>
      <c r="T44" s="23">
        <v>7</v>
      </c>
      <c r="U44" s="23">
        <v>6</v>
      </c>
      <c r="V44" s="23">
        <v>5</v>
      </c>
      <c r="W44" s="23">
        <v>4</v>
      </c>
      <c r="X44" s="23">
        <v>3</v>
      </c>
      <c r="Y44" s="23">
        <v>2</v>
      </c>
      <c r="Z44" s="23">
        <v>1</v>
      </c>
      <c r="AA44" s="23">
        <v>0</v>
      </c>
      <c r="AF44" s="33" t="s">
        <v>48</v>
      </c>
      <c r="AG44" s="34"/>
      <c r="AH44" s="33" t="str">
        <f>IF(SUM(O46:AA46)&lt;&gt;0,SUMPRODUCT($O$44:$AA$44,O46:AA46)/SUM(O46:AA46),"N/A")</f>
        <v>N/A</v>
      </c>
      <c r="AK44" s="17"/>
      <c r="AL44" s="17"/>
      <c r="AM44" s="17"/>
      <c r="AN44" s="17"/>
      <c r="AO44" s="17"/>
      <c r="AP44" s="17"/>
      <c r="AQ44" s="17"/>
      <c r="AR44" s="17"/>
    </row>
    <row r="45" spans="1:55" ht="20.100000000000001" customHeight="1" thickBot="1" x14ac:dyDescent="0.3">
      <c r="A45" s="173"/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453" t="s">
        <v>49</v>
      </c>
      <c r="M45" s="454"/>
      <c r="N45" s="455"/>
      <c r="O45" s="24" t="s">
        <v>27</v>
      </c>
      <c r="P45" s="24" t="s">
        <v>28</v>
      </c>
      <c r="Q45" s="24" t="s">
        <v>29</v>
      </c>
      <c r="R45" s="24" t="s">
        <v>30</v>
      </c>
      <c r="S45" s="24" t="s">
        <v>31</v>
      </c>
      <c r="T45" s="24" t="s">
        <v>32</v>
      </c>
      <c r="U45" s="24" t="s">
        <v>33</v>
      </c>
      <c r="V45" s="24" t="s">
        <v>34</v>
      </c>
      <c r="W45" s="24" t="s">
        <v>42</v>
      </c>
      <c r="X45" s="24" t="s">
        <v>35</v>
      </c>
      <c r="Y45" s="24" t="s">
        <v>36</v>
      </c>
      <c r="Z45" s="24" t="s">
        <v>37</v>
      </c>
      <c r="AA45" s="24" t="s">
        <v>38</v>
      </c>
      <c r="AF45" s="403" t="s">
        <v>49</v>
      </c>
      <c r="AG45" s="405"/>
      <c r="AH45" s="33" t="str">
        <f>IF(ISNUMBER(AH44),VLOOKUP(ROUND(AH44,0),Tabelle2[[Punkte (G)]:[Note (G)]],2,1),"N/A")</f>
        <v>N/A</v>
      </c>
      <c r="AK45" s="17"/>
      <c r="AL45" s="17"/>
      <c r="AM45" s="17"/>
      <c r="AN45" s="17"/>
      <c r="AO45" s="17"/>
      <c r="AP45" s="17"/>
      <c r="AQ45" s="17"/>
      <c r="AR45" s="17"/>
    </row>
    <row r="46" spans="1:55" ht="20.100000000000001" customHeight="1" thickTop="1" x14ac:dyDescent="0.25">
      <c r="A46" s="173"/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458" t="s">
        <v>104</v>
      </c>
      <c r="M46" s="459"/>
      <c r="N46" s="460"/>
      <c r="O46" s="22">
        <f t="shared" ref="O46:Q46" si="49">COUNTIF($G$5:$G$34,O45)</f>
        <v>0</v>
      </c>
      <c r="P46" s="22">
        <f t="shared" si="49"/>
        <v>0</v>
      </c>
      <c r="Q46" s="22">
        <f t="shared" si="49"/>
        <v>0</v>
      </c>
      <c r="R46" s="22">
        <f t="shared" ref="R46:AA46" si="50">COUNTIF($G$5:$G$34,R45)</f>
        <v>0</v>
      </c>
      <c r="S46" s="22">
        <f t="shared" si="50"/>
        <v>0</v>
      </c>
      <c r="T46" s="22">
        <f t="shared" si="50"/>
        <v>0</v>
      </c>
      <c r="U46" s="22">
        <f t="shared" si="50"/>
        <v>0</v>
      </c>
      <c r="V46" s="22">
        <f t="shared" si="50"/>
        <v>0</v>
      </c>
      <c r="W46" s="22">
        <f t="shared" si="50"/>
        <v>0</v>
      </c>
      <c r="X46" s="22">
        <f t="shared" si="50"/>
        <v>0</v>
      </c>
      <c r="Y46" s="22">
        <f t="shared" si="50"/>
        <v>0</v>
      </c>
      <c r="Z46" s="22">
        <f t="shared" si="50"/>
        <v>0</v>
      </c>
      <c r="AA46" s="22">
        <f t="shared" si="50"/>
        <v>0</v>
      </c>
      <c r="AK46" s="17"/>
      <c r="AL46" s="17"/>
      <c r="AM46" s="17"/>
      <c r="AN46" s="17"/>
      <c r="AO46" s="17"/>
      <c r="AP46" s="17"/>
      <c r="AQ46" s="17"/>
      <c r="AR46" s="17"/>
    </row>
    <row r="47" spans="1:55" ht="20.100000000000001" customHeight="1" x14ac:dyDescent="0.25">
      <c r="A47" s="173"/>
      <c r="B47" s="173"/>
      <c r="C47" s="173"/>
      <c r="D47" s="173"/>
      <c r="E47" s="173"/>
      <c r="F47" s="173"/>
      <c r="G47" s="173"/>
      <c r="H47" s="173"/>
      <c r="I47" s="173"/>
      <c r="J47" s="173"/>
      <c r="K47" s="173"/>
      <c r="L47" s="461"/>
      <c r="M47" s="462"/>
      <c r="N47" s="463"/>
      <c r="O47" s="464">
        <f>SUM(O46:Q46)</f>
        <v>0</v>
      </c>
      <c r="P47" s="466"/>
      <c r="Q47" s="465"/>
      <c r="R47" s="464">
        <f>SUM(R46:T46)</f>
        <v>0</v>
      </c>
      <c r="S47" s="466"/>
      <c r="T47" s="465"/>
      <c r="U47" s="464">
        <f>SUM(U46:V46)</f>
        <v>0</v>
      </c>
      <c r="V47" s="465"/>
      <c r="W47" s="464">
        <f>SUM(W46:X46)</f>
        <v>0</v>
      </c>
      <c r="X47" s="465"/>
      <c r="Y47" s="464">
        <f>SUM(Y46:Z46)</f>
        <v>0</v>
      </c>
      <c r="Z47" s="465"/>
      <c r="AA47" s="23">
        <f>SUM(AA46)</f>
        <v>0</v>
      </c>
      <c r="AK47" s="17"/>
      <c r="AL47" s="17"/>
      <c r="AM47" s="17"/>
      <c r="AN47" s="17"/>
      <c r="AO47" s="17"/>
      <c r="AP47" s="17"/>
      <c r="AQ47" s="17"/>
      <c r="AR47" s="17"/>
    </row>
    <row r="48" spans="1:55" ht="20.100000000000001" customHeight="1" x14ac:dyDescent="0.25">
      <c r="A48" s="46"/>
      <c r="B48" s="173"/>
      <c r="C48" s="173"/>
      <c r="D48" s="173"/>
      <c r="E48" s="173"/>
      <c r="F48" s="173"/>
      <c r="G48" s="173"/>
      <c r="H48" s="173"/>
      <c r="I48" s="173"/>
      <c r="J48" s="173"/>
      <c r="K48" s="173"/>
      <c r="AK48" s="17"/>
      <c r="AL48" s="17"/>
      <c r="AM48" s="17"/>
      <c r="AN48" s="17"/>
      <c r="AO48" s="17"/>
      <c r="AP48" s="17"/>
      <c r="AQ48" s="17"/>
      <c r="AR48" s="17"/>
    </row>
    <row r="49" spans="1:30" ht="20.100000000000001" customHeight="1" x14ac:dyDescent="0.25">
      <c r="A49" s="46" t="s">
        <v>155</v>
      </c>
      <c r="B49" s="173"/>
      <c r="C49" s="173"/>
      <c r="D49" s="173"/>
      <c r="E49" s="173"/>
      <c r="F49" s="173"/>
      <c r="G49" s="173"/>
      <c r="H49" s="173"/>
      <c r="I49" s="173"/>
      <c r="J49" s="173"/>
      <c r="K49" s="173"/>
      <c r="O49" s="46" t="s">
        <v>11</v>
      </c>
      <c r="P49" s="46" t="s">
        <v>12</v>
      </c>
      <c r="Q49" s="46" t="s">
        <v>13</v>
      </c>
      <c r="R49" s="46" t="s">
        <v>14</v>
      </c>
      <c r="S49" s="46" t="s">
        <v>15</v>
      </c>
      <c r="T49" s="46" t="s">
        <v>16</v>
      </c>
      <c r="U49" s="46" t="s">
        <v>17</v>
      </c>
      <c r="V49" s="46" t="s">
        <v>18</v>
      </c>
      <c r="W49" s="46" t="s">
        <v>19</v>
      </c>
      <c r="X49" s="46" t="s">
        <v>20</v>
      </c>
      <c r="Y49" s="46" t="s">
        <v>21</v>
      </c>
      <c r="Z49" s="46" t="s">
        <v>22</v>
      </c>
      <c r="AA49" s="46" t="s">
        <v>23</v>
      </c>
      <c r="AB49" s="46" t="s">
        <v>24</v>
      </c>
      <c r="AC49" s="46" t="s">
        <v>25</v>
      </c>
      <c r="AD49" s="46" t="s">
        <v>26</v>
      </c>
    </row>
    <row r="50" spans="1:30" ht="20.100000000000001" customHeight="1" x14ac:dyDescent="0.25">
      <c r="A50" s="46" t="s">
        <v>159</v>
      </c>
    </row>
    <row r="51" spans="1:30" ht="20.100000000000001" customHeight="1" x14ac:dyDescent="0.25">
      <c r="A51" s="46" t="s">
        <v>157</v>
      </c>
    </row>
    <row r="52" spans="1:30" ht="20.100000000000001" customHeight="1" x14ac:dyDescent="0.25">
      <c r="A52" s="46" t="s">
        <v>154</v>
      </c>
    </row>
    <row r="53" spans="1:30" ht="20.100000000000001" customHeight="1" x14ac:dyDescent="0.25">
      <c r="A53" s="46"/>
    </row>
    <row r="54" spans="1:30" ht="20.100000000000001" customHeight="1" x14ac:dyDescent="0.25">
      <c r="A54" s="173"/>
    </row>
  </sheetData>
  <sheetProtection sheet="1" objects="1" scenarios="1" selectLockedCells="1"/>
  <mergeCells count="56">
    <mergeCell ref="A3:A4"/>
    <mergeCell ref="A1:D1"/>
    <mergeCell ref="A2:D2"/>
    <mergeCell ref="L37:N37"/>
    <mergeCell ref="L43:N43"/>
    <mergeCell ref="H3:H4"/>
    <mergeCell ref="L40:N41"/>
    <mergeCell ref="L39:N39"/>
    <mergeCell ref="L38:N38"/>
    <mergeCell ref="C4:D4"/>
    <mergeCell ref="C3:D3"/>
    <mergeCell ref="C31:D31"/>
    <mergeCell ref="C32:D32"/>
    <mergeCell ref="AF45:AG45"/>
    <mergeCell ref="AF39:AG39"/>
    <mergeCell ref="AA41:AC41"/>
    <mergeCell ref="X41:Z41"/>
    <mergeCell ref="U41:W41"/>
    <mergeCell ref="R41:T41"/>
    <mergeCell ref="L44:N44"/>
    <mergeCell ref="O41:Q41"/>
    <mergeCell ref="C6:D6"/>
    <mergeCell ref="C5:D5"/>
    <mergeCell ref="C7:D7"/>
    <mergeCell ref="C8:D8"/>
    <mergeCell ref="C9:D9"/>
    <mergeCell ref="C10:D10"/>
    <mergeCell ref="C11:D11"/>
    <mergeCell ref="C12:D12"/>
    <mergeCell ref="C33:D33"/>
    <mergeCell ref="C34:D34"/>
    <mergeCell ref="C28:D28"/>
    <mergeCell ref="C29:D29"/>
    <mergeCell ref="C30:D30"/>
    <mergeCell ref="L46:N47"/>
    <mergeCell ref="Y47:Z47"/>
    <mergeCell ref="W47:X47"/>
    <mergeCell ref="U47:V47"/>
    <mergeCell ref="R47:T47"/>
    <mergeCell ref="O47:Q47"/>
    <mergeCell ref="L45:N45"/>
    <mergeCell ref="C21:D21"/>
    <mergeCell ref="C22:D22"/>
    <mergeCell ref="C13:D13"/>
    <mergeCell ref="C14:D14"/>
    <mergeCell ref="C15:D15"/>
    <mergeCell ref="C16:D16"/>
    <mergeCell ref="C17:D17"/>
    <mergeCell ref="C18:D18"/>
    <mergeCell ref="C19:D19"/>
    <mergeCell ref="C20:D20"/>
    <mergeCell ref="C23:D23"/>
    <mergeCell ref="C24:D24"/>
    <mergeCell ref="C25:D25"/>
    <mergeCell ref="C26:D26"/>
    <mergeCell ref="C27:D27"/>
  </mergeCells>
  <conditionalFormatting sqref="O47 R47 O41 R41 U41 X41 AA41 AD41 AA47 W47 U47 Y46:Y47 O40:AD40 O46:AA46">
    <cfRule type="cellIs" dxfId="125" priority="63" operator="greaterThan">
      <formula>0</formula>
    </cfRule>
  </conditionalFormatting>
  <conditionalFormatting sqref="L3:BC4">
    <cfRule type="expression" dxfId="124" priority="16">
      <formula>L3=0</formula>
    </cfRule>
  </conditionalFormatting>
  <conditionalFormatting sqref="L5:BC34">
    <cfRule type="expression" dxfId="123" priority="7">
      <formula>L5=""</formula>
    </cfRule>
    <cfRule type="expression" dxfId="122" priority="13">
      <formula>AND(L5/L$4=1,$I$2="Ja")</formula>
    </cfRule>
    <cfRule type="expression" dxfId="121" priority="9">
      <formula>AND(L5/L$4&lt;0.1,$I$2="Ja")</formula>
    </cfRule>
    <cfRule type="expression" dxfId="120" priority="10">
      <formula>AND(L5/L$4&lt;0.5,$I$2="Ja")</formula>
    </cfRule>
    <cfRule type="expression" dxfId="119" priority="12">
      <formula>AND(L5/L$4&lt;1,$I$2="Ja")</formula>
    </cfRule>
    <cfRule type="expression" dxfId="118" priority="15">
      <formula>L5&gt;L$4</formula>
    </cfRule>
    <cfRule type="expression" dxfId="117" priority="11">
      <formula>AND(L5/L$4&lt;0.75,$I$2="Ja")</formula>
    </cfRule>
  </conditionalFormatting>
  <conditionalFormatting sqref="B5:B34">
    <cfRule type="expression" dxfId="116" priority="8">
      <formula>AND(C5&lt;&gt;"",A5="",H5="")</formula>
    </cfRule>
  </conditionalFormatting>
  <conditionalFormatting sqref="L2:BC34">
    <cfRule type="expression" dxfId="115" priority="1">
      <formula>AND(M$2="",L$2&lt;&gt;"")</formula>
    </cfRule>
    <cfRule type="expression" dxfId="114" priority="6">
      <formula>L$2=""</formula>
    </cfRule>
  </conditionalFormatting>
  <conditionalFormatting sqref="A5:A34">
    <cfRule type="expression" dxfId="113" priority="735">
      <formula>OR(A5=$A$50,A5=$A$52)</formula>
    </cfRule>
  </conditionalFormatting>
  <conditionalFormatting sqref="L35:BC35">
    <cfRule type="expression" dxfId="112" priority="4">
      <formula>L35&lt;&gt;""</formula>
    </cfRule>
    <cfRule type="colorScale" priority="5">
      <colorScale>
        <cfvo type="min"/>
        <cfvo type="max"/>
        <color rgb="FFFFAFAF"/>
        <color rgb="FF92D050"/>
      </colorScale>
    </cfRule>
  </conditionalFormatting>
  <conditionalFormatting sqref="L42:AI47">
    <cfRule type="expression" dxfId="111" priority="2">
      <formula>$H$39</formula>
    </cfRule>
  </conditionalFormatting>
  <conditionalFormatting sqref="L43:AI47">
    <cfRule type="expression" dxfId="110" priority="3">
      <formula>$H$39</formula>
    </cfRule>
  </conditionalFormatting>
  <dataValidations count="3">
    <dataValidation type="list" allowBlank="1" showInputMessage="1" showErrorMessage="1" sqref="L1:BD1" xr:uid="{00000000-0002-0000-0500-000000000000}">
      <formula1>#REF!</formula1>
    </dataValidation>
    <dataValidation type="list" allowBlank="1" showInputMessage="1" showErrorMessage="1" sqref="I2" xr:uid="{00000000-0002-0000-0500-000001000000}">
      <formula1>$G$1:$G$2</formula1>
    </dataValidation>
    <dataValidation type="list" allowBlank="1" promptTitle="Test" sqref="A5:A34" xr:uid="{00000000-0002-0000-0500-000002000000}">
      <formula1>$A$49:$A$52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51"/>
  <sheetViews>
    <sheetView topLeftCell="A8" zoomScaleNormal="100" workbookViewId="0">
      <selection activeCell="E43" sqref="E43"/>
    </sheetView>
  </sheetViews>
  <sheetFormatPr baseColWidth="10" defaultColWidth="10.85546875" defaultRowHeight="15" x14ac:dyDescent="0.25"/>
  <sheetData>
    <row r="1" spans="1:103" x14ac:dyDescent="0.25">
      <c r="A1" s="204" t="s">
        <v>114</v>
      </c>
      <c r="B1" s="205">
        <v>0</v>
      </c>
      <c r="C1" s="205">
        <v>0.01</v>
      </c>
      <c r="D1" s="205">
        <v>0.02</v>
      </c>
      <c r="E1" s="205">
        <v>0.03</v>
      </c>
      <c r="F1" s="205">
        <v>0.04</v>
      </c>
      <c r="G1" s="205">
        <v>0.05</v>
      </c>
      <c r="H1" s="205">
        <v>0.06</v>
      </c>
      <c r="I1" s="205">
        <v>7.0000000000000007E-2</v>
      </c>
      <c r="J1" s="205">
        <v>0.08</v>
      </c>
      <c r="K1" s="205">
        <v>0.09</v>
      </c>
      <c r="L1" s="205">
        <v>0.1</v>
      </c>
      <c r="M1" s="205">
        <v>0.11</v>
      </c>
      <c r="N1" s="205">
        <v>0.12</v>
      </c>
      <c r="O1" s="205">
        <v>0.13</v>
      </c>
      <c r="P1" s="205">
        <v>0.14000000000000001</v>
      </c>
      <c r="Q1" s="205">
        <v>0.15</v>
      </c>
      <c r="R1" s="205">
        <v>0.16</v>
      </c>
      <c r="S1" s="205">
        <v>0.17</v>
      </c>
      <c r="T1" s="205">
        <v>0.18</v>
      </c>
      <c r="U1" s="205">
        <v>0.19</v>
      </c>
      <c r="V1" s="205">
        <v>0.2</v>
      </c>
      <c r="W1" s="205">
        <v>0.21</v>
      </c>
      <c r="X1" s="205">
        <v>0.22</v>
      </c>
      <c r="Y1" s="205">
        <v>0.23</v>
      </c>
      <c r="Z1" s="205">
        <v>0.24</v>
      </c>
      <c r="AA1" s="205">
        <v>0.25</v>
      </c>
      <c r="AB1" s="205">
        <v>0.26</v>
      </c>
      <c r="AC1" s="205">
        <v>0.27</v>
      </c>
      <c r="AD1" s="205">
        <v>0.28000000000000003</v>
      </c>
      <c r="AE1" s="205">
        <v>0.28999999999999998</v>
      </c>
      <c r="AF1" s="205">
        <v>0.3</v>
      </c>
      <c r="AG1" s="205">
        <v>0.31</v>
      </c>
      <c r="AH1" s="205">
        <v>0.32</v>
      </c>
      <c r="AI1" s="205">
        <v>0.33</v>
      </c>
      <c r="AJ1" s="205">
        <v>0.34</v>
      </c>
      <c r="AK1" s="205">
        <v>0.35</v>
      </c>
      <c r="AL1" s="205">
        <v>0.36</v>
      </c>
      <c r="AM1" s="205">
        <v>0.37</v>
      </c>
      <c r="AN1" s="205">
        <v>0.38</v>
      </c>
      <c r="AO1" s="205">
        <v>0.39</v>
      </c>
      <c r="AP1" s="205">
        <v>0.4</v>
      </c>
      <c r="AQ1" s="205">
        <v>0.41</v>
      </c>
      <c r="AR1" s="205">
        <v>0.42</v>
      </c>
      <c r="AS1" s="205">
        <v>0.43</v>
      </c>
      <c r="AT1" s="205">
        <v>0.44</v>
      </c>
      <c r="AU1" s="205">
        <v>0.45</v>
      </c>
      <c r="AV1" s="205">
        <v>0.46</v>
      </c>
      <c r="AW1" s="205">
        <v>0.47</v>
      </c>
      <c r="AX1" s="205">
        <v>0.48</v>
      </c>
      <c r="AY1" s="205">
        <v>0.49</v>
      </c>
      <c r="AZ1" s="205">
        <v>0.5</v>
      </c>
      <c r="BA1" s="205">
        <v>0.51</v>
      </c>
      <c r="BB1" s="205">
        <v>0.52</v>
      </c>
      <c r="BC1" s="205">
        <v>0.53</v>
      </c>
      <c r="BD1" s="205">
        <v>0.54</v>
      </c>
      <c r="BE1" s="205">
        <v>0.55000000000000004</v>
      </c>
      <c r="BF1" s="205">
        <v>0.56000000000000005</v>
      </c>
      <c r="BG1" s="205">
        <v>0.56999999999999995</v>
      </c>
      <c r="BH1" s="205">
        <v>0.57999999999999996</v>
      </c>
      <c r="BI1" s="205">
        <v>0.59</v>
      </c>
      <c r="BJ1" s="205">
        <v>0.6</v>
      </c>
      <c r="BK1" s="205">
        <v>0.61</v>
      </c>
      <c r="BL1" s="205">
        <v>0.62</v>
      </c>
      <c r="BM1" s="205">
        <v>0.63</v>
      </c>
      <c r="BN1" s="205">
        <v>0.64</v>
      </c>
      <c r="BO1" s="205">
        <v>0.65</v>
      </c>
      <c r="BP1" s="205">
        <v>0.66</v>
      </c>
      <c r="BQ1" s="205">
        <v>0.67</v>
      </c>
      <c r="BR1" s="205">
        <v>0.68</v>
      </c>
      <c r="BS1" s="205">
        <v>0.69</v>
      </c>
      <c r="BT1" s="205">
        <v>0.7</v>
      </c>
      <c r="BU1" s="205">
        <v>0.71</v>
      </c>
      <c r="BV1" s="205">
        <v>0.72</v>
      </c>
      <c r="BW1" s="205">
        <v>0.73</v>
      </c>
      <c r="BX1" s="205">
        <v>0.74</v>
      </c>
      <c r="BY1" s="205">
        <v>0.75</v>
      </c>
      <c r="BZ1" s="205">
        <v>0.76</v>
      </c>
      <c r="CA1" s="205">
        <v>0.77</v>
      </c>
      <c r="CB1" s="205">
        <v>0.78</v>
      </c>
      <c r="CC1" s="205">
        <v>0.79</v>
      </c>
      <c r="CD1" s="205">
        <v>0.8</v>
      </c>
      <c r="CE1" s="205">
        <v>0.81</v>
      </c>
      <c r="CF1" s="205">
        <v>0.82</v>
      </c>
      <c r="CG1" s="205">
        <v>0.83</v>
      </c>
      <c r="CH1" s="205">
        <v>0.84</v>
      </c>
      <c r="CI1" s="205">
        <v>0.85</v>
      </c>
      <c r="CJ1" s="205">
        <v>0.86</v>
      </c>
      <c r="CK1" s="205">
        <v>0.87</v>
      </c>
      <c r="CL1" s="205">
        <v>0.88</v>
      </c>
      <c r="CM1" s="205">
        <v>0.89</v>
      </c>
      <c r="CN1" s="205">
        <v>0.9</v>
      </c>
      <c r="CO1" s="205">
        <v>0.91</v>
      </c>
      <c r="CP1" s="205">
        <v>0.92</v>
      </c>
      <c r="CQ1" s="205">
        <v>0.93</v>
      </c>
      <c r="CR1" s="205">
        <v>0.94</v>
      </c>
      <c r="CS1" s="205">
        <v>0.95</v>
      </c>
      <c r="CT1" s="205">
        <v>0.96</v>
      </c>
      <c r="CU1" s="205">
        <v>0.97</v>
      </c>
      <c r="CV1" s="205">
        <v>0.98</v>
      </c>
      <c r="CW1" s="205">
        <v>0.99</v>
      </c>
      <c r="CX1" s="205">
        <v>1</v>
      </c>
      <c r="CY1" s="173"/>
    </row>
    <row r="2" spans="1:103" x14ac:dyDescent="0.25">
      <c r="A2" s="204" t="s">
        <v>55</v>
      </c>
      <c r="B2" s="204">
        <v>0</v>
      </c>
      <c r="C2" s="204">
        <f ca="1">IFERROR(HLOOKUP(C1,$C$38:$R$39,2,TRUE),B2)</f>
        <v>12</v>
      </c>
      <c r="D2" s="204">
        <f t="shared" ref="D2:AH2" ca="1" si="0">IFERROR(HLOOKUP(D1,$C$38:$R$39,2,TRUE),C2)</f>
        <v>12</v>
      </c>
      <c r="E2" s="204">
        <f t="shared" ca="1" si="0"/>
        <v>12</v>
      </c>
      <c r="F2" s="204">
        <f t="shared" ca="1" si="0"/>
        <v>12</v>
      </c>
      <c r="G2" s="204">
        <f t="shared" ca="1" si="0"/>
        <v>12</v>
      </c>
      <c r="H2" s="204">
        <f t="shared" ca="1" si="0"/>
        <v>12</v>
      </c>
      <c r="I2" s="204">
        <f t="shared" ca="1" si="0"/>
        <v>12</v>
      </c>
      <c r="J2" s="204">
        <f t="shared" ca="1" si="0"/>
        <v>12</v>
      </c>
      <c r="K2" s="204">
        <f t="shared" ca="1" si="0"/>
        <v>12</v>
      </c>
      <c r="L2" s="204">
        <f t="shared" ca="1" si="0"/>
        <v>12</v>
      </c>
      <c r="M2" s="204">
        <f t="shared" ca="1" si="0"/>
        <v>12</v>
      </c>
      <c r="N2" s="204">
        <f t="shared" ca="1" si="0"/>
        <v>12</v>
      </c>
      <c r="O2" s="204">
        <f t="shared" ca="1" si="0"/>
        <v>12</v>
      </c>
      <c r="P2" s="204">
        <f t="shared" ca="1" si="0"/>
        <v>12</v>
      </c>
      <c r="Q2" s="204">
        <f t="shared" ca="1" si="0"/>
        <v>12</v>
      </c>
      <c r="R2" s="204">
        <f t="shared" ca="1" si="0"/>
        <v>12</v>
      </c>
      <c r="S2" s="204">
        <f t="shared" ca="1" si="0"/>
        <v>12</v>
      </c>
      <c r="T2" s="204">
        <f t="shared" ca="1" si="0"/>
        <v>12</v>
      </c>
      <c r="U2" s="204">
        <f t="shared" ca="1" si="0"/>
        <v>12</v>
      </c>
      <c r="V2" s="204">
        <f t="shared" ca="1" si="0"/>
        <v>12</v>
      </c>
      <c r="W2" s="204">
        <f t="shared" ca="1" si="0"/>
        <v>12</v>
      </c>
      <c r="X2" s="204">
        <f t="shared" ca="1" si="0"/>
        <v>12</v>
      </c>
      <c r="Y2" s="204">
        <f t="shared" ca="1" si="0"/>
        <v>12</v>
      </c>
      <c r="Z2" s="204">
        <f t="shared" ca="1" si="0"/>
        <v>12</v>
      </c>
      <c r="AA2" s="204">
        <f t="shared" ca="1" si="0"/>
        <v>12</v>
      </c>
      <c r="AB2" s="204">
        <f t="shared" ca="1" si="0"/>
        <v>12</v>
      </c>
      <c r="AC2" s="204">
        <f t="shared" ca="1" si="0"/>
        <v>12</v>
      </c>
      <c r="AD2" s="204">
        <f t="shared" ca="1" si="0"/>
        <v>12</v>
      </c>
      <c r="AE2" s="204">
        <f t="shared" ca="1" si="0"/>
        <v>12</v>
      </c>
      <c r="AF2" s="204">
        <f t="shared" ca="1" si="0"/>
        <v>12</v>
      </c>
      <c r="AG2" s="204">
        <f t="shared" ca="1" si="0"/>
        <v>12</v>
      </c>
      <c r="AH2" s="204">
        <f t="shared" ca="1" si="0"/>
        <v>12</v>
      </c>
      <c r="AI2" s="204">
        <f t="shared" ref="AI2:BN2" ca="1" si="1">IFERROR(HLOOKUP(AI1,$C$38:$R$39,2,TRUE),AH2)</f>
        <v>12</v>
      </c>
      <c r="AJ2" s="204">
        <f t="shared" ca="1" si="1"/>
        <v>12</v>
      </c>
      <c r="AK2" s="204">
        <f t="shared" ca="1" si="1"/>
        <v>12</v>
      </c>
      <c r="AL2" s="204">
        <f t="shared" ca="1" si="1"/>
        <v>12</v>
      </c>
      <c r="AM2" s="204">
        <f t="shared" ca="1" si="1"/>
        <v>12</v>
      </c>
      <c r="AN2" s="204">
        <f t="shared" ca="1" si="1"/>
        <v>12</v>
      </c>
      <c r="AO2" s="204">
        <f t="shared" ca="1" si="1"/>
        <v>12</v>
      </c>
      <c r="AP2" s="204">
        <f t="shared" ca="1" si="1"/>
        <v>12</v>
      </c>
      <c r="AQ2" s="204">
        <f t="shared" ca="1" si="1"/>
        <v>12</v>
      </c>
      <c r="AR2" s="204">
        <f t="shared" ca="1" si="1"/>
        <v>12</v>
      </c>
      <c r="AS2" s="204">
        <f t="shared" ca="1" si="1"/>
        <v>12</v>
      </c>
      <c r="AT2" s="204">
        <f t="shared" ca="1" si="1"/>
        <v>12</v>
      </c>
      <c r="AU2" s="204">
        <f t="shared" ca="1" si="1"/>
        <v>12</v>
      </c>
      <c r="AV2" s="204">
        <f t="shared" ca="1" si="1"/>
        <v>12</v>
      </c>
      <c r="AW2" s="204">
        <f t="shared" ca="1" si="1"/>
        <v>12</v>
      </c>
      <c r="AX2" s="204">
        <f t="shared" ca="1" si="1"/>
        <v>12</v>
      </c>
      <c r="AY2" s="204">
        <f t="shared" ca="1" si="1"/>
        <v>12</v>
      </c>
      <c r="AZ2" s="204">
        <f t="shared" ca="1" si="1"/>
        <v>12</v>
      </c>
      <c r="BA2" s="204">
        <f t="shared" ca="1" si="1"/>
        <v>12</v>
      </c>
      <c r="BB2" s="204">
        <f t="shared" ca="1" si="1"/>
        <v>12</v>
      </c>
      <c r="BC2" s="204">
        <f t="shared" ca="1" si="1"/>
        <v>12</v>
      </c>
      <c r="BD2" s="204">
        <f t="shared" ca="1" si="1"/>
        <v>12</v>
      </c>
      <c r="BE2" s="204">
        <f t="shared" ca="1" si="1"/>
        <v>12</v>
      </c>
      <c r="BF2" s="204">
        <f t="shared" ca="1" si="1"/>
        <v>12</v>
      </c>
      <c r="BG2" s="204">
        <f t="shared" ca="1" si="1"/>
        <v>12</v>
      </c>
      <c r="BH2" s="204">
        <f t="shared" ca="1" si="1"/>
        <v>12</v>
      </c>
      <c r="BI2" s="204">
        <f t="shared" ca="1" si="1"/>
        <v>12</v>
      </c>
      <c r="BJ2" s="204">
        <f t="shared" ca="1" si="1"/>
        <v>12</v>
      </c>
      <c r="BK2" s="204">
        <f t="shared" ca="1" si="1"/>
        <v>12</v>
      </c>
      <c r="BL2" s="204">
        <f t="shared" ca="1" si="1"/>
        <v>12</v>
      </c>
      <c r="BM2" s="204">
        <f t="shared" ca="1" si="1"/>
        <v>12</v>
      </c>
      <c r="BN2" s="204">
        <f t="shared" ca="1" si="1"/>
        <v>12</v>
      </c>
      <c r="BO2" s="204">
        <f t="shared" ref="BO2:CT2" ca="1" si="2">IFERROR(HLOOKUP(BO1,$C$38:$R$39,2,TRUE),BN2)</f>
        <v>12</v>
      </c>
      <c r="BP2" s="204">
        <f t="shared" ca="1" si="2"/>
        <v>12</v>
      </c>
      <c r="BQ2" s="204">
        <f t="shared" ca="1" si="2"/>
        <v>12</v>
      </c>
      <c r="BR2" s="204">
        <f t="shared" ca="1" si="2"/>
        <v>12</v>
      </c>
      <c r="BS2" s="204">
        <f t="shared" ca="1" si="2"/>
        <v>12</v>
      </c>
      <c r="BT2" s="204">
        <f t="shared" ca="1" si="2"/>
        <v>12</v>
      </c>
      <c r="BU2" s="204">
        <f t="shared" ca="1" si="2"/>
        <v>12</v>
      </c>
      <c r="BV2" s="204">
        <f t="shared" ca="1" si="2"/>
        <v>12</v>
      </c>
      <c r="BW2" s="204">
        <f t="shared" ca="1" si="2"/>
        <v>12</v>
      </c>
      <c r="BX2" s="204">
        <f t="shared" ca="1" si="2"/>
        <v>12</v>
      </c>
      <c r="BY2" s="204">
        <f t="shared" ca="1" si="2"/>
        <v>12</v>
      </c>
      <c r="BZ2" s="204">
        <f t="shared" ca="1" si="2"/>
        <v>12</v>
      </c>
      <c r="CA2" s="204">
        <f t="shared" ca="1" si="2"/>
        <v>12</v>
      </c>
      <c r="CB2" s="204">
        <f t="shared" ca="1" si="2"/>
        <v>12</v>
      </c>
      <c r="CC2" s="204">
        <f t="shared" ca="1" si="2"/>
        <v>12</v>
      </c>
      <c r="CD2" s="204">
        <f t="shared" ca="1" si="2"/>
        <v>12</v>
      </c>
      <c r="CE2" s="204">
        <f t="shared" ca="1" si="2"/>
        <v>12</v>
      </c>
      <c r="CF2" s="204">
        <f t="shared" ca="1" si="2"/>
        <v>12</v>
      </c>
      <c r="CG2" s="204">
        <f t="shared" ca="1" si="2"/>
        <v>12</v>
      </c>
      <c r="CH2" s="204">
        <f t="shared" ca="1" si="2"/>
        <v>12</v>
      </c>
      <c r="CI2" s="204">
        <f t="shared" ca="1" si="2"/>
        <v>12</v>
      </c>
      <c r="CJ2" s="204">
        <f t="shared" ca="1" si="2"/>
        <v>12</v>
      </c>
      <c r="CK2" s="204">
        <f t="shared" ca="1" si="2"/>
        <v>12</v>
      </c>
      <c r="CL2" s="204">
        <f t="shared" ca="1" si="2"/>
        <v>12</v>
      </c>
      <c r="CM2" s="204">
        <f t="shared" ca="1" si="2"/>
        <v>12</v>
      </c>
      <c r="CN2" s="204">
        <f t="shared" ca="1" si="2"/>
        <v>13</v>
      </c>
      <c r="CO2" s="204">
        <f t="shared" ca="1" si="2"/>
        <v>13</v>
      </c>
      <c r="CP2" s="204">
        <f t="shared" ca="1" si="2"/>
        <v>13</v>
      </c>
      <c r="CQ2" s="204">
        <f t="shared" ca="1" si="2"/>
        <v>13</v>
      </c>
      <c r="CR2" s="204">
        <f t="shared" ca="1" si="2"/>
        <v>13</v>
      </c>
      <c r="CS2" s="204">
        <f t="shared" ca="1" si="2"/>
        <v>14</v>
      </c>
      <c r="CT2" s="204">
        <f t="shared" ca="1" si="2"/>
        <v>14</v>
      </c>
      <c r="CU2" s="204">
        <f t="shared" ref="CU2:CX2" ca="1" si="3">IFERROR(HLOOKUP(CU1,$C$38:$R$39,2,TRUE),CT2)</f>
        <v>14</v>
      </c>
      <c r="CV2" s="204">
        <f t="shared" ca="1" si="3"/>
        <v>14</v>
      </c>
      <c r="CW2" s="204">
        <f t="shared" ca="1" si="3"/>
        <v>14</v>
      </c>
      <c r="CX2" s="204">
        <f t="shared" ca="1" si="3"/>
        <v>15</v>
      </c>
      <c r="CY2" s="173"/>
    </row>
    <row r="3" spans="1:103" x14ac:dyDescent="0.25">
      <c r="A3" s="204" t="s">
        <v>54</v>
      </c>
      <c r="B3" s="204">
        <v>0</v>
      </c>
      <c r="C3" s="204">
        <f t="shared" ref="C3:AH3" si="4">IFERROR(HLOOKUP(C1,$C$27:$O$28,2,TRUE),B3)</f>
        <v>0</v>
      </c>
      <c r="D3" s="204">
        <f t="shared" si="4"/>
        <v>0</v>
      </c>
      <c r="E3" s="204">
        <f t="shared" si="4"/>
        <v>0</v>
      </c>
      <c r="F3" s="204">
        <f t="shared" si="4"/>
        <v>0</v>
      </c>
      <c r="G3" s="204">
        <f t="shared" si="4"/>
        <v>0</v>
      </c>
      <c r="H3" s="204">
        <f t="shared" si="4"/>
        <v>0</v>
      </c>
      <c r="I3" s="204">
        <f t="shared" si="4"/>
        <v>0</v>
      </c>
      <c r="J3" s="204">
        <f t="shared" si="4"/>
        <v>0</v>
      </c>
      <c r="K3" s="204">
        <f t="shared" si="4"/>
        <v>0</v>
      </c>
      <c r="L3" s="204">
        <f t="shared" si="4"/>
        <v>1</v>
      </c>
      <c r="M3" s="204">
        <f t="shared" si="4"/>
        <v>1</v>
      </c>
      <c r="N3" s="204">
        <f t="shared" si="4"/>
        <v>1</v>
      </c>
      <c r="O3" s="204">
        <f t="shared" si="4"/>
        <v>1</v>
      </c>
      <c r="P3" s="204">
        <f t="shared" si="4"/>
        <v>1</v>
      </c>
      <c r="Q3" s="204">
        <f t="shared" si="4"/>
        <v>1</v>
      </c>
      <c r="R3" s="204">
        <f t="shared" si="4"/>
        <v>1</v>
      </c>
      <c r="S3" s="204">
        <f t="shared" si="4"/>
        <v>1</v>
      </c>
      <c r="T3" s="204">
        <f t="shared" si="4"/>
        <v>1</v>
      </c>
      <c r="U3" s="204">
        <f t="shared" si="4"/>
        <v>1</v>
      </c>
      <c r="V3" s="204">
        <f t="shared" si="4"/>
        <v>1</v>
      </c>
      <c r="W3" s="204">
        <f t="shared" si="4"/>
        <v>1</v>
      </c>
      <c r="X3" s="204">
        <f t="shared" si="4"/>
        <v>1</v>
      </c>
      <c r="Y3" s="204">
        <f t="shared" si="4"/>
        <v>1</v>
      </c>
      <c r="Z3" s="204">
        <f t="shared" si="4"/>
        <v>1</v>
      </c>
      <c r="AA3" s="204">
        <f t="shared" si="4"/>
        <v>1</v>
      </c>
      <c r="AB3" s="204">
        <f t="shared" si="4"/>
        <v>1</v>
      </c>
      <c r="AC3" s="204">
        <f t="shared" si="4"/>
        <v>1</v>
      </c>
      <c r="AD3" s="204">
        <f t="shared" si="4"/>
        <v>2</v>
      </c>
      <c r="AE3" s="204">
        <f t="shared" si="4"/>
        <v>2</v>
      </c>
      <c r="AF3" s="204">
        <f t="shared" si="4"/>
        <v>2</v>
      </c>
      <c r="AG3" s="204">
        <f t="shared" si="4"/>
        <v>2</v>
      </c>
      <c r="AH3" s="204">
        <f t="shared" si="4"/>
        <v>2</v>
      </c>
      <c r="AI3" s="204">
        <f t="shared" ref="AI3:BN3" si="5">IFERROR(HLOOKUP(AI1,$C$27:$O$28,2,TRUE),AH3)</f>
        <v>2</v>
      </c>
      <c r="AJ3" s="204">
        <f t="shared" si="5"/>
        <v>2</v>
      </c>
      <c r="AK3" s="204">
        <f t="shared" si="5"/>
        <v>2</v>
      </c>
      <c r="AL3" s="204">
        <f t="shared" si="5"/>
        <v>2</v>
      </c>
      <c r="AM3" s="204">
        <f t="shared" si="5"/>
        <v>2</v>
      </c>
      <c r="AN3" s="204">
        <f t="shared" si="5"/>
        <v>2</v>
      </c>
      <c r="AO3" s="204">
        <f t="shared" si="5"/>
        <v>2</v>
      </c>
      <c r="AP3" s="204">
        <f t="shared" si="5"/>
        <v>2</v>
      </c>
      <c r="AQ3" s="204">
        <f t="shared" si="5"/>
        <v>2</v>
      </c>
      <c r="AR3" s="204">
        <f t="shared" si="5"/>
        <v>2</v>
      </c>
      <c r="AS3" s="204">
        <f t="shared" si="5"/>
        <v>2</v>
      </c>
      <c r="AT3" s="204">
        <f t="shared" si="5"/>
        <v>2</v>
      </c>
      <c r="AU3" s="204">
        <f t="shared" si="5"/>
        <v>3</v>
      </c>
      <c r="AV3" s="204">
        <f t="shared" si="5"/>
        <v>3</v>
      </c>
      <c r="AW3" s="204">
        <f t="shared" si="5"/>
        <v>3</v>
      </c>
      <c r="AX3" s="204">
        <f t="shared" si="5"/>
        <v>3</v>
      </c>
      <c r="AY3" s="204">
        <f t="shared" si="5"/>
        <v>3</v>
      </c>
      <c r="AZ3" s="204">
        <f t="shared" si="5"/>
        <v>3</v>
      </c>
      <c r="BA3" s="204">
        <f t="shared" si="5"/>
        <v>3</v>
      </c>
      <c r="BB3" s="204">
        <f t="shared" si="5"/>
        <v>4</v>
      </c>
      <c r="BC3" s="204">
        <f t="shared" si="5"/>
        <v>4</v>
      </c>
      <c r="BD3" s="204">
        <f t="shared" si="5"/>
        <v>4</v>
      </c>
      <c r="BE3" s="204">
        <f t="shared" si="5"/>
        <v>4</v>
      </c>
      <c r="BF3" s="204">
        <f t="shared" si="5"/>
        <v>4</v>
      </c>
      <c r="BG3" s="204">
        <f t="shared" si="5"/>
        <v>4</v>
      </c>
      <c r="BH3" s="204">
        <f t="shared" si="5"/>
        <v>5</v>
      </c>
      <c r="BI3" s="204">
        <f t="shared" si="5"/>
        <v>5</v>
      </c>
      <c r="BJ3" s="204">
        <f t="shared" si="5"/>
        <v>5</v>
      </c>
      <c r="BK3" s="204">
        <f t="shared" si="5"/>
        <v>5</v>
      </c>
      <c r="BL3" s="204">
        <f t="shared" si="5"/>
        <v>5</v>
      </c>
      <c r="BM3" s="204">
        <f t="shared" si="5"/>
        <v>5</v>
      </c>
      <c r="BN3" s="204">
        <f t="shared" si="5"/>
        <v>6</v>
      </c>
      <c r="BO3" s="204">
        <f t="shared" ref="BO3:CX3" si="6">IFERROR(HLOOKUP(BO1,$C$27:$O$28,2,TRUE),BN3)</f>
        <v>6</v>
      </c>
      <c r="BP3" s="204">
        <f t="shared" si="6"/>
        <v>6</v>
      </c>
      <c r="BQ3" s="204">
        <f t="shared" si="6"/>
        <v>6</v>
      </c>
      <c r="BR3" s="204">
        <f t="shared" si="6"/>
        <v>6</v>
      </c>
      <c r="BS3" s="204">
        <f t="shared" si="6"/>
        <v>6</v>
      </c>
      <c r="BT3" s="204">
        <f t="shared" si="6"/>
        <v>7</v>
      </c>
      <c r="BU3" s="204">
        <f t="shared" si="6"/>
        <v>7</v>
      </c>
      <c r="BV3" s="204">
        <f t="shared" si="6"/>
        <v>7</v>
      </c>
      <c r="BW3" s="204">
        <f t="shared" si="6"/>
        <v>7</v>
      </c>
      <c r="BX3" s="204">
        <f t="shared" si="6"/>
        <v>7</v>
      </c>
      <c r="BY3" s="204">
        <f t="shared" si="6"/>
        <v>7</v>
      </c>
      <c r="BZ3" s="204">
        <f t="shared" si="6"/>
        <v>8</v>
      </c>
      <c r="CA3" s="204">
        <f t="shared" si="6"/>
        <v>8</v>
      </c>
      <c r="CB3" s="204">
        <f t="shared" si="6"/>
        <v>8</v>
      </c>
      <c r="CC3" s="204">
        <f t="shared" si="6"/>
        <v>8</v>
      </c>
      <c r="CD3" s="204">
        <f t="shared" si="6"/>
        <v>8</v>
      </c>
      <c r="CE3" s="204">
        <f t="shared" si="6"/>
        <v>8</v>
      </c>
      <c r="CF3" s="204">
        <f t="shared" si="6"/>
        <v>9</v>
      </c>
      <c r="CG3" s="204">
        <f t="shared" si="6"/>
        <v>9</v>
      </c>
      <c r="CH3" s="204">
        <f t="shared" si="6"/>
        <v>9</v>
      </c>
      <c r="CI3" s="204">
        <f t="shared" si="6"/>
        <v>9</v>
      </c>
      <c r="CJ3" s="204">
        <f t="shared" si="6"/>
        <v>9</v>
      </c>
      <c r="CK3" s="204">
        <f t="shared" si="6"/>
        <v>9</v>
      </c>
      <c r="CL3" s="204">
        <f t="shared" si="6"/>
        <v>10</v>
      </c>
      <c r="CM3" s="204">
        <f t="shared" si="6"/>
        <v>10</v>
      </c>
      <c r="CN3" s="204">
        <f t="shared" si="6"/>
        <v>10</v>
      </c>
      <c r="CO3" s="204">
        <f t="shared" si="6"/>
        <v>10</v>
      </c>
      <c r="CP3" s="204">
        <f t="shared" si="6"/>
        <v>10</v>
      </c>
      <c r="CQ3" s="204">
        <f t="shared" si="6"/>
        <v>10</v>
      </c>
      <c r="CR3" s="204">
        <f t="shared" si="6"/>
        <v>11</v>
      </c>
      <c r="CS3" s="204">
        <f t="shared" si="6"/>
        <v>11</v>
      </c>
      <c r="CT3" s="204">
        <f t="shared" si="6"/>
        <v>11</v>
      </c>
      <c r="CU3" s="204">
        <f t="shared" si="6"/>
        <v>11</v>
      </c>
      <c r="CV3" s="204">
        <f t="shared" si="6"/>
        <v>11</v>
      </c>
      <c r="CW3" s="204">
        <f t="shared" si="6"/>
        <v>11</v>
      </c>
      <c r="CX3" s="204">
        <f t="shared" si="6"/>
        <v>12</v>
      </c>
      <c r="CY3" s="173"/>
    </row>
    <row r="4" spans="1:103" x14ac:dyDescent="0.25">
      <c r="A4" s="204" t="s">
        <v>55</v>
      </c>
      <c r="B4" s="204">
        <v>0</v>
      </c>
      <c r="C4" s="204">
        <f ca="1">IF(C2=15,15,IF(C2=B2,"",C2))</f>
        <v>12</v>
      </c>
      <c r="D4" s="204" t="str">
        <f ca="1">IF(D2=15,15,IF(D2=C2,"",D2))</f>
        <v/>
      </c>
      <c r="E4" s="204" t="str">
        <f t="shared" ref="E4:BO4" ca="1" si="7">IF(E2=15,15,IF(E2=D2,"",E2))</f>
        <v/>
      </c>
      <c r="F4" s="204" t="str">
        <f t="shared" ca="1" si="7"/>
        <v/>
      </c>
      <c r="G4" s="204" t="str">
        <f t="shared" ca="1" si="7"/>
        <v/>
      </c>
      <c r="H4" s="204" t="str">
        <f t="shared" ca="1" si="7"/>
        <v/>
      </c>
      <c r="I4" s="204" t="str">
        <f t="shared" ca="1" si="7"/>
        <v/>
      </c>
      <c r="J4" s="204" t="str">
        <f t="shared" ca="1" si="7"/>
        <v/>
      </c>
      <c r="K4" s="204" t="str">
        <f t="shared" ca="1" si="7"/>
        <v/>
      </c>
      <c r="L4" s="204" t="str">
        <f t="shared" ca="1" si="7"/>
        <v/>
      </c>
      <c r="M4" s="204" t="str">
        <f t="shared" ca="1" si="7"/>
        <v/>
      </c>
      <c r="N4" s="204" t="str">
        <f t="shared" ca="1" si="7"/>
        <v/>
      </c>
      <c r="O4" s="204" t="str">
        <f t="shared" ca="1" si="7"/>
        <v/>
      </c>
      <c r="P4" s="204" t="str">
        <f t="shared" ca="1" si="7"/>
        <v/>
      </c>
      <c r="Q4" s="204" t="str">
        <f t="shared" ca="1" si="7"/>
        <v/>
      </c>
      <c r="R4" s="204" t="str">
        <f t="shared" ca="1" si="7"/>
        <v/>
      </c>
      <c r="S4" s="204" t="str">
        <f t="shared" ca="1" si="7"/>
        <v/>
      </c>
      <c r="T4" s="204" t="str">
        <f t="shared" ca="1" si="7"/>
        <v/>
      </c>
      <c r="U4" s="204" t="str">
        <f t="shared" ca="1" si="7"/>
        <v/>
      </c>
      <c r="V4" s="204" t="str">
        <f t="shared" ca="1" si="7"/>
        <v/>
      </c>
      <c r="W4" s="204" t="str">
        <f t="shared" ca="1" si="7"/>
        <v/>
      </c>
      <c r="X4" s="204" t="str">
        <f t="shared" ca="1" si="7"/>
        <v/>
      </c>
      <c r="Y4" s="204" t="str">
        <f t="shared" ca="1" si="7"/>
        <v/>
      </c>
      <c r="Z4" s="204" t="str">
        <f t="shared" ca="1" si="7"/>
        <v/>
      </c>
      <c r="AA4" s="204" t="str">
        <f t="shared" ca="1" si="7"/>
        <v/>
      </c>
      <c r="AB4" s="204" t="str">
        <f t="shared" ca="1" si="7"/>
        <v/>
      </c>
      <c r="AC4" s="204" t="str">
        <f t="shared" ca="1" si="7"/>
        <v/>
      </c>
      <c r="AD4" s="204" t="str">
        <f t="shared" ca="1" si="7"/>
        <v/>
      </c>
      <c r="AE4" s="204" t="str">
        <f t="shared" ca="1" si="7"/>
        <v/>
      </c>
      <c r="AF4" s="204" t="str">
        <f t="shared" ca="1" si="7"/>
        <v/>
      </c>
      <c r="AG4" s="204" t="str">
        <f t="shared" ca="1" si="7"/>
        <v/>
      </c>
      <c r="AH4" s="204" t="str">
        <f t="shared" ca="1" si="7"/>
        <v/>
      </c>
      <c r="AI4" s="204" t="str">
        <f t="shared" ca="1" si="7"/>
        <v/>
      </c>
      <c r="AJ4" s="204" t="str">
        <f t="shared" ca="1" si="7"/>
        <v/>
      </c>
      <c r="AK4" s="204" t="str">
        <f t="shared" ca="1" si="7"/>
        <v/>
      </c>
      <c r="AL4" s="204" t="str">
        <f t="shared" ca="1" si="7"/>
        <v/>
      </c>
      <c r="AM4" s="204" t="str">
        <f t="shared" ca="1" si="7"/>
        <v/>
      </c>
      <c r="AN4" s="204" t="str">
        <f t="shared" ca="1" si="7"/>
        <v/>
      </c>
      <c r="AO4" s="204" t="str">
        <f t="shared" ca="1" si="7"/>
        <v/>
      </c>
      <c r="AP4" s="204" t="str">
        <f t="shared" ca="1" si="7"/>
        <v/>
      </c>
      <c r="AQ4" s="204" t="str">
        <f t="shared" ca="1" si="7"/>
        <v/>
      </c>
      <c r="AR4" s="204" t="str">
        <f t="shared" ca="1" si="7"/>
        <v/>
      </c>
      <c r="AS4" s="204" t="str">
        <f t="shared" ca="1" si="7"/>
        <v/>
      </c>
      <c r="AT4" s="204" t="str">
        <f t="shared" ca="1" si="7"/>
        <v/>
      </c>
      <c r="AU4" s="204" t="str">
        <f t="shared" ca="1" si="7"/>
        <v/>
      </c>
      <c r="AV4" s="204" t="str">
        <f t="shared" ca="1" si="7"/>
        <v/>
      </c>
      <c r="AW4" s="204" t="str">
        <f t="shared" ca="1" si="7"/>
        <v/>
      </c>
      <c r="AX4" s="204" t="str">
        <f t="shared" ca="1" si="7"/>
        <v/>
      </c>
      <c r="AY4" s="204" t="str">
        <f t="shared" ca="1" si="7"/>
        <v/>
      </c>
      <c r="AZ4" s="204" t="str">
        <f t="shared" ca="1" si="7"/>
        <v/>
      </c>
      <c r="BA4" s="204" t="str">
        <f t="shared" ca="1" si="7"/>
        <v/>
      </c>
      <c r="BB4" s="204" t="str">
        <f t="shared" ca="1" si="7"/>
        <v/>
      </c>
      <c r="BC4" s="204" t="str">
        <f t="shared" ca="1" si="7"/>
        <v/>
      </c>
      <c r="BD4" s="204" t="str">
        <f t="shared" ca="1" si="7"/>
        <v/>
      </c>
      <c r="BE4" s="204" t="str">
        <f t="shared" ca="1" si="7"/>
        <v/>
      </c>
      <c r="BF4" s="204" t="str">
        <f t="shared" ca="1" si="7"/>
        <v/>
      </c>
      <c r="BG4" s="204" t="str">
        <f t="shared" ca="1" si="7"/>
        <v/>
      </c>
      <c r="BH4" s="204" t="str">
        <f t="shared" ca="1" si="7"/>
        <v/>
      </c>
      <c r="BI4" s="204" t="str">
        <f t="shared" ca="1" si="7"/>
        <v/>
      </c>
      <c r="BJ4" s="204" t="str">
        <f t="shared" ca="1" si="7"/>
        <v/>
      </c>
      <c r="BK4" s="204" t="str">
        <f t="shared" ca="1" si="7"/>
        <v/>
      </c>
      <c r="BL4" s="204" t="str">
        <f t="shared" ca="1" si="7"/>
        <v/>
      </c>
      <c r="BM4" s="204" t="str">
        <f t="shared" ca="1" si="7"/>
        <v/>
      </c>
      <c r="BN4" s="204" t="str">
        <f t="shared" ca="1" si="7"/>
        <v/>
      </c>
      <c r="BO4" s="204" t="str">
        <f t="shared" ca="1" si="7"/>
        <v/>
      </c>
      <c r="BP4" s="204" t="str">
        <f t="shared" ref="BP4:CX4" ca="1" si="8">IF(BP2=15,15,IF(BP2=BO2,"",BP2))</f>
        <v/>
      </c>
      <c r="BQ4" s="204" t="str">
        <f t="shared" ca="1" si="8"/>
        <v/>
      </c>
      <c r="BR4" s="204" t="str">
        <f t="shared" ca="1" si="8"/>
        <v/>
      </c>
      <c r="BS4" s="204" t="str">
        <f t="shared" ca="1" si="8"/>
        <v/>
      </c>
      <c r="BT4" s="204" t="str">
        <f t="shared" ca="1" si="8"/>
        <v/>
      </c>
      <c r="BU4" s="204" t="str">
        <f t="shared" ca="1" si="8"/>
        <v/>
      </c>
      <c r="BV4" s="204" t="str">
        <f t="shared" ca="1" si="8"/>
        <v/>
      </c>
      <c r="BW4" s="204" t="str">
        <f t="shared" ca="1" si="8"/>
        <v/>
      </c>
      <c r="BX4" s="204" t="str">
        <f t="shared" ca="1" si="8"/>
        <v/>
      </c>
      <c r="BY4" s="204" t="str">
        <f t="shared" ca="1" si="8"/>
        <v/>
      </c>
      <c r="BZ4" s="204" t="str">
        <f t="shared" ca="1" si="8"/>
        <v/>
      </c>
      <c r="CA4" s="204" t="str">
        <f t="shared" ca="1" si="8"/>
        <v/>
      </c>
      <c r="CB4" s="204" t="str">
        <f t="shared" ca="1" si="8"/>
        <v/>
      </c>
      <c r="CC4" s="204" t="str">
        <f t="shared" ca="1" si="8"/>
        <v/>
      </c>
      <c r="CD4" s="204" t="str">
        <f t="shared" ca="1" si="8"/>
        <v/>
      </c>
      <c r="CE4" s="204" t="str">
        <f t="shared" ca="1" si="8"/>
        <v/>
      </c>
      <c r="CF4" s="204" t="str">
        <f t="shared" ca="1" si="8"/>
        <v/>
      </c>
      <c r="CG4" s="204" t="str">
        <f t="shared" ca="1" si="8"/>
        <v/>
      </c>
      <c r="CH4" s="204" t="str">
        <f t="shared" ca="1" si="8"/>
        <v/>
      </c>
      <c r="CI4" s="204" t="str">
        <f t="shared" ca="1" si="8"/>
        <v/>
      </c>
      <c r="CJ4" s="204" t="str">
        <f t="shared" ca="1" si="8"/>
        <v/>
      </c>
      <c r="CK4" s="204" t="str">
        <f t="shared" ca="1" si="8"/>
        <v/>
      </c>
      <c r="CL4" s="204" t="str">
        <f t="shared" ca="1" si="8"/>
        <v/>
      </c>
      <c r="CM4" s="204" t="str">
        <f t="shared" ca="1" si="8"/>
        <v/>
      </c>
      <c r="CN4" s="204">
        <f t="shared" ca="1" si="8"/>
        <v>13</v>
      </c>
      <c r="CO4" s="204" t="str">
        <f t="shared" ca="1" si="8"/>
        <v/>
      </c>
      <c r="CP4" s="204" t="str">
        <f t="shared" ca="1" si="8"/>
        <v/>
      </c>
      <c r="CQ4" s="204" t="str">
        <f t="shared" ca="1" si="8"/>
        <v/>
      </c>
      <c r="CR4" s="204" t="str">
        <f t="shared" ca="1" si="8"/>
        <v/>
      </c>
      <c r="CS4" s="204">
        <f t="shared" ca="1" si="8"/>
        <v>14</v>
      </c>
      <c r="CT4" s="204" t="str">
        <f t="shared" ca="1" si="8"/>
        <v/>
      </c>
      <c r="CU4" s="204" t="str">
        <f t="shared" ca="1" si="8"/>
        <v/>
      </c>
      <c r="CV4" s="204" t="str">
        <f t="shared" ca="1" si="8"/>
        <v/>
      </c>
      <c r="CW4" s="204" t="str">
        <f t="shared" ca="1" si="8"/>
        <v/>
      </c>
      <c r="CX4" s="204">
        <f t="shared" ca="1" si="8"/>
        <v>15</v>
      </c>
      <c r="CY4" s="173"/>
    </row>
    <row r="5" spans="1:103" x14ac:dyDescent="0.25">
      <c r="A5" s="204" t="s">
        <v>54</v>
      </c>
      <c r="B5" s="204">
        <v>0</v>
      </c>
      <c r="C5" s="204" t="str">
        <f>IF(C3=12,12,IF(C3=B3,"",C3))</f>
        <v/>
      </c>
      <c r="D5" s="204" t="str">
        <f t="shared" ref="D5:BO5" si="9">IF(D3=12,12,IF(D3=C3,"",D3))</f>
        <v/>
      </c>
      <c r="E5" s="204" t="str">
        <f t="shared" si="9"/>
        <v/>
      </c>
      <c r="F5" s="204" t="str">
        <f t="shared" si="9"/>
        <v/>
      </c>
      <c r="G5" s="204" t="str">
        <f t="shared" si="9"/>
        <v/>
      </c>
      <c r="H5" s="204" t="str">
        <f t="shared" si="9"/>
        <v/>
      </c>
      <c r="I5" s="204" t="str">
        <f t="shared" si="9"/>
        <v/>
      </c>
      <c r="J5" s="204" t="str">
        <f t="shared" si="9"/>
        <v/>
      </c>
      <c r="K5" s="204" t="str">
        <f t="shared" si="9"/>
        <v/>
      </c>
      <c r="L5" s="204">
        <f t="shared" si="9"/>
        <v>1</v>
      </c>
      <c r="M5" s="204" t="str">
        <f t="shared" si="9"/>
        <v/>
      </c>
      <c r="N5" s="204" t="str">
        <f t="shared" si="9"/>
        <v/>
      </c>
      <c r="O5" s="204" t="str">
        <f t="shared" si="9"/>
        <v/>
      </c>
      <c r="P5" s="204" t="str">
        <f t="shared" si="9"/>
        <v/>
      </c>
      <c r="Q5" s="204" t="str">
        <f t="shared" si="9"/>
        <v/>
      </c>
      <c r="R5" s="204" t="str">
        <f t="shared" si="9"/>
        <v/>
      </c>
      <c r="S5" s="204" t="str">
        <f t="shared" si="9"/>
        <v/>
      </c>
      <c r="T5" s="204" t="str">
        <f t="shared" si="9"/>
        <v/>
      </c>
      <c r="U5" s="204" t="str">
        <f t="shared" si="9"/>
        <v/>
      </c>
      <c r="V5" s="204" t="str">
        <f t="shared" si="9"/>
        <v/>
      </c>
      <c r="W5" s="204" t="str">
        <f t="shared" si="9"/>
        <v/>
      </c>
      <c r="X5" s="204" t="str">
        <f t="shared" si="9"/>
        <v/>
      </c>
      <c r="Y5" s="204" t="str">
        <f t="shared" si="9"/>
        <v/>
      </c>
      <c r="Z5" s="204" t="str">
        <f t="shared" si="9"/>
        <v/>
      </c>
      <c r="AA5" s="204" t="str">
        <f t="shared" si="9"/>
        <v/>
      </c>
      <c r="AB5" s="204" t="str">
        <f t="shared" si="9"/>
        <v/>
      </c>
      <c r="AC5" s="204" t="str">
        <f t="shared" si="9"/>
        <v/>
      </c>
      <c r="AD5" s="204">
        <f t="shared" si="9"/>
        <v>2</v>
      </c>
      <c r="AE5" s="204" t="str">
        <f t="shared" si="9"/>
        <v/>
      </c>
      <c r="AF5" s="204" t="str">
        <f t="shared" si="9"/>
        <v/>
      </c>
      <c r="AG5" s="204" t="str">
        <f t="shared" si="9"/>
        <v/>
      </c>
      <c r="AH5" s="204" t="str">
        <f t="shared" si="9"/>
        <v/>
      </c>
      <c r="AI5" s="204" t="str">
        <f t="shared" si="9"/>
        <v/>
      </c>
      <c r="AJ5" s="204" t="str">
        <f t="shared" si="9"/>
        <v/>
      </c>
      <c r="AK5" s="204" t="str">
        <f t="shared" si="9"/>
        <v/>
      </c>
      <c r="AL5" s="204" t="str">
        <f t="shared" si="9"/>
        <v/>
      </c>
      <c r="AM5" s="204" t="str">
        <f t="shared" si="9"/>
        <v/>
      </c>
      <c r="AN5" s="204" t="str">
        <f t="shared" si="9"/>
        <v/>
      </c>
      <c r="AO5" s="204" t="str">
        <f t="shared" si="9"/>
        <v/>
      </c>
      <c r="AP5" s="204" t="str">
        <f t="shared" si="9"/>
        <v/>
      </c>
      <c r="AQ5" s="204" t="str">
        <f t="shared" si="9"/>
        <v/>
      </c>
      <c r="AR5" s="204" t="str">
        <f t="shared" si="9"/>
        <v/>
      </c>
      <c r="AS5" s="204" t="str">
        <f t="shared" si="9"/>
        <v/>
      </c>
      <c r="AT5" s="204" t="str">
        <f t="shared" si="9"/>
        <v/>
      </c>
      <c r="AU5" s="204">
        <f t="shared" si="9"/>
        <v>3</v>
      </c>
      <c r="AV5" s="204" t="str">
        <f t="shared" si="9"/>
        <v/>
      </c>
      <c r="AW5" s="204" t="str">
        <f t="shared" si="9"/>
        <v/>
      </c>
      <c r="AX5" s="204" t="str">
        <f t="shared" si="9"/>
        <v/>
      </c>
      <c r="AY5" s="204" t="str">
        <f t="shared" si="9"/>
        <v/>
      </c>
      <c r="AZ5" s="204" t="str">
        <f t="shared" si="9"/>
        <v/>
      </c>
      <c r="BA5" s="204" t="str">
        <f t="shared" si="9"/>
        <v/>
      </c>
      <c r="BB5" s="204">
        <f t="shared" si="9"/>
        <v>4</v>
      </c>
      <c r="BC5" s="204" t="str">
        <f t="shared" si="9"/>
        <v/>
      </c>
      <c r="BD5" s="204" t="str">
        <f t="shared" si="9"/>
        <v/>
      </c>
      <c r="BE5" s="204" t="str">
        <f t="shared" si="9"/>
        <v/>
      </c>
      <c r="BF5" s="204" t="str">
        <f t="shared" si="9"/>
        <v/>
      </c>
      <c r="BG5" s="204" t="str">
        <f t="shared" si="9"/>
        <v/>
      </c>
      <c r="BH5" s="204">
        <f t="shared" si="9"/>
        <v>5</v>
      </c>
      <c r="BI5" s="204" t="str">
        <f t="shared" si="9"/>
        <v/>
      </c>
      <c r="BJ5" s="204" t="str">
        <f t="shared" si="9"/>
        <v/>
      </c>
      <c r="BK5" s="204" t="str">
        <f t="shared" si="9"/>
        <v/>
      </c>
      <c r="BL5" s="204" t="str">
        <f t="shared" si="9"/>
        <v/>
      </c>
      <c r="BM5" s="204" t="str">
        <f t="shared" si="9"/>
        <v/>
      </c>
      <c r="BN5" s="204">
        <f t="shared" si="9"/>
        <v>6</v>
      </c>
      <c r="BO5" s="204" t="str">
        <f t="shared" si="9"/>
        <v/>
      </c>
      <c r="BP5" s="204" t="str">
        <f t="shared" ref="BP5:CX5" si="10">IF(BP3=12,12,IF(BP3=BO3,"",BP3))</f>
        <v/>
      </c>
      <c r="BQ5" s="204" t="str">
        <f t="shared" si="10"/>
        <v/>
      </c>
      <c r="BR5" s="204" t="str">
        <f t="shared" si="10"/>
        <v/>
      </c>
      <c r="BS5" s="204" t="str">
        <f t="shared" si="10"/>
        <v/>
      </c>
      <c r="BT5" s="204">
        <f t="shared" si="10"/>
        <v>7</v>
      </c>
      <c r="BU5" s="204" t="str">
        <f t="shared" si="10"/>
        <v/>
      </c>
      <c r="BV5" s="204" t="str">
        <f t="shared" si="10"/>
        <v/>
      </c>
      <c r="BW5" s="204" t="str">
        <f t="shared" si="10"/>
        <v/>
      </c>
      <c r="BX5" s="204" t="str">
        <f t="shared" si="10"/>
        <v/>
      </c>
      <c r="BY5" s="204" t="str">
        <f t="shared" si="10"/>
        <v/>
      </c>
      <c r="BZ5" s="204">
        <f t="shared" si="10"/>
        <v>8</v>
      </c>
      <c r="CA5" s="204" t="str">
        <f t="shared" si="10"/>
        <v/>
      </c>
      <c r="CB5" s="204" t="str">
        <f t="shared" si="10"/>
        <v/>
      </c>
      <c r="CC5" s="204" t="str">
        <f t="shared" si="10"/>
        <v/>
      </c>
      <c r="CD5" s="204" t="str">
        <f t="shared" si="10"/>
        <v/>
      </c>
      <c r="CE5" s="204" t="str">
        <f t="shared" si="10"/>
        <v/>
      </c>
      <c r="CF5" s="204">
        <f t="shared" si="10"/>
        <v>9</v>
      </c>
      <c r="CG5" s="204" t="str">
        <f t="shared" si="10"/>
        <v/>
      </c>
      <c r="CH5" s="204" t="str">
        <f t="shared" si="10"/>
        <v/>
      </c>
      <c r="CI5" s="204" t="str">
        <f t="shared" si="10"/>
        <v/>
      </c>
      <c r="CJ5" s="204" t="str">
        <f t="shared" si="10"/>
        <v/>
      </c>
      <c r="CK5" s="204" t="str">
        <f t="shared" si="10"/>
        <v/>
      </c>
      <c r="CL5" s="204">
        <f t="shared" si="10"/>
        <v>10</v>
      </c>
      <c r="CM5" s="204" t="str">
        <f t="shared" si="10"/>
        <v/>
      </c>
      <c r="CN5" s="204" t="str">
        <f t="shared" si="10"/>
        <v/>
      </c>
      <c r="CO5" s="204" t="str">
        <f t="shared" si="10"/>
        <v/>
      </c>
      <c r="CP5" s="204" t="str">
        <f t="shared" si="10"/>
        <v/>
      </c>
      <c r="CQ5" s="204" t="str">
        <f t="shared" si="10"/>
        <v/>
      </c>
      <c r="CR5" s="204">
        <f t="shared" si="10"/>
        <v>11</v>
      </c>
      <c r="CS5" s="204" t="str">
        <f t="shared" si="10"/>
        <v/>
      </c>
      <c r="CT5" s="204" t="str">
        <f t="shared" si="10"/>
        <v/>
      </c>
      <c r="CU5" s="204" t="str">
        <f t="shared" si="10"/>
        <v/>
      </c>
      <c r="CV5" s="204" t="str">
        <f t="shared" si="10"/>
        <v/>
      </c>
      <c r="CW5" s="204" t="str">
        <f t="shared" si="10"/>
        <v/>
      </c>
      <c r="CX5" s="204">
        <f t="shared" si="10"/>
        <v>12</v>
      </c>
      <c r="CY5" s="173"/>
    </row>
    <row r="6" spans="1:103" x14ac:dyDescent="0.25">
      <c r="A6" s="204" t="s">
        <v>163</v>
      </c>
      <c r="B6" s="204">
        <v>0</v>
      </c>
      <c r="C6" s="204">
        <f ca="1">IF(AND(C4&lt;&gt;1,C4&lt;&gt;5,C4&lt;&gt;12,C4&lt;&gt;15),#N/A,C4)</f>
        <v>12</v>
      </c>
      <c r="D6" s="204" t="e">
        <f ca="1">IF(AND(D4&lt;&gt;1,D4&lt;&gt;5,D4&lt;&gt;12,D4&lt;&gt;15),#N/A,D4)</f>
        <v>#N/A</v>
      </c>
      <c r="E6" s="204" t="e">
        <f t="shared" ref="E6:N6" ca="1" si="11">IF(AND(E4&lt;&gt;1,E4&lt;&gt;5,E4&lt;&gt;12,E4&lt;&gt;15),#N/A,E4)</f>
        <v>#N/A</v>
      </c>
      <c r="F6" s="204" t="e">
        <f t="shared" ca="1" si="11"/>
        <v>#N/A</v>
      </c>
      <c r="G6" s="204" t="e">
        <f t="shared" ca="1" si="11"/>
        <v>#N/A</v>
      </c>
      <c r="H6" s="204" t="e">
        <f t="shared" ca="1" si="11"/>
        <v>#N/A</v>
      </c>
      <c r="I6" s="204" t="e">
        <f t="shared" ca="1" si="11"/>
        <v>#N/A</v>
      </c>
      <c r="J6" s="204" t="e">
        <f t="shared" ca="1" si="11"/>
        <v>#N/A</v>
      </c>
      <c r="K6" s="204" t="e">
        <f t="shared" ca="1" si="11"/>
        <v>#N/A</v>
      </c>
      <c r="L6" s="204" t="e">
        <f t="shared" ca="1" si="11"/>
        <v>#N/A</v>
      </c>
      <c r="M6" s="204" t="e">
        <f t="shared" ca="1" si="11"/>
        <v>#N/A</v>
      </c>
      <c r="N6" s="204" t="e">
        <f t="shared" ca="1" si="11"/>
        <v>#N/A</v>
      </c>
      <c r="O6" s="204" t="e">
        <f t="shared" ref="O6:BZ6" ca="1" si="12">IF(AND(O4&lt;&gt;1,O4&lt;&gt;5,O4&lt;&gt;12,O4&lt;&gt;15),#N/A,O4)</f>
        <v>#N/A</v>
      </c>
      <c r="P6" s="204" t="e">
        <f t="shared" ca="1" si="12"/>
        <v>#N/A</v>
      </c>
      <c r="Q6" s="204" t="e">
        <f t="shared" ca="1" si="12"/>
        <v>#N/A</v>
      </c>
      <c r="R6" s="204" t="e">
        <f t="shared" ca="1" si="12"/>
        <v>#N/A</v>
      </c>
      <c r="S6" s="204" t="e">
        <f t="shared" ca="1" si="12"/>
        <v>#N/A</v>
      </c>
      <c r="T6" s="204" t="e">
        <f t="shared" ca="1" si="12"/>
        <v>#N/A</v>
      </c>
      <c r="U6" s="204" t="e">
        <f t="shared" ca="1" si="12"/>
        <v>#N/A</v>
      </c>
      <c r="V6" s="204" t="e">
        <f t="shared" ca="1" si="12"/>
        <v>#N/A</v>
      </c>
      <c r="W6" s="204" t="e">
        <f t="shared" ca="1" si="12"/>
        <v>#N/A</v>
      </c>
      <c r="X6" s="204" t="e">
        <f t="shared" ca="1" si="12"/>
        <v>#N/A</v>
      </c>
      <c r="Y6" s="204" t="e">
        <f t="shared" ca="1" si="12"/>
        <v>#N/A</v>
      </c>
      <c r="Z6" s="204" t="e">
        <f t="shared" ca="1" si="12"/>
        <v>#N/A</v>
      </c>
      <c r="AA6" s="204" t="e">
        <f t="shared" ca="1" si="12"/>
        <v>#N/A</v>
      </c>
      <c r="AB6" s="204" t="e">
        <f t="shared" ca="1" si="12"/>
        <v>#N/A</v>
      </c>
      <c r="AC6" s="204" t="e">
        <f t="shared" ca="1" si="12"/>
        <v>#N/A</v>
      </c>
      <c r="AD6" s="204" t="e">
        <f t="shared" ca="1" si="12"/>
        <v>#N/A</v>
      </c>
      <c r="AE6" s="204" t="e">
        <f t="shared" ca="1" si="12"/>
        <v>#N/A</v>
      </c>
      <c r="AF6" s="204" t="e">
        <f t="shared" ca="1" si="12"/>
        <v>#N/A</v>
      </c>
      <c r="AG6" s="204" t="e">
        <f t="shared" ca="1" si="12"/>
        <v>#N/A</v>
      </c>
      <c r="AH6" s="204" t="e">
        <f t="shared" ca="1" si="12"/>
        <v>#N/A</v>
      </c>
      <c r="AI6" s="204" t="e">
        <f t="shared" ca="1" si="12"/>
        <v>#N/A</v>
      </c>
      <c r="AJ6" s="204" t="e">
        <f t="shared" ca="1" si="12"/>
        <v>#N/A</v>
      </c>
      <c r="AK6" s="204" t="e">
        <f t="shared" ca="1" si="12"/>
        <v>#N/A</v>
      </c>
      <c r="AL6" s="204" t="e">
        <f t="shared" ca="1" si="12"/>
        <v>#N/A</v>
      </c>
      <c r="AM6" s="204" t="e">
        <f t="shared" ca="1" si="12"/>
        <v>#N/A</v>
      </c>
      <c r="AN6" s="204" t="e">
        <f t="shared" ca="1" si="12"/>
        <v>#N/A</v>
      </c>
      <c r="AO6" s="204" t="e">
        <f t="shared" ca="1" si="12"/>
        <v>#N/A</v>
      </c>
      <c r="AP6" s="204" t="e">
        <f t="shared" ca="1" si="12"/>
        <v>#N/A</v>
      </c>
      <c r="AQ6" s="204" t="e">
        <f t="shared" ca="1" si="12"/>
        <v>#N/A</v>
      </c>
      <c r="AR6" s="204" t="e">
        <f t="shared" ca="1" si="12"/>
        <v>#N/A</v>
      </c>
      <c r="AS6" s="204" t="e">
        <f t="shared" ca="1" si="12"/>
        <v>#N/A</v>
      </c>
      <c r="AT6" s="204" t="e">
        <f t="shared" ca="1" si="12"/>
        <v>#N/A</v>
      </c>
      <c r="AU6" s="204" t="e">
        <f t="shared" ca="1" si="12"/>
        <v>#N/A</v>
      </c>
      <c r="AV6" s="204" t="e">
        <f t="shared" ca="1" si="12"/>
        <v>#N/A</v>
      </c>
      <c r="AW6" s="204" t="e">
        <f t="shared" ca="1" si="12"/>
        <v>#N/A</v>
      </c>
      <c r="AX6" s="204" t="e">
        <f t="shared" ca="1" si="12"/>
        <v>#N/A</v>
      </c>
      <c r="AY6" s="204" t="e">
        <f t="shared" ca="1" si="12"/>
        <v>#N/A</v>
      </c>
      <c r="AZ6" s="204" t="e">
        <f t="shared" ca="1" si="12"/>
        <v>#N/A</v>
      </c>
      <c r="BA6" s="204" t="e">
        <f t="shared" ca="1" si="12"/>
        <v>#N/A</v>
      </c>
      <c r="BB6" s="204" t="e">
        <f t="shared" ca="1" si="12"/>
        <v>#N/A</v>
      </c>
      <c r="BC6" s="204" t="e">
        <f t="shared" ca="1" si="12"/>
        <v>#N/A</v>
      </c>
      <c r="BD6" s="204" t="e">
        <f t="shared" ca="1" si="12"/>
        <v>#N/A</v>
      </c>
      <c r="BE6" s="204" t="e">
        <f t="shared" ca="1" si="12"/>
        <v>#N/A</v>
      </c>
      <c r="BF6" s="204" t="e">
        <f t="shared" ca="1" si="12"/>
        <v>#N/A</v>
      </c>
      <c r="BG6" s="204" t="e">
        <f t="shared" ca="1" si="12"/>
        <v>#N/A</v>
      </c>
      <c r="BH6" s="204" t="e">
        <f t="shared" ca="1" si="12"/>
        <v>#N/A</v>
      </c>
      <c r="BI6" s="204" t="e">
        <f t="shared" ca="1" si="12"/>
        <v>#N/A</v>
      </c>
      <c r="BJ6" s="204" t="e">
        <f t="shared" ca="1" si="12"/>
        <v>#N/A</v>
      </c>
      <c r="BK6" s="204" t="e">
        <f t="shared" ca="1" si="12"/>
        <v>#N/A</v>
      </c>
      <c r="BL6" s="204" t="e">
        <f t="shared" ca="1" si="12"/>
        <v>#N/A</v>
      </c>
      <c r="BM6" s="204" t="e">
        <f t="shared" ca="1" si="12"/>
        <v>#N/A</v>
      </c>
      <c r="BN6" s="204" t="e">
        <f t="shared" ca="1" si="12"/>
        <v>#N/A</v>
      </c>
      <c r="BO6" s="204" t="e">
        <f t="shared" ca="1" si="12"/>
        <v>#N/A</v>
      </c>
      <c r="BP6" s="204" t="e">
        <f t="shared" ca="1" si="12"/>
        <v>#N/A</v>
      </c>
      <c r="BQ6" s="204" t="e">
        <f t="shared" ca="1" si="12"/>
        <v>#N/A</v>
      </c>
      <c r="BR6" s="204" t="e">
        <f t="shared" ca="1" si="12"/>
        <v>#N/A</v>
      </c>
      <c r="BS6" s="204" t="e">
        <f t="shared" ca="1" si="12"/>
        <v>#N/A</v>
      </c>
      <c r="BT6" s="204" t="e">
        <f t="shared" ca="1" si="12"/>
        <v>#N/A</v>
      </c>
      <c r="BU6" s="204" t="e">
        <f t="shared" ca="1" si="12"/>
        <v>#N/A</v>
      </c>
      <c r="BV6" s="204" t="e">
        <f t="shared" ca="1" si="12"/>
        <v>#N/A</v>
      </c>
      <c r="BW6" s="204" t="e">
        <f t="shared" ca="1" si="12"/>
        <v>#N/A</v>
      </c>
      <c r="BX6" s="204" t="e">
        <f t="shared" ca="1" si="12"/>
        <v>#N/A</v>
      </c>
      <c r="BY6" s="204" t="e">
        <f t="shared" ca="1" si="12"/>
        <v>#N/A</v>
      </c>
      <c r="BZ6" s="204" t="e">
        <f t="shared" ca="1" si="12"/>
        <v>#N/A</v>
      </c>
      <c r="CA6" s="204" t="e">
        <f t="shared" ref="CA6:CX6" ca="1" si="13">IF(AND(CA4&lt;&gt;1,CA4&lt;&gt;5,CA4&lt;&gt;12,CA4&lt;&gt;15),#N/A,CA4)</f>
        <v>#N/A</v>
      </c>
      <c r="CB6" s="204" t="e">
        <f t="shared" ca="1" si="13"/>
        <v>#N/A</v>
      </c>
      <c r="CC6" s="204" t="e">
        <f t="shared" ca="1" si="13"/>
        <v>#N/A</v>
      </c>
      <c r="CD6" s="204" t="e">
        <f t="shared" ca="1" si="13"/>
        <v>#N/A</v>
      </c>
      <c r="CE6" s="204" t="e">
        <f t="shared" ca="1" si="13"/>
        <v>#N/A</v>
      </c>
      <c r="CF6" s="204" t="e">
        <f t="shared" ca="1" si="13"/>
        <v>#N/A</v>
      </c>
      <c r="CG6" s="204" t="e">
        <f t="shared" ca="1" si="13"/>
        <v>#N/A</v>
      </c>
      <c r="CH6" s="204" t="e">
        <f t="shared" ca="1" si="13"/>
        <v>#N/A</v>
      </c>
      <c r="CI6" s="204" t="e">
        <f t="shared" ca="1" si="13"/>
        <v>#N/A</v>
      </c>
      <c r="CJ6" s="204" t="e">
        <f t="shared" ca="1" si="13"/>
        <v>#N/A</v>
      </c>
      <c r="CK6" s="204" t="e">
        <f t="shared" ca="1" si="13"/>
        <v>#N/A</v>
      </c>
      <c r="CL6" s="204" t="e">
        <f t="shared" ca="1" si="13"/>
        <v>#N/A</v>
      </c>
      <c r="CM6" s="204" t="e">
        <f t="shared" ca="1" si="13"/>
        <v>#N/A</v>
      </c>
      <c r="CN6" s="204" t="e">
        <f t="shared" ca="1" si="13"/>
        <v>#N/A</v>
      </c>
      <c r="CO6" s="204" t="e">
        <f t="shared" ca="1" si="13"/>
        <v>#N/A</v>
      </c>
      <c r="CP6" s="204" t="e">
        <f t="shared" ca="1" si="13"/>
        <v>#N/A</v>
      </c>
      <c r="CQ6" s="204" t="e">
        <f t="shared" ca="1" si="13"/>
        <v>#N/A</v>
      </c>
      <c r="CR6" s="204" t="e">
        <f t="shared" ca="1" si="13"/>
        <v>#N/A</v>
      </c>
      <c r="CS6" s="204" t="e">
        <f t="shared" ca="1" si="13"/>
        <v>#N/A</v>
      </c>
      <c r="CT6" s="204" t="e">
        <f t="shared" ca="1" si="13"/>
        <v>#N/A</v>
      </c>
      <c r="CU6" s="204" t="e">
        <f t="shared" ca="1" si="13"/>
        <v>#N/A</v>
      </c>
      <c r="CV6" s="204" t="e">
        <f t="shared" ca="1" si="13"/>
        <v>#N/A</v>
      </c>
      <c r="CW6" s="204" t="e">
        <f t="shared" ca="1" si="13"/>
        <v>#N/A</v>
      </c>
      <c r="CX6" s="204">
        <f t="shared" ca="1" si="13"/>
        <v>15</v>
      </c>
      <c r="CY6" s="173"/>
    </row>
    <row r="7" spans="1:103" x14ac:dyDescent="0.25">
      <c r="A7" s="204" t="s">
        <v>164</v>
      </c>
      <c r="B7" s="204">
        <v>0</v>
      </c>
      <c r="C7" s="204" t="e">
        <f>IF(AND(C5&lt;&gt;1,C5&lt;&gt;3,C5&lt;&gt;12),#N/A,C5)</f>
        <v>#N/A</v>
      </c>
      <c r="D7" s="204" t="e">
        <f t="shared" ref="D7:BO7" si="14">IF(AND(D5&lt;&gt;1,D5&lt;&gt;3,D5&lt;&gt;12),#N/A,D5)</f>
        <v>#N/A</v>
      </c>
      <c r="E7" s="204" t="e">
        <f t="shared" si="14"/>
        <v>#N/A</v>
      </c>
      <c r="F7" s="204" t="e">
        <f t="shared" si="14"/>
        <v>#N/A</v>
      </c>
      <c r="G7" s="204" t="e">
        <f t="shared" si="14"/>
        <v>#N/A</v>
      </c>
      <c r="H7" s="204" t="e">
        <f t="shared" si="14"/>
        <v>#N/A</v>
      </c>
      <c r="I7" s="204" t="e">
        <f t="shared" si="14"/>
        <v>#N/A</v>
      </c>
      <c r="J7" s="204" t="e">
        <f t="shared" si="14"/>
        <v>#N/A</v>
      </c>
      <c r="K7" s="204" t="e">
        <f t="shared" si="14"/>
        <v>#N/A</v>
      </c>
      <c r="L7" s="204">
        <f t="shared" si="14"/>
        <v>1</v>
      </c>
      <c r="M7" s="204" t="e">
        <f t="shared" si="14"/>
        <v>#N/A</v>
      </c>
      <c r="N7" s="204" t="e">
        <f t="shared" si="14"/>
        <v>#N/A</v>
      </c>
      <c r="O7" s="204" t="e">
        <f t="shared" si="14"/>
        <v>#N/A</v>
      </c>
      <c r="P7" s="204" t="e">
        <f t="shared" si="14"/>
        <v>#N/A</v>
      </c>
      <c r="Q7" s="204" t="e">
        <f t="shared" si="14"/>
        <v>#N/A</v>
      </c>
      <c r="R7" s="204" t="e">
        <f t="shared" si="14"/>
        <v>#N/A</v>
      </c>
      <c r="S7" s="204" t="e">
        <f t="shared" si="14"/>
        <v>#N/A</v>
      </c>
      <c r="T7" s="204" t="e">
        <f t="shared" si="14"/>
        <v>#N/A</v>
      </c>
      <c r="U7" s="204" t="e">
        <f t="shared" si="14"/>
        <v>#N/A</v>
      </c>
      <c r="V7" s="204" t="e">
        <f t="shared" si="14"/>
        <v>#N/A</v>
      </c>
      <c r="W7" s="204" t="e">
        <f t="shared" si="14"/>
        <v>#N/A</v>
      </c>
      <c r="X7" s="204" t="e">
        <f t="shared" si="14"/>
        <v>#N/A</v>
      </c>
      <c r="Y7" s="204" t="e">
        <f t="shared" si="14"/>
        <v>#N/A</v>
      </c>
      <c r="Z7" s="204" t="e">
        <f t="shared" si="14"/>
        <v>#N/A</v>
      </c>
      <c r="AA7" s="204" t="e">
        <f t="shared" si="14"/>
        <v>#N/A</v>
      </c>
      <c r="AB7" s="204" t="e">
        <f t="shared" si="14"/>
        <v>#N/A</v>
      </c>
      <c r="AC7" s="204" t="e">
        <f t="shared" si="14"/>
        <v>#N/A</v>
      </c>
      <c r="AD7" s="204" t="e">
        <f t="shared" si="14"/>
        <v>#N/A</v>
      </c>
      <c r="AE7" s="204" t="e">
        <f t="shared" si="14"/>
        <v>#N/A</v>
      </c>
      <c r="AF7" s="204" t="e">
        <f t="shared" si="14"/>
        <v>#N/A</v>
      </c>
      <c r="AG7" s="204" t="e">
        <f t="shared" si="14"/>
        <v>#N/A</v>
      </c>
      <c r="AH7" s="204" t="e">
        <f t="shared" si="14"/>
        <v>#N/A</v>
      </c>
      <c r="AI7" s="204" t="e">
        <f t="shared" si="14"/>
        <v>#N/A</v>
      </c>
      <c r="AJ7" s="204" t="e">
        <f t="shared" si="14"/>
        <v>#N/A</v>
      </c>
      <c r="AK7" s="204" t="e">
        <f t="shared" si="14"/>
        <v>#N/A</v>
      </c>
      <c r="AL7" s="204" t="e">
        <f t="shared" si="14"/>
        <v>#N/A</v>
      </c>
      <c r="AM7" s="204" t="e">
        <f t="shared" si="14"/>
        <v>#N/A</v>
      </c>
      <c r="AN7" s="204" t="e">
        <f t="shared" si="14"/>
        <v>#N/A</v>
      </c>
      <c r="AO7" s="204" t="e">
        <f t="shared" si="14"/>
        <v>#N/A</v>
      </c>
      <c r="AP7" s="204" t="e">
        <f t="shared" si="14"/>
        <v>#N/A</v>
      </c>
      <c r="AQ7" s="204" t="e">
        <f t="shared" si="14"/>
        <v>#N/A</v>
      </c>
      <c r="AR7" s="204" t="e">
        <f t="shared" si="14"/>
        <v>#N/A</v>
      </c>
      <c r="AS7" s="204" t="e">
        <f t="shared" si="14"/>
        <v>#N/A</v>
      </c>
      <c r="AT7" s="204" t="e">
        <f t="shared" si="14"/>
        <v>#N/A</v>
      </c>
      <c r="AU7" s="204">
        <f t="shared" si="14"/>
        <v>3</v>
      </c>
      <c r="AV7" s="204" t="e">
        <f t="shared" si="14"/>
        <v>#N/A</v>
      </c>
      <c r="AW7" s="204" t="e">
        <f t="shared" si="14"/>
        <v>#N/A</v>
      </c>
      <c r="AX7" s="204" t="e">
        <f t="shared" si="14"/>
        <v>#N/A</v>
      </c>
      <c r="AY7" s="204" t="e">
        <f t="shared" si="14"/>
        <v>#N/A</v>
      </c>
      <c r="AZ7" s="204" t="e">
        <f t="shared" si="14"/>
        <v>#N/A</v>
      </c>
      <c r="BA7" s="204" t="e">
        <f t="shared" si="14"/>
        <v>#N/A</v>
      </c>
      <c r="BB7" s="204" t="e">
        <f t="shared" si="14"/>
        <v>#N/A</v>
      </c>
      <c r="BC7" s="204" t="e">
        <f t="shared" si="14"/>
        <v>#N/A</v>
      </c>
      <c r="BD7" s="204" t="e">
        <f t="shared" si="14"/>
        <v>#N/A</v>
      </c>
      <c r="BE7" s="204" t="e">
        <f t="shared" si="14"/>
        <v>#N/A</v>
      </c>
      <c r="BF7" s="204" t="e">
        <f t="shared" si="14"/>
        <v>#N/A</v>
      </c>
      <c r="BG7" s="204" t="e">
        <f t="shared" si="14"/>
        <v>#N/A</v>
      </c>
      <c r="BH7" s="204" t="e">
        <f t="shared" si="14"/>
        <v>#N/A</v>
      </c>
      <c r="BI7" s="204" t="e">
        <f t="shared" si="14"/>
        <v>#N/A</v>
      </c>
      <c r="BJ7" s="204" t="e">
        <f t="shared" si="14"/>
        <v>#N/A</v>
      </c>
      <c r="BK7" s="204" t="e">
        <f t="shared" si="14"/>
        <v>#N/A</v>
      </c>
      <c r="BL7" s="204" t="e">
        <f t="shared" si="14"/>
        <v>#N/A</v>
      </c>
      <c r="BM7" s="204" t="e">
        <f t="shared" si="14"/>
        <v>#N/A</v>
      </c>
      <c r="BN7" s="204" t="e">
        <f t="shared" si="14"/>
        <v>#N/A</v>
      </c>
      <c r="BO7" s="204" t="e">
        <f t="shared" si="14"/>
        <v>#N/A</v>
      </c>
      <c r="BP7" s="204" t="e">
        <f t="shared" ref="BP7:CX7" si="15">IF(AND(BP5&lt;&gt;1,BP5&lt;&gt;3,BP5&lt;&gt;12),#N/A,BP5)</f>
        <v>#N/A</v>
      </c>
      <c r="BQ7" s="204" t="e">
        <f t="shared" si="15"/>
        <v>#N/A</v>
      </c>
      <c r="BR7" s="204" t="e">
        <f t="shared" si="15"/>
        <v>#N/A</v>
      </c>
      <c r="BS7" s="204" t="e">
        <f t="shared" si="15"/>
        <v>#N/A</v>
      </c>
      <c r="BT7" s="204" t="e">
        <f t="shared" si="15"/>
        <v>#N/A</v>
      </c>
      <c r="BU7" s="204" t="e">
        <f t="shared" si="15"/>
        <v>#N/A</v>
      </c>
      <c r="BV7" s="204" t="e">
        <f t="shared" si="15"/>
        <v>#N/A</v>
      </c>
      <c r="BW7" s="204" t="e">
        <f t="shared" si="15"/>
        <v>#N/A</v>
      </c>
      <c r="BX7" s="204" t="e">
        <f t="shared" si="15"/>
        <v>#N/A</v>
      </c>
      <c r="BY7" s="204" t="e">
        <f t="shared" si="15"/>
        <v>#N/A</v>
      </c>
      <c r="BZ7" s="204" t="e">
        <f t="shared" si="15"/>
        <v>#N/A</v>
      </c>
      <c r="CA7" s="204" t="e">
        <f t="shared" si="15"/>
        <v>#N/A</v>
      </c>
      <c r="CB7" s="204" t="e">
        <f t="shared" si="15"/>
        <v>#N/A</v>
      </c>
      <c r="CC7" s="204" t="e">
        <f t="shared" si="15"/>
        <v>#N/A</v>
      </c>
      <c r="CD7" s="204" t="e">
        <f t="shared" si="15"/>
        <v>#N/A</v>
      </c>
      <c r="CE7" s="204" t="e">
        <f t="shared" si="15"/>
        <v>#N/A</v>
      </c>
      <c r="CF7" s="204" t="e">
        <f t="shared" si="15"/>
        <v>#N/A</v>
      </c>
      <c r="CG7" s="204" t="e">
        <f t="shared" si="15"/>
        <v>#N/A</v>
      </c>
      <c r="CH7" s="204" t="e">
        <f t="shared" si="15"/>
        <v>#N/A</v>
      </c>
      <c r="CI7" s="204" t="e">
        <f t="shared" si="15"/>
        <v>#N/A</v>
      </c>
      <c r="CJ7" s="204" t="e">
        <f t="shared" si="15"/>
        <v>#N/A</v>
      </c>
      <c r="CK7" s="204" t="e">
        <f t="shared" si="15"/>
        <v>#N/A</v>
      </c>
      <c r="CL7" s="204" t="e">
        <f t="shared" si="15"/>
        <v>#N/A</v>
      </c>
      <c r="CM7" s="204" t="e">
        <f t="shared" si="15"/>
        <v>#N/A</v>
      </c>
      <c r="CN7" s="204" t="e">
        <f t="shared" si="15"/>
        <v>#N/A</v>
      </c>
      <c r="CO7" s="204" t="e">
        <f t="shared" si="15"/>
        <v>#N/A</v>
      </c>
      <c r="CP7" s="204" t="e">
        <f t="shared" si="15"/>
        <v>#N/A</v>
      </c>
      <c r="CQ7" s="204" t="e">
        <f t="shared" si="15"/>
        <v>#N/A</v>
      </c>
      <c r="CR7" s="204" t="e">
        <f t="shared" si="15"/>
        <v>#N/A</v>
      </c>
      <c r="CS7" s="204" t="e">
        <f t="shared" si="15"/>
        <v>#N/A</v>
      </c>
      <c r="CT7" s="204" t="e">
        <f t="shared" si="15"/>
        <v>#N/A</v>
      </c>
      <c r="CU7" s="204" t="e">
        <f t="shared" si="15"/>
        <v>#N/A</v>
      </c>
      <c r="CV7" s="204" t="e">
        <f t="shared" si="15"/>
        <v>#N/A</v>
      </c>
      <c r="CW7" s="204" t="e">
        <f t="shared" si="15"/>
        <v>#N/A</v>
      </c>
      <c r="CX7" s="204">
        <f t="shared" si="15"/>
        <v>12</v>
      </c>
      <c r="CY7" s="173"/>
    </row>
    <row r="8" spans="1:103" x14ac:dyDescent="0.25">
      <c r="A8" s="204" t="s">
        <v>114</v>
      </c>
      <c r="B8" s="205">
        <v>0</v>
      </c>
      <c r="C8" s="205">
        <v>0.01</v>
      </c>
      <c r="D8" s="205">
        <v>0.02</v>
      </c>
      <c r="E8" s="205">
        <v>0.03</v>
      </c>
      <c r="F8" s="205">
        <v>0.04</v>
      </c>
      <c r="G8" s="205">
        <v>0.05</v>
      </c>
      <c r="H8" s="205">
        <v>0.06</v>
      </c>
      <c r="I8" s="205">
        <v>7.0000000000000007E-2</v>
      </c>
      <c r="J8" s="205">
        <v>0.08</v>
      </c>
      <c r="K8" s="205">
        <v>0.09</v>
      </c>
      <c r="L8" s="205">
        <v>0.1</v>
      </c>
      <c r="M8" s="205">
        <v>0.11</v>
      </c>
      <c r="N8" s="205">
        <v>0.12</v>
      </c>
      <c r="O8" s="205">
        <v>0.13</v>
      </c>
      <c r="P8" s="205">
        <v>0.14000000000000001</v>
      </c>
      <c r="Q8" s="205">
        <v>0.15</v>
      </c>
      <c r="R8" s="205">
        <v>0.16</v>
      </c>
      <c r="S8" s="205">
        <v>0.17</v>
      </c>
      <c r="T8" s="205">
        <v>0.18</v>
      </c>
      <c r="U8" s="205">
        <v>0.19</v>
      </c>
      <c r="V8" s="205">
        <v>0.2</v>
      </c>
      <c r="W8" s="205">
        <v>0.21</v>
      </c>
      <c r="X8" s="205">
        <v>0.22</v>
      </c>
      <c r="Y8" s="205">
        <v>0.23</v>
      </c>
      <c r="Z8" s="205">
        <v>0.24</v>
      </c>
      <c r="AA8" s="205">
        <v>0.25</v>
      </c>
      <c r="AB8" s="205">
        <v>0.26</v>
      </c>
      <c r="AC8" s="205">
        <v>0.27</v>
      </c>
      <c r="AD8" s="205">
        <v>0.28000000000000003</v>
      </c>
      <c r="AE8" s="205">
        <v>0.28999999999999998</v>
      </c>
      <c r="AF8" s="205">
        <v>0.3</v>
      </c>
      <c r="AG8" s="205">
        <v>0.31</v>
      </c>
      <c r="AH8" s="205">
        <v>0.32</v>
      </c>
      <c r="AI8" s="205">
        <v>0.33</v>
      </c>
      <c r="AJ8" s="205">
        <v>0.34</v>
      </c>
      <c r="AK8" s="205">
        <v>0.35</v>
      </c>
      <c r="AL8" s="205">
        <v>0.36</v>
      </c>
      <c r="AM8" s="205">
        <v>0.37</v>
      </c>
      <c r="AN8" s="205">
        <v>0.38</v>
      </c>
      <c r="AO8" s="205">
        <v>0.39</v>
      </c>
      <c r="AP8" s="205">
        <v>0.4</v>
      </c>
      <c r="AQ8" s="205">
        <v>0.41</v>
      </c>
      <c r="AR8" s="205">
        <v>0.42</v>
      </c>
      <c r="AS8" s="205">
        <v>0.43</v>
      </c>
      <c r="AT8" s="205">
        <v>0.44</v>
      </c>
      <c r="AU8" s="205">
        <v>0.45</v>
      </c>
      <c r="AV8" s="205">
        <v>0.46</v>
      </c>
      <c r="AW8" s="205">
        <v>0.47</v>
      </c>
      <c r="AX8" s="205">
        <v>0.48</v>
      </c>
      <c r="AY8" s="205">
        <v>0.49</v>
      </c>
      <c r="AZ8" s="205">
        <v>0.5</v>
      </c>
      <c r="BA8" s="205">
        <v>0.51</v>
      </c>
      <c r="BB8" s="205">
        <v>0.52</v>
      </c>
      <c r="BC8" s="205">
        <v>0.53</v>
      </c>
      <c r="BD8" s="205">
        <v>0.54</v>
      </c>
      <c r="BE8" s="205">
        <v>0.55000000000000004</v>
      </c>
      <c r="BF8" s="205">
        <v>0.56000000000000005</v>
      </c>
      <c r="BG8" s="205">
        <v>0.56999999999999995</v>
      </c>
      <c r="BH8" s="205">
        <v>0.57999999999999996</v>
      </c>
      <c r="BI8" s="205">
        <v>0.59</v>
      </c>
      <c r="BJ8" s="205">
        <v>0.6</v>
      </c>
      <c r="BK8" s="205">
        <v>0.61</v>
      </c>
      <c r="BL8" s="205">
        <v>0.62</v>
      </c>
      <c r="BM8" s="205">
        <v>0.63</v>
      </c>
      <c r="BN8" s="205">
        <v>0.64</v>
      </c>
      <c r="BO8" s="205">
        <v>0.65</v>
      </c>
      <c r="BP8" s="205">
        <v>0.66</v>
      </c>
      <c r="BQ8" s="205">
        <v>0.67</v>
      </c>
      <c r="BR8" s="205">
        <v>0.68</v>
      </c>
      <c r="BS8" s="205">
        <v>0.69</v>
      </c>
      <c r="BT8" s="205">
        <v>0.7</v>
      </c>
      <c r="BU8" s="205">
        <v>0.71</v>
      </c>
      <c r="BV8" s="205">
        <v>0.72</v>
      </c>
      <c r="BW8" s="205">
        <v>0.73</v>
      </c>
      <c r="BX8" s="205">
        <v>0.74</v>
      </c>
      <c r="BY8" s="205">
        <v>0.75</v>
      </c>
      <c r="BZ8" s="205">
        <v>0.76</v>
      </c>
      <c r="CA8" s="205">
        <v>0.77</v>
      </c>
      <c r="CB8" s="205">
        <v>0.78</v>
      </c>
      <c r="CC8" s="205">
        <v>0.79</v>
      </c>
      <c r="CD8" s="205">
        <v>0.8</v>
      </c>
      <c r="CE8" s="205">
        <v>0.81</v>
      </c>
      <c r="CF8" s="205">
        <v>0.82</v>
      </c>
      <c r="CG8" s="205">
        <v>0.83</v>
      </c>
      <c r="CH8" s="205">
        <v>0.84</v>
      </c>
      <c r="CI8" s="205">
        <v>0.85</v>
      </c>
      <c r="CJ8" s="205">
        <v>0.86</v>
      </c>
      <c r="CK8" s="205">
        <v>0.87</v>
      </c>
      <c r="CL8" s="205">
        <v>0.88</v>
      </c>
      <c r="CM8" s="205">
        <v>0.89</v>
      </c>
      <c r="CN8" s="205">
        <v>0.9</v>
      </c>
      <c r="CO8" s="205">
        <v>0.91</v>
      </c>
      <c r="CP8" s="205">
        <v>0.92</v>
      </c>
      <c r="CQ8" s="205">
        <v>0.93</v>
      </c>
      <c r="CR8" s="205">
        <v>0.94</v>
      </c>
      <c r="CS8" s="205">
        <v>0.95</v>
      </c>
      <c r="CT8" s="205">
        <v>0.96</v>
      </c>
      <c r="CU8" s="205">
        <v>0.97</v>
      </c>
      <c r="CV8" s="205">
        <v>0.98</v>
      </c>
      <c r="CW8" s="205">
        <v>0.99</v>
      </c>
      <c r="CX8" s="205">
        <v>1</v>
      </c>
      <c r="CY8" s="46"/>
    </row>
    <row r="9" spans="1:103" x14ac:dyDescent="0.25">
      <c r="D9" s="187"/>
      <c r="E9" s="187"/>
      <c r="F9" s="187"/>
      <c r="W9" s="206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R9" s="207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</row>
    <row r="10" spans="1:103" x14ac:dyDescent="0.25">
      <c r="A10" s="187" t="s">
        <v>131</v>
      </c>
      <c r="B10" s="187"/>
      <c r="C10" s="187"/>
      <c r="D10" s="187"/>
      <c r="E10" s="187"/>
      <c r="F10" s="173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R10" s="208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</row>
    <row r="11" spans="1:103" x14ac:dyDescent="0.25">
      <c r="A11" s="187" t="s">
        <v>132</v>
      </c>
      <c r="B11" s="187" t="s">
        <v>130</v>
      </c>
      <c r="C11" s="187" t="s">
        <v>133</v>
      </c>
      <c r="D11" s="187" t="s">
        <v>134</v>
      </c>
      <c r="E11" s="187" t="s">
        <v>135</v>
      </c>
      <c r="F11" s="187" t="s">
        <v>140</v>
      </c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187"/>
      <c r="AL11" s="187"/>
      <c r="AR11" s="21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</row>
    <row r="12" spans="1:103" x14ac:dyDescent="0.25">
      <c r="A12" s="187" t="b">
        <f>NOT(B12)</f>
        <v>0</v>
      </c>
      <c r="B12" s="187" t="b">
        <f>Notenschlüssel!H6=Notenschlüssel!L17</f>
        <v>1</v>
      </c>
      <c r="C12" s="187" t="b">
        <f>Notenschlüssel!H18=Notenschlüssel!M17</f>
        <v>0</v>
      </c>
      <c r="D12" s="187" t="b">
        <f>Notenschlüssel!H18=Notenschlüssel!M18</f>
        <v>1</v>
      </c>
      <c r="E12" s="187" t="b">
        <f>Notenschlüssel!I4=Notenschlüssel!K17</f>
        <v>1</v>
      </c>
      <c r="F12" s="187" t="b">
        <f>Notenschlüssel!H8=Notenschlüssel!O18</f>
        <v>0</v>
      </c>
      <c r="W12" s="209"/>
      <c r="X12" s="210"/>
      <c r="Y12" s="210"/>
      <c r="Z12" s="210"/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0"/>
      <c r="AL12" s="210"/>
      <c r="AM12" s="205"/>
      <c r="AN12" s="205"/>
      <c r="AO12" s="205"/>
      <c r="AP12" s="205"/>
      <c r="AQ12" s="205"/>
      <c r="AR12" s="205"/>
      <c r="AS12" s="205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</row>
    <row r="13" spans="1:103" x14ac:dyDescent="0.25">
      <c r="D13" s="187"/>
      <c r="E13" s="187"/>
      <c r="F13" s="187"/>
      <c r="W13" s="211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04"/>
      <c r="AN13" s="204"/>
      <c r="AO13" s="204"/>
      <c r="AP13" s="204"/>
      <c r="AQ13" s="204"/>
      <c r="AR13" s="204"/>
      <c r="AS13" s="204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</row>
    <row r="14" spans="1:103" x14ac:dyDescent="0.25">
      <c r="C14" s="187"/>
      <c r="D14" s="187"/>
      <c r="E14" s="187"/>
      <c r="F14" s="187"/>
      <c r="W14" s="206"/>
      <c r="X14" s="187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</row>
    <row r="15" spans="1:103" x14ac:dyDescent="0.25">
      <c r="C15" s="187"/>
      <c r="D15" s="187"/>
      <c r="E15" s="187"/>
      <c r="F15" s="187"/>
      <c r="W15" s="187"/>
      <c r="X15" s="187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</row>
    <row r="16" spans="1:103" x14ac:dyDescent="0.25">
      <c r="A16" s="173"/>
      <c r="B16" s="173"/>
      <c r="C16" s="173"/>
      <c r="D16" s="173"/>
      <c r="X16" s="187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</row>
    <row r="18" spans="1:103" x14ac:dyDescent="0.25">
      <c r="AR18" s="207"/>
      <c r="AS18" s="207"/>
      <c r="AT18" s="207"/>
      <c r="AU18" s="207"/>
      <c r="AV18" s="207"/>
      <c r="AW18" s="207"/>
      <c r="AX18" s="207"/>
      <c r="AY18" s="207"/>
      <c r="AZ18" s="207"/>
      <c r="BA18" s="207"/>
      <c r="BB18" s="207"/>
      <c r="BC18" s="207"/>
      <c r="BD18" s="207"/>
      <c r="BE18" s="207"/>
      <c r="BF18" s="207"/>
      <c r="BG18" s="207"/>
      <c r="BH18" s="207"/>
      <c r="BI18" s="207"/>
      <c r="BJ18" s="207"/>
      <c r="BK18" s="207"/>
      <c r="BL18" s="207"/>
      <c r="BM18" s="207"/>
      <c r="BN18" s="207"/>
      <c r="BO18" s="207"/>
      <c r="BP18" s="207"/>
      <c r="BQ18" s="207"/>
      <c r="BR18" s="207"/>
      <c r="BS18" s="207"/>
      <c r="BT18" s="207"/>
      <c r="BU18" s="207"/>
      <c r="BV18" s="207"/>
      <c r="BW18" s="207"/>
      <c r="BX18" s="207"/>
      <c r="BY18" s="207"/>
      <c r="BZ18" s="207"/>
      <c r="CA18" s="207"/>
      <c r="CB18" s="207"/>
      <c r="CC18" s="207"/>
      <c r="CD18" s="207"/>
      <c r="CE18" s="207"/>
      <c r="CF18" s="207"/>
      <c r="CG18" s="207"/>
      <c r="CH18" s="207"/>
      <c r="CI18" s="207"/>
      <c r="CJ18" s="207"/>
      <c r="CK18" s="207"/>
      <c r="CL18" s="207"/>
      <c r="CM18" s="207"/>
      <c r="CN18" s="207"/>
      <c r="CO18" s="207"/>
      <c r="CP18" s="207"/>
      <c r="CQ18" s="207"/>
      <c r="CR18" s="207"/>
      <c r="CS18" s="46"/>
      <c r="CT18" s="46"/>
      <c r="CU18" s="46"/>
      <c r="CV18" s="46"/>
      <c r="CW18" s="46"/>
      <c r="CX18" s="46"/>
      <c r="CY18" s="46"/>
    </row>
    <row r="19" spans="1:103" x14ac:dyDescent="0.25">
      <c r="A19" s="26"/>
      <c r="B19" s="26"/>
      <c r="C19" s="26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08"/>
      <c r="AS19" s="208"/>
      <c r="AT19" s="208"/>
      <c r="AU19" s="208"/>
      <c r="AV19" s="208"/>
      <c r="AW19" s="208"/>
      <c r="AX19" s="208"/>
      <c r="AY19" s="208"/>
      <c r="AZ19" s="208"/>
      <c r="BA19" s="208"/>
      <c r="BB19" s="208"/>
      <c r="BC19" s="208"/>
      <c r="BD19" s="208"/>
      <c r="BE19" s="208"/>
      <c r="BF19" s="208"/>
      <c r="BG19" s="208"/>
      <c r="BH19" s="208"/>
      <c r="BI19" s="208"/>
      <c r="BJ19" s="208"/>
      <c r="BK19" s="208"/>
      <c r="BL19" s="208"/>
      <c r="BM19" s="208"/>
      <c r="BN19" s="208"/>
      <c r="BO19" s="208"/>
      <c r="BP19" s="208"/>
      <c r="BQ19" s="208"/>
      <c r="BR19" s="208"/>
      <c r="BS19" s="208"/>
      <c r="BT19" s="208"/>
      <c r="BU19" s="208"/>
      <c r="BV19" s="208"/>
      <c r="BW19" s="208"/>
      <c r="BX19" s="208"/>
      <c r="BY19" s="208"/>
      <c r="BZ19" s="208"/>
      <c r="CA19" s="208"/>
      <c r="CB19" s="208"/>
      <c r="CC19" s="208"/>
      <c r="CD19" s="208"/>
      <c r="CE19" s="208"/>
      <c r="CF19" s="208"/>
      <c r="CG19" s="208"/>
      <c r="CH19" s="208"/>
      <c r="CI19" s="208"/>
      <c r="CJ19" s="208"/>
      <c r="CK19" s="208"/>
      <c r="CL19" s="208"/>
      <c r="CM19" s="208"/>
      <c r="CN19" s="208"/>
      <c r="CO19" s="208"/>
      <c r="CP19" s="208"/>
      <c r="CQ19" s="208"/>
      <c r="CR19" s="208"/>
      <c r="CS19" s="26"/>
      <c r="CT19" s="26"/>
      <c r="CU19" s="26"/>
      <c r="CV19" s="26"/>
      <c r="CW19" s="26"/>
      <c r="CX19" s="26"/>
      <c r="CY19" s="26"/>
    </row>
    <row r="20" spans="1:103" x14ac:dyDescent="0.25">
      <c r="A20" s="21"/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46"/>
      <c r="M20" s="46"/>
      <c r="N20" s="46"/>
      <c r="O20" s="46"/>
      <c r="R20" s="21"/>
      <c r="S20" s="206" t="s">
        <v>137</v>
      </c>
      <c r="T20" s="206" t="s">
        <v>136</v>
      </c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</row>
    <row r="21" spans="1:103" x14ac:dyDescent="0.25">
      <c r="A21" s="21"/>
      <c r="B21" s="212" t="s">
        <v>97</v>
      </c>
      <c r="C21" s="213">
        <f t="shared" ref="C21:O21" ca="1" si="16">ROUND(C27*$S$21,0)</f>
        <v>0</v>
      </c>
      <c r="D21" s="213">
        <f t="shared" ca="1" si="16"/>
        <v>4</v>
      </c>
      <c r="E21" s="213">
        <f t="shared" ca="1" si="16"/>
        <v>10</v>
      </c>
      <c r="F21" s="213">
        <f t="shared" ca="1" si="16"/>
        <v>17</v>
      </c>
      <c r="G21" s="213">
        <f t="shared" ca="1" si="16"/>
        <v>19</v>
      </c>
      <c r="H21" s="213">
        <f t="shared" ca="1" si="16"/>
        <v>22</v>
      </c>
      <c r="I21" s="213">
        <f t="shared" ca="1" si="16"/>
        <v>24</v>
      </c>
      <c r="J21" s="213">
        <f t="shared" ca="1" si="16"/>
        <v>26</v>
      </c>
      <c r="K21" s="213">
        <f t="shared" ca="1" si="16"/>
        <v>29</v>
      </c>
      <c r="L21" s="213">
        <f t="shared" ca="1" si="16"/>
        <v>31</v>
      </c>
      <c r="M21" s="213">
        <f t="shared" ca="1" si="16"/>
        <v>33</v>
      </c>
      <c r="N21" s="213">
        <f t="shared" ca="1" si="16"/>
        <v>36</v>
      </c>
      <c r="O21" s="213">
        <f t="shared" ca="1" si="16"/>
        <v>38</v>
      </c>
      <c r="R21" s="21"/>
      <c r="S21" s="213">
        <f ca="1">Resultate!F1</f>
        <v>38</v>
      </c>
      <c r="T21" s="214">
        <f ca="1">IFERROR(ROUND(O38*S21/R38,1),"")</f>
        <v>0</v>
      </c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</row>
    <row r="22" spans="1:103" x14ac:dyDescent="0.25">
      <c r="B22" s="212" t="s">
        <v>124</v>
      </c>
      <c r="C22" s="213">
        <v>0</v>
      </c>
      <c r="D22" s="213">
        <v>1</v>
      </c>
      <c r="E22" s="213">
        <v>2</v>
      </c>
      <c r="F22" s="213">
        <v>3</v>
      </c>
      <c r="G22" s="213">
        <v>4</v>
      </c>
      <c r="H22" s="213">
        <v>5</v>
      </c>
      <c r="I22" s="213">
        <v>6</v>
      </c>
      <c r="J22" s="213">
        <v>7</v>
      </c>
      <c r="K22" s="213">
        <v>8</v>
      </c>
      <c r="L22" s="213">
        <v>9</v>
      </c>
      <c r="M22" s="213">
        <v>10</v>
      </c>
      <c r="N22" s="213">
        <v>11</v>
      </c>
      <c r="O22" s="213">
        <v>12</v>
      </c>
      <c r="P22" s="187"/>
      <c r="Q22" s="187"/>
    </row>
    <row r="23" spans="1:103" x14ac:dyDescent="0.25">
      <c r="B23" s="212" t="s">
        <v>117</v>
      </c>
      <c r="C23" s="215">
        <f>Notenschlüssel!D23</f>
        <v>0</v>
      </c>
      <c r="D23" s="215">
        <f>Notenschlüssel!E23</f>
        <v>0.15</v>
      </c>
      <c r="E23" s="215">
        <f>Notenschlüssel!F23</f>
        <v>0.35</v>
      </c>
      <c r="F23" s="215">
        <f>Notenschlüssel!G23</f>
        <v>0.5</v>
      </c>
      <c r="G23" s="215">
        <f>Notenschlüssel!H23</f>
        <v>0.55000000000000004</v>
      </c>
      <c r="H23" s="215">
        <f>Notenschlüssel!I23</f>
        <v>0.6</v>
      </c>
      <c r="I23" s="215">
        <f>Notenschlüssel!J23</f>
        <v>0.67</v>
      </c>
      <c r="J23" s="215">
        <f>Notenschlüssel!K23</f>
        <v>0.75</v>
      </c>
      <c r="K23" s="215">
        <f>Notenschlüssel!L23</f>
        <v>0.8</v>
      </c>
      <c r="L23" s="215">
        <f>Notenschlüssel!M23</f>
        <v>0.85</v>
      </c>
      <c r="M23" s="215">
        <f>Notenschlüssel!N23</f>
        <v>0.9</v>
      </c>
      <c r="N23" s="215">
        <f>Notenschlüssel!O23</f>
        <v>0.94</v>
      </c>
      <c r="O23" s="215">
        <f>Notenschlüssel!P23</f>
        <v>0.98</v>
      </c>
      <c r="P23" s="206"/>
      <c r="Q23" s="206"/>
    </row>
    <row r="24" spans="1:103" x14ac:dyDescent="0.25">
      <c r="B24" s="212" t="s">
        <v>130</v>
      </c>
      <c r="C24" s="216">
        <v>0</v>
      </c>
      <c r="D24" s="216">
        <f>Notenschlüssel!I12</f>
        <v>0.1</v>
      </c>
      <c r="E24" s="216">
        <f>AVERAGE(D24,F24)</f>
        <v>0.27500000000000002</v>
      </c>
      <c r="F24" s="216">
        <f>Notenschlüssel!I14</f>
        <v>0.45</v>
      </c>
      <c r="G24" s="216">
        <f>$F$24+(G28-$F$28)*(Notenschlüssel!$I$16-$F$24)/9</f>
        <v>0.51111111111111107</v>
      </c>
      <c r="H24" s="216">
        <f>$F$24+(H28-$F$28)*(Notenschlüssel!$I$16-$F$24)/9</f>
        <v>0.57222222222222219</v>
      </c>
      <c r="I24" s="216">
        <f>$F$24+(I28-$F$28)*(Notenschlüssel!$I$16-$F$24)/9</f>
        <v>0.6333333333333333</v>
      </c>
      <c r="J24" s="216">
        <f>$F$24+(J28-$F$28)*(Notenschlüssel!$I$16-$F$24)/9</f>
        <v>0.69444444444444442</v>
      </c>
      <c r="K24" s="216">
        <f>$F$24+(K28-$F$28)*(Notenschlüssel!$I$16-$F$24)/9</f>
        <v>0.75555555555555554</v>
      </c>
      <c r="L24" s="216">
        <f>$F$24+(L28-$F$28)*(Notenschlüssel!$I$16-$F$24)/9</f>
        <v>0.81666666666666665</v>
      </c>
      <c r="M24" s="216">
        <f>$F$24+(M28-$F$28)*(Notenschlüssel!$I$16-$F$24)/9</f>
        <v>0.87777777777777777</v>
      </c>
      <c r="N24" s="216">
        <f>$F$24+(N28-$F$28)*(Notenschlüssel!$I$16-$F$24)/9</f>
        <v>0.93888888888888888</v>
      </c>
      <c r="O24" s="216">
        <f>$F$24+(O28-$F$28)*(Notenschlüssel!$I$16-$F$24)/9</f>
        <v>1</v>
      </c>
      <c r="P24" s="209"/>
      <c r="Q24" s="209"/>
    </row>
    <row r="25" spans="1:103" x14ac:dyDescent="0.25">
      <c r="A25" s="20"/>
      <c r="B25" s="212" t="s">
        <v>144</v>
      </c>
      <c r="C25" s="215">
        <f t="shared" ref="C25:O25" ca="1" si="17">IFERROR(C37*$S$31/$S$21,0)</f>
        <v>0</v>
      </c>
      <c r="D25" s="215">
        <f t="shared" ca="1" si="17"/>
        <v>0</v>
      </c>
      <c r="E25" s="215">
        <f t="shared" ca="1" si="17"/>
        <v>0</v>
      </c>
      <c r="F25" s="215">
        <f t="shared" ca="1" si="17"/>
        <v>0</v>
      </c>
      <c r="G25" s="215">
        <f t="shared" ca="1" si="17"/>
        <v>0</v>
      </c>
      <c r="H25" s="215">
        <f t="shared" ca="1" si="17"/>
        <v>0</v>
      </c>
      <c r="I25" s="215">
        <f t="shared" ca="1" si="17"/>
        <v>0</v>
      </c>
      <c r="J25" s="215">
        <f t="shared" ca="1" si="17"/>
        <v>0</v>
      </c>
      <c r="K25" s="215">
        <f t="shared" ca="1" si="17"/>
        <v>0</v>
      </c>
      <c r="L25" s="215">
        <f t="shared" ca="1" si="17"/>
        <v>0</v>
      </c>
      <c r="M25" s="215">
        <f t="shared" ca="1" si="17"/>
        <v>0</v>
      </c>
      <c r="N25" s="215">
        <f t="shared" ca="1" si="17"/>
        <v>0</v>
      </c>
      <c r="O25" s="215">
        <f t="shared" ca="1" si="17"/>
        <v>0</v>
      </c>
      <c r="P25" s="211"/>
      <c r="Q25" s="211"/>
    </row>
    <row r="26" spans="1:103" x14ac:dyDescent="0.25">
      <c r="B26" s="212" t="s">
        <v>143</v>
      </c>
      <c r="C26" s="215">
        <f t="shared" ref="C26:O26" si="18">IF($A$12,C23,C24)</f>
        <v>0</v>
      </c>
      <c r="D26" s="215">
        <f t="shared" si="18"/>
        <v>0.1</v>
      </c>
      <c r="E26" s="215">
        <f t="shared" si="18"/>
        <v>0.27500000000000002</v>
      </c>
      <c r="F26" s="215">
        <f t="shared" si="18"/>
        <v>0.45</v>
      </c>
      <c r="G26" s="215">
        <f t="shared" si="18"/>
        <v>0.51111111111111107</v>
      </c>
      <c r="H26" s="215">
        <f t="shared" si="18"/>
        <v>0.57222222222222219</v>
      </c>
      <c r="I26" s="215">
        <f t="shared" si="18"/>
        <v>0.6333333333333333</v>
      </c>
      <c r="J26" s="215">
        <f t="shared" si="18"/>
        <v>0.69444444444444442</v>
      </c>
      <c r="K26" s="215">
        <f t="shared" si="18"/>
        <v>0.75555555555555554</v>
      </c>
      <c r="L26" s="215">
        <f t="shared" si="18"/>
        <v>0.81666666666666665</v>
      </c>
      <c r="M26" s="215">
        <f t="shared" si="18"/>
        <v>0.87777777777777777</v>
      </c>
      <c r="N26" s="215">
        <f t="shared" si="18"/>
        <v>0.93888888888888888</v>
      </c>
      <c r="O26" s="215">
        <f t="shared" si="18"/>
        <v>1</v>
      </c>
      <c r="P26" s="206"/>
      <c r="Q26" s="206"/>
    </row>
    <row r="27" spans="1:103" x14ac:dyDescent="0.25">
      <c r="B27" s="212" t="s">
        <v>129</v>
      </c>
      <c r="C27" s="215">
        <f t="shared" ref="C27:O27" si="19">IF($E$12,IF($F$12,C25,C26),C26)</f>
        <v>0</v>
      </c>
      <c r="D27" s="215">
        <f t="shared" si="19"/>
        <v>0.1</v>
      </c>
      <c r="E27" s="215">
        <f t="shared" si="19"/>
        <v>0.27500000000000002</v>
      </c>
      <c r="F27" s="215">
        <f t="shared" si="19"/>
        <v>0.45</v>
      </c>
      <c r="G27" s="215">
        <f t="shared" si="19"/>
        <v>0.51111111111111107</v>
      </c>
      <c r="H27" s="215">
        <f t="shared" si="19"/>
        <v>0.57222222222222219</v>
      </c>
      <c r="I27" s="215">
        <f t="shared" si="19"/>
        <v>0.6333333333333333</v>
      </c>
      <c r="J27" s="215">
        <f t="shared" si="19"/>
        <v>0.69444444444444442</v>
      </c>
      <c r="K27" s="215">
        <f t="shared" si="19"/>
        <v>0.75555555555555554</v>
      </c>
      <c r="L27" s="215">
        <f t="shared" si="19"/>
        <v>0.81666666666666665</v>
      </c>
      <c r="M27" s="215">
        <f t="shared" si="19"/>
        <v>0.87777777777777777</v>
      </c>
      <c r="N27" s="215">
        <f t="shared" si="19"/>
        <v>0.93888888888888888</v>
      </c>
      <c r="O27" s="215">
        <f t="shared" si="19"/>
        <v>1</v>
      </c>
      <c r="P27" s="210"/>
      <c r="Q27" s="210"/>
      <c r="R27" s="210"/>
    </row>
    <row r="28" spans="1:103" x14ac:dyDescent="0.25">
      <c r="B28" s="212" t="s">
        <v>124</v>
      </c>
      <c r="C28" s="213">
        <v>0</v>
      </c>
      <c r="D28" s="213">
        <v>1</v>
      </c>
      <c r="E28" s="213">
        <v>2</v>
      </c>
      <c r="F28" s="213">
        <v>3</v>
      </c>
      <c r="G28" s="213">
        <v>4</v>
      </c>
      <c r="H28" s="213">
        <v>5</v>
      </c>
      <c r="I28" s="213">
        <v>6</v>
      </c>
      <c r="J28" s="213">
        <v>7</v>
      </c>
      <c r="K28" s="213">
        <v>8</v>
      </c>
      <c r="L28" s="213">
        <v>9</v>
      </c>
      <c r="M28" s="213">
        <v>10</v>
      </c>
      <c r="N28" s="213">
        <v>11</v>
      </c>
      <c r="O28" s="213">
        <v>12</v>
      </c>
    </row>
    <row r="29" spans="1:103" x14ac:dyDescent="0.25">
      <c r="B29" s="212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</row>
    <row r="30" spans="1:103" x14ac:dyDescent="0.25">
      <c r="R30" s="46"/>
      <c r="S30" s="206" t="s">
        <v>146</v>
      </c>
      <c r="T30" s="206" t="s">
        <v>138</v>
      </c>
    </row>
    <row r="31" spans="1:103" x14ac:dyDescent="0.25">
      <c r="B31" s="212" t="s">
        <v>97</v>
      </c>
      <c r="C31" s="213">
        <f t="shared" ref="C31:Q31" ca="1" si="20">IFERROR(ROUND(C38*$S$31,0),"")</f>
        <v>0</v>
      </c>
      <c r="D31" s="213">
        <f t="shared" ca="1" si="20"/>
        <v>0</v>
      </c>
      <c r="E31" s="213">
        <f t="shared" ca="1" si="20"/>
        <v>0</v>
      </c>
      <c r="F31" s="213">
        <f t="shared" ca="1" si="20"/>
        <v>0</v>
      </c>
      <c r="G31" s="213">
        <f t="shared" ca="1" si="20"/>
        <v>0</v>
      </c>
      <c r="H31" s="213">
        <f t="shared" ca="1" si="20"/>
        <v>0</v>
      </c>
      <c r="I31" s="213">
        <f t="shared" ca="1" si="20"/>
        <v>0</v>
      </c>
      <c r="J31" s="213">
        <f t="shared" ca="1" si="20"/>
        <v>0</v>
      </c>
      <c r="K31" s="213">
        <f t="shared" ca="1" si="20"/>
        <v>0</v>
      </c>
      <c r="L31" s="213">
        <f t="shared" ca="1" si="20"/>
        <v>0</v>
      </c>
      <c r="M31" s="213">
        <f t="shared" ca="1" si="20"/>
        <v>0</v>
      </c>
      <c r="N31" s="213">
        <f ca="1">IFERROR(ROUND(N38*$S$31,0),"")</f>
        <v>0</v>
      </c>
      <c r="O31" s="213">
        <f ca="1">IFERROR(ROUND(O38*$S$31,0),"")</f>
        <v>0</v>
      </c>
      <c r="P31" s="213">
        <f ca="1">IFERROR(ROUND(P38*$S$31,0),"")</f>
        <v>0</v>
      </c>
      <c r="Q31" s="213">
        <f t="shared" ca="1" si="20"/>
        <v>0</v>
      </c>
      <c r="R31" s="213">
        <f ca="1">ROUND(R38*$S$31,0)</f>
        <v>0</v>
      </c>
      <c r="S31" s="213">
        <f ca="1">Resultate!F2</f>
        <v>0</v>
      </c>
      <c r="T31" s="214">
        <f ca="1">1.22 *S21</f>
        <v>46.36</v>
      </c>
      <c r="U31" s="26"/>
    </row>
    <row r="32" spans="1:103" x14ac:dyDescent="0.25">
      <c r="B32" s="212" t="s">
        <v>124</v>
      </c>
      <c r="C32" s="213">
        <v>0</v>
      </c>
      <c r="D32" s="213">
        <v>1</v>
      </c>
      <c r="E32" s="213">
        <v>2</v>
      </c>
      <c r="F32" s="213">
        <v>3</v>
      </c>
      <c r="G32" s="213">
        <v>4</v>
      </c>
      <c r="H32" s="213">
        <v>5</v>
      </c>
      <c r="I32" s="213">
        <v>6</v>
      </c>
      <c r="J32" s="213">
        <v>7</v>
      </c>
      <c r="K32" s="213">
        <v>8</v>
      </c>
      <c r="L32" s="213">
        <v>9</v>
      </c>
      <c r="M32" s="213">
        <v>10</v>
      </c>
      <c r="N32" s="213">
        <v>11</v>
      </c>
      <c r="O32" s="213">
        <v>12</v>
      </c>
      <c r="P32" s="213">
        <v>13</v>
      </c>
      <c r="Q32" s="213">
        <v>14</v>
      </c>
      <c r="R32" s="213">
        <v>15</v>
      </c>
      <c r="S32" s="208"/>
      <c r="T32" s="208"/>
      <c r="U32" s="21"/>
    </row>
    <row r="33" spans="1:22" x14ac:dyDescent="0.25">
      <c r="B33" s="212" t="s">
        <v>117</v>
      </c>
      <c r="C33" s="210">
        <f>Notenschlüssel!D29</f>
        <v>0</v>
      </c>
      <c r="D33" s="210">
        <f>Notenschlüssel!E29</f>
        <v>0.1</v>
      </c>
      <c r="E33" s="210">
        <f>Notenschlüssel!F29</f>
        <v>0.2</v>
      </c>
      <c r="F33" s="210">
        <f>Notenschlüssel!G29</f>
        <v>0.4</v>
      </c>
      <c r="G33" s="210">
        <f>Notenschlüssel!H29</f>
        <v>0.45</v>
      </c>
      <c r="H33" s="210">
        <f>Notenschlüssel!I29</f>
        <v>0.5</v>
      </c>
      <c r="I33" s="210">
        <f>Notenschlüssel!J29</f>
        <v>0.55000000000000004</v>
      </c>
      <c r="J33" s="210">
        <f>Notenschlüssel!K29</f>
        <v>0.6</v>
      </c>
      <c r="K33" s="210">
        <f>Notenschlüssel!L29</f>
        <v>0.67</v>
      </c>
      <c r="L33" s="210">
        <f>Notenschlüssel!M29</f>
        <v>0.75</v>
      </c>
      <c r="M33" s="210">
        <f>Notenschlüssel!N29</f>
        <v>0.8</v>
      </c>
      <c r="N33" s="210">
        <f>Notenschlüssel!O29</f>
        <v>0.83</v>
      </c>
      <c r="O33" s="210">
        <f>Notenschlüssel!P29</f>
        <v>0.85</v>
      </c>
      <c r="P33" s="210">
        <f>Notenschlüssel!Q29</f>
        <v>0.9</v>
      </c>
      <c r="Q33" s="210">
        <f>Notenschlüssel!R29</f>
        <v>0.94</v>
      </c>
      <c r="R33" s="210">
        <f>Notenschlüssel!S29</f>
        <v>0.98</v>
      </c>
      <c r="S33" s="21"/>
      <c r="T33" s="21"/>
      <c r="U33" s="21"/>
    </row>
    <row r="34" spans="1:22" x14ac:dyDescent="0.25">
      <c r="B34" s="212" t="s">
        <v>128</v>
      </c>
      <c r="C34" s="217">
        <v>0</v>
      </c>
      <c r="D34" s="217">
        <f>Notenschlüssel!H12</f>
        <v>0.15</v>
      </c>
      <c r="E34" s="217">
        <f>D34+(G34-D34)/3</f>
        <v>0.26666666666666666</v>
      </c>
      <c r="F34" s="217">
        <f>D34+2*(G34-D34)/3</f>
        <v>0.3833333333333333</v>
      </c>
      <c r="G34" s="217">
        <f>Notenschlüssel!H14</f>
        <v>0.5</v>
      </c>
      <c r="H34" s="217">
        <f>$G$34+(H39-$G$39)*(Notenschlüssel!$H$16-$G$34)/11</f>
        <v>0.54545454545454541</v>
      </c>
      <c r="I34" s="217">
        <f>$G$34+(I39-$G$39)*(Notenschlüssel!$H$16-$G$34)/11</f>
        <v>0.59090909090909094</v>
      </c>
      <c r="J34" s="217">
        <f>$G$34+(J39-$G$39)*(Notenschlüssel!$H$16-$G$34)/11</f>
        <v>0.63636363636363635</v>
      </c>
      <c r="K34" s="217">
        <f>$G$34+(K39-$G$39)*(Notenschlüssel!$H$16-$G$34)/11</f>
        <v>0.68181818181818188</v>
      </c>
      <c r="L34" s="217">
        <f>$G$34+(L39-$G$39)*(Notenschlüssel!$H$16-$G$34)/11</f>
        <v>0.72727272727272729</v>
      </c>
      <c r="M34" s="217">
        <f>$G$34+(M39-$G$39)*(Notenschlüssel!$H$16-$G$34)/11</f>
        <v>0.77272727272727271</v>
      </c>
      <c r="N34" s="217">
        <f>$G$34+(N39-$G$39)*(Notenschlüssel!$H$16-$G$34)/11</f>
        <v>0.81818181818181812</v>
      </c>
      <c r="O34" s="217">
        <f>$G$34+(O39-$G$39)*(Notenschlüssel!$H$16-$G$34)/11</f>
        <v>0.86363636363636365</v>
      </c>
      <c r="P34" s="217">
        <f>$G$34+(P39-$G$39)*(Notenschlüssel!$H$16-$G$34)/11</f>
        <v>0.90909090909090917</v>
      </c>
      <c r="Q34" s="217">
        <f>$G$34+(Q39-$G$39)*(Notenschlüssel!$H$16-$G$34)/11</f>
        <v>0.95454545454545459</v>
      </c>
      <c r="R34" s="217">
        <f>$G$34+(R39-$G$39)*(Notenschlüssel!$H$16-$G$34)/11</f>
        <v>1</v>
      </c>
      <c r="S34" s="21"/>
      <c r="T34" s="21"/>
    </row>
    <row r="35" spans="1:22" x14ac:dyDescent="0.25">
      <c r="B35" s="212" t="s">
        <v>125</v>
      </c>
      <c r="C35" s="210">
        <v>0</v>
      </c>
      <c r="D35" s="210">
        <f>Notenschlüssel!H12</f>
        <v>0.15</v>
      </c>
      <c r="E35" s="210">
        <f>D35+1*(H35-D35)/4</f>
        <v>0.23749999999999999</v>
      </c>
      <c r="F35" s="210">
        <f>D35+2*(H35-D35)/4</f>
        <v>0.32499999999999996</v>
      </c>
      <c r="G35" s="210">
        <f>D35+3*(H35-D35)/4</f>
        <v>0.41249999999999998</v>
      </c>
      <c r="H35" s="210">
        <f>Notenschlüssel!H14</f>
        <v>0.5</v>
      </c>
      <c r="I35" s="210">
        <f>$H$35+(I39-$H$39)*(Notenschlüssel!$H$16-$H$35)/10</f>
        <v>0.55000000000000004</v>
      </c>
      <c r="J35" s="210">
        <f>$H$35+(J39-$H$39)*(Notenschlüssel!$H$16-$H$35)/10</f>
        <v>0.6</v>
      </c>
      <c r="K35" s="210">
        <f>$H$35+(K39-$H$39)*(Notenschlüssel!$H$16-$H$35)/10</f>
        <v>0.65</v>
      </c>
      <c r="L35" s="210">
        <f>$H$35+(L39-$H$39)*(Notenschlüssel!$H$16-$H$35)/10</f>
        <v>0.7</v>
      </c>
      <c r="M35" s="210">
        <f>$H$35+(M39-$H$39)*(Notenschlüssel!$H$16-$H$35)/10</f>
        <v>0.75</v>
      </c>
      <c r="N35" s="210">
        <f>$H$35+(N39-$H$39)*(Notenschlüssel!$H$16-$H$35)/10</f>
        <v>0.8</v>
      </c>
      <c r="O35" s="210">
        <f>$H$35+(O39-$H$39)*(Notenschlüssel!$H$16-$H$35)/10</f>
        <v>0.85</v>
      </c>
      <c r="P35" s="210">
        <f>$H$35+(P39-$H$39)*(Notenschlüssel!$H$16-$H$35)/10</f>
        <v>0.9</v>
      </c>
      <c r="Q35" s="210">
        <f>$H$35+(Q39-$H$39)*(Notenschlüssel!$H$16-$H$35)/10</f>
        <v>0.95</v>
      </c>
      <c r="R35" s="210">
        <f>$H$35+(R39-$H$39)*(Notenschlüssel!$H$16-$H$35)/10</f>
        <v>1</v>
      </c>
    </row>
    <row r="36" spans="1:22" x14ac:dyDescent="0.25">
      <c r="B36" s="212" t="s">
        <v>145</v>
      </c>
      <c r="C36" s="210">
        <f ca="1">IFERROR(C26*$S$21/$S$31,0)</f>
        <v>0</v>
      </c>
      <c r="D36" s="210">
        <f t="shared" ref="D36:N36" ca="1" si="21">IFERROR(D26*$S$21/$S$31,0)</f>
        <v>0</v>
      </c>
      <c r="E36" s="210">
        <f t="shared" ca="1" si="21"/>
        <v>0</v>
      </c>
      <c r="F36" s="210">
        <f t="shared" ca="1" si="21"/>
        <v>0</v>
      </c>
      <c r="G36" s="210">
        <f t="shared" ca="1" si="21"/>
        <v>0</v>
      </c>
      <c r="H36" s="210">
        <f t="shared" ca="1" si="21"/>
        <v>0</v>
      </c>
      <c r="I36" s="210">
        <f t="shared" ca="1" si="21"/>
        <v>0</v>
      </c>
      <c r="J36" s="210">
        <f t="shared" ca="1" si="21"/>
        <v>0</v>
      </c>
      <c r="K36" s="210">
        <f t="shared" ca="1" si="21"/>
        <v>0</v>
      </c>
      <c r="L36" s="210">
        <f t="shared" ca="1" si="21"/>
        <v>0</v>
      </c>
      <c r="M36" s="210">
        <f t="shared" ca="1" si="21"/>
        <v>0</v>
      </c>
      <c r="N36" s="210">
        <f t="shared" ca="1" si="21"/>
        <v>0</v>
      </c>
      <c r="O36" s="210">
        <f ca="1">IFERROR(O26*$S$21/$S$31,0)</f>
        <v>0</v>
      </c>
      <c r="P36" s="210">
        <f>IFERROR(IF(Notenschlüssel!H19="",0.9,Notenschlüssel!H19),0)</f>
        <v>0.9</v>
      </c>
      <c r="Q36" s="210">
        <f>$P$36+($R$36-$P$36)/2</f>
        <v>0.95</v>
      </c>
      <c r="R36" s="210">
        <f>IF(B12,Notenschlüssel!H16,O26)</f>
        <v>1</v>
      </c>
      <c r="S36" s="210"/>
    </row>
    <row r="37" spans="1:22" x14ac:dyDescent="0.25">
      <c r="B37" s="212" t="s">
        <v>142</v>
      </c>
      <c r="C37" s="210">
        <f t="shared" ref="C37:Q37" si="22">IF($A$12,C33,IF($C$12,C34,C35))</f>
        <v>0</v>
      </c>
      <c r="D37" s="210">
        <f t="shared" si="22"/>
        <v>0.15</v>
      </c>
      <c r="E37" s="210">
        <f t="shared" si="22"/>
        <v>0.23749999999999999</v>
      </c>
      <c r="F37" s="210">
        <f t="shared" si="22"/>
        <v>0.32499999999999996</v>
      </c>
      <c r="G37" s="210">
        <f t="shared" si="22"/>
        <v>0.41249999999999998</v>
      </c>
      <c r="H37" s="210">
        <f t="shared" si="22"/>
        <v>0.5</v>
      </c>
      <c r="I37" s="210">
        <f t="shared" si="22"/>
        <v>0.55000000000000004</v>
      </c>
      <c r="J37" s="210">
        <f t="shared" si="22"/>
        <v>0.6</v>
      </c>
      <c r="K37" s="210">
        <f t="shared" si="22"/>
        <v>0.65</v>
      </c>
      <c r="L37" s="210">
        <f t="shared" si="22"/>
        <v>0.7</v>
      </c>
      <c r="M37" s="210">
        <f t="shared" si="22"/>
        <v>0.75</v>
      </c>
      <c r="N37" s="210">
        <f t="shared" si="22"/>
        <v>0.8</v>
      </c>
      <c r="O37" s="210">
        <f>IF($A$12,O33,IF($C$12,O34,O35))</f>
        <v>0.85</v>
      </c>
      <c r="P37" s="210">
        <f t="shared" si="22"/>
        <v>0.9</v>
      </c>
      <c r="Q37" s="210">
        <f t="shared" si="22"/>
        <v>0.95</v>
      </c>
      <c r="R37" s="210">
        <f>IF($A$12,R33,IF($C$12,R34,R35))</f>
        <v>1</v>
      </c>
    </row>
    <row r="38" spans="1:22" x14ac:dyDescent="0.25">
      <c r="A38" s="17"/>
      <c r="B38" s="212" t="s">
        <v>129</v>
      </c>
      <c r="C38" s="210">
        <f ca="1">IF($E$12,IF($F$12,C37,C36),C37)</f>
        <v>0</v>
      </c>
      <c r="D38" s="210">
        <f ca="1">IF($E$12,IF($F$12,D37,D36),D37)</f>
        <v>0</v>
      </c>
      <c r="E38" s="210">
        <f ca="1">IF($E$12,IF($F$12,E37,E36),E37)</f>
        <v>0</v>
      </c>
      <c r="F38" s="210">
        <f ca="1">IF($E$12,IF($F$12,F37,F36),F37)</f>
        <v>0</v>
      </c>
      <c r="G38" s="210">
        <f t="shared" ref="G38:R38" ca="1" si="23">IF($E$12,IF($F$12,G37,G36),G37)</f>
        <v>0</v>
      </c>
      <c r="H38" s="210">
        <f t="shared" ca="1" si="23"/>
        <v>0</v>
      </c>
      <c r="I38" s="210">
        <f t="shared" ca="1" si="23"/>
        <v>0</v>
      </c>
      <c r="J38" s="210">
        <f t="shared" ca="1" si="23"/>
        <v>0</v>
      </c>
      <c r="K38" s="210">
        <f t="shared" ca="1" si="23"/>
        <v>0</v>
      </c>
      <c r="L38" s="210">
        <f t="shared" ca="1" si="23"/>
        <v>0</v>
      </c>
      <c r="M38" s="210">
        <f t="shared" ca="1" si="23"/>
        <v>0</v>
      </c>
      <c r="N38" s="210">
        <f ca="1">IF($E$12,IF($F$12,N37,N36),N37)</f>
        <v>0</v>
      </c>
      <c r="O38" s="210">
        <f ca="1">IF($E$12,IF($F$12,O37,O36),O37)</f>
        <v>0</v>
      </c>
      <c r="P38" s="210">
        <f t="shared" si="23"/>
        <v>0.9</v>
      </c>
      <c r="Q38" s="210">
        <f t="shared" si="23"/>
        <v>0.95</v>
      </c>
      <c r="R38" s="210">
        <f t="shared" si="23"/>
        <v>1</v>
      </c>
    </row>
    <row r="39" spans="1:22" x14ac:dyDescent="0.25">
      <c r="A39" s="17"/>
      <c r="B39" s="212" t="s">
        <v>124</v>
      </c>
      <c r="C39" s="213">
        <v>0</v>
      </c>
      <c r="D39" s="213">
        <v>1</v>
      </c>
      <c r="E39" s="213">
        <v>2</v>
      </c>
      <c r="F39" s="213">
        <v>3</v>
      </c>
      <c r="G39" s="213">
        <v>4</v>
      </c>
      <c r="H39" s="213">
        <v>5</v>
      </c>
      <c r="I39" s="213">
        <v>6</v>
      </c>
      <c r="J39" s="213">
        <v>7</v>
      </c>
      <c r="K39" s="213">
        <v>8</v>
      </c>
      <c r="L39" s="213">
        <v>9</v>
      </c>
      <c r="M39" s="213">
        <v>10</v>
      </c>
      <c r="N39" s="213">
        <v>11</v>
      </c>
      <c r="O39" s="213">
        <v>12</v>
      </c>
      <c r="P39" s="213">
        <v>13</v>
      </c>
      <c r="Q39" s="213">
        <v>14</v>
      </c>
      <c r="R39" s="213">
        <v>15</v>
      </c>
    </row>
    <row r="40" spans="1:22" x14ac:dyDescent="0.25">
      <c r="B40" s="212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</row>
    <row r="41" spans="1:22" x14ac:dyDescent="0.25">
      <c r="A41" s="26"/>
      <c r="V41" s="26"/>
    </row>
    <row r="42" spans="1:22" x14ac:dyDescent="0.25">
      <c r="A42" s="21"/>
      <c r="V42" s="21"/>
    </row>
    <row r="43" spans="1:22" x14ac:dyDescent="0.25">
      <c r="A43" s="21"/>
      <c r="D43" t="s">
        <v>108</v>
      </c>
      <c r="E43" t="s">
        <v>54</v>
      </c>
      <c r="F43" t="s">
        <v>55</v>
      </c>
      <c r="V43" s="21"/>
    </row>
    <row r="44" spans="1:22" x14ac:dyDescent="0.25">
      <c r="D44">
        <v>0</v>
      </c>
      <c r="E44">
        <v>0</v>
      </c>
      <c r="F44">
        <v>0</v>
      </c>
    </row>
    <row r="45" spans="1:22" x14ac:dyDescent="0.25">
      <c r="D45" s="218">
        <f>D26</f>
        <v>0.1</v>
      </c>
      <c r="E45">
        <v>1</v>
      </c>
    </row>
    <row r="46" spans="1:22" x14ac:dyDescent="0.25">
      <c r="D46" s="219">
        <f ca="1">D36</f>
        <v>0</v>
      </c>
      <c r="E46">
        <v>2</v>
      </c>
      <c r="F46">
        <v>1</v>
      </c>
    </row>
    <row r="47" spans="1:22" x14ac:dyDescent="0.25">
      <c r="D47" s="218">
        <f>F26</f>
        <v>0.45</v>
      </c>
      <c r="E47">
        <f>F28</f>
        <v>3</v>
      </c>
    </row>
    <row r="48" spans="1:22" x14ac:dyDescent="0.25">
      <c r="D48" s="220" t="e">
        <f ca="1">D47*S21/S31</f>
        <v>#DIV/0!</v>
      </c>
      <c r="E48">
        <v>4</v>
      </c>
      <c r="F48">
        <v>3</v>
      </c>
    </row>
    <row r="50" spans="1:20" x14ac:dyDescent="0.25"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7"/>
      <c r="T50" s="207"/>
    </row>
    <row r="51" spans="1:20" x14ac:dyDescent="0.25">
      <c r="A51" s="17"/>
      <c r="B51" s="17"/>
      <c r="C51" s="17"/>
      <c r="D51" s="17"/>
      <c r="E51" s="17"/>
      <c r="F51" s="17"/>
      <c r="G51" s="1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/>
  </sheetPr>
  <dimension ref="A1:LX80"/>
  <sheetViews>
    <sheetView showGridLines="0" view="pageLayout" zoomScaleNormal="100" workbookViewId="0">
      <selection activeCell="B4" sqref="B4:E4"/>
    </sheetView>
  </sheetViews>
  <sheetFormatPr baseColWidth="10" defaultRowHeight="15.75" customHeight="1" x14ac:dyDescent="0.25"/>
  <cols>
    <col min="1" max="1" width="15.85546875" customWidth="1"/>
    <col min="2" max="17" width="3.5703125" customWidth="1"/>
    <col min="18" max="18" width="2.85546875" customWidth="1"/>
    <col min="19" max="19" width="7.85546875" customWidth="1"/>
    <col min="20" max="20" width="9.28515625" customWidth="1"/>
    <col min="21" max="21" width="2.28515625" customWidth="1"/>
    <col min="22" max="22" width="4.5703125" hidden="1" customWidth="1"/>
    <col min="23" max="23" width="5" hidden="1" customWidth="1"/>
    <col min="24" max="36" width="5.28515625" hidden="1" customWidth="1"/>
    <col min="37" max="37" width="2" hidden="1" customWidth="1"/>
    <col min="38" max="38" width="3.28515625" hidden="1" customWidth="1"/>
    <col min="39" max="40" width="5.28515625" hidden="1" customWidth="1"/>
    <col min="41" max="41" width="2.140625" hidden="1" customWidth="1"/>
    <col min="42" max="42" width="2.28515625" hidden="1" customWidth="1"/>
    <col min="43" max="43" width="4.5703125" hidden="1" customWidth="1"/>
    <col min="44" max="44" width="5" hidden="1" customWidth="1"/>
    <col min="45" max="57" width="5.28515625" hidden="1" customWidth="1"/>
    <col min="58" max="58" width="2" hidden="1" customWidth="1"/>
    <col min="59" max="59" width="3.28515625" hidden="1" customWidth="1"/>
    <col min="60" max="61" width="5.28515625" hidden="1" customWidth="1"/>
    <col min="62" max="62" width="2.140625" hidden="1" customWidth="1"/>
    <col min="63" max="63" width="2.28515625" hidden="1" customWidth="1"/>
    <col min="64" max="64" width="4.5703125" hidden="1" customWidth="1"/>
    <col min="65" max="65" width="5" hidden="1" customWidth="1"/>
    <col min="66" max="78" width="5.28515625" hidden="1" customWidth="1"/>
    <col min="79" max="79" width="2" hidden="1" customWidth="1"/>
    <col min="80" max="80" width="3.28515625" hidden="1" customWidth="1"/>
    <col min="81" max="82" width="5.28515625" hidden="1" customWidth="1"/>
    <col min="83" max="83" width="2.140625" hidden="1" customWidth="1"/>
    <col min="84" max="84" width="2.28515625" hidden="1" customWidth="1"/>
    <col min="85" max="85" width="4.5703125" hidden="1" customWidth="1"/>
    <col min="86" max="86" width="5" hidden="1" customWidth="1"/>
    <col min="87" max="99" width="5.28515625" hidden="1" customWidth="1"/>
    <col min="100" max="100" width="2" hidden="1" customWidth="1"/>
    <col min="101" max="101" width="3.28515625" hidden="1" customWidth="1"/>
    <col min="102" max="103" width="5.28515625" hidden="1" customWidth="1"/>
    <col min="104" max="104" width="2.140625" hidden="1" customWidth="1"/>
    <col min="105" max="105" width="2.28515625" hidden="1" customWidth="1"/>
    <col min="106" max="106" width="4.5703125" hidden="1" customWidth="1"/>
    <col min="107" max="107" width="5" hidden="1" customWidth="1"/>
    <col min="108" max="120" width="5.28515625" hidden="1" customWidth="1"/>
    <col min="121" max="121" width="2" hidden="1" customWidth="1"/>
    <col min="122" max="122" width="3.28515625" hidden="1" customWidth="1"/>
    <col min="123" max="124" width="5.28515625" hidden="1" customWidth="1"/>
    <col min="125" max="125" width="2.140625" hidden="1" customWidth="1"/>
    <col min="126" max="126" width="2.28515625" hidden="1" customWidth="1"/>
    <col min="127" max="127" width="4.5703125" hidden="1" customWidth="1"/>
    <col min="128" max="128" width="5" hidden="1" customWidth="1"/>
    <col min="129" max="141" width="5.28515625" hidden="1" customWidth="1"/>
    <col min="142" max="142" width="2" hidden="1" customWidth="1"/>
    <col min="143" max="143" width="3.28515625" hidden="1" customWidth="1"/>
    <col min="144" max="145" width="5.28515625" hidden="1" customWidth="1"/>
    <col min="146" max="146" width="2.140625" hidden="1" customWidth="1"/>
    <col min="147" max="147" width="2.28515625" hidden="1" customWidth="1"/>
    <col min="148" max="148" width="4.5703125" hidden="1" customWidth="1"/>
    <col min="149" max="149" width="5" hidden="1" customWidth="1"/>
    <col min="150" max="162" width="5.28515625" hidden="1" customWidth="1"/>
    <col min="163" max="163" width="2" hidden="1" customWidth="1"/>
    <col min="164" max="164" width="3.28515625" hidden="1" customWidth="1"/>
    <col min="165" max="166" width="5.28515625" hidden="1" customWidth="1"/>
    <col min="167" max="167" width="2.140625" hidden="1" customWidth="1"/>
    <col min="168" max="168" width="2.28515625" hidden="1" customWidth="1"/>
    <col min="169" max="169" width="4.5703125" hidden="1" customWidth="1"/>
    <col min="170" max="170" width="5" hidden="1" customWidth="1"/>
    <col min="171" max="183" width="5.28515625" hidden="1" customWidth="1"/>
    <col min="184" max="184" width="2" hidden="1" customWidth="1"/>
    <col min="185" max="185" width="3.28515625" hidden="1" customWidth="1"/>
    <col min="186" max="187" width="5.28515625" hidden="1" customWidth="1"/>
    <col min="188" max="188" width="2.140625" hidden="1" customWidth="1"/>
    <col min="189" max="189" width="2.28515625" hidden="1" customWidth="1"/>
    <col min="190" max="190" width="4.5703125" hidden="1" customWidth="1"/>
    <col min="191" max="191" width="5" hidden="1" customWidth="1"/>
    <col min="192" max="204" width="5.28515625" hidden="1" customWidth="1"/>
    <col min="205" max="205" width="2" hidden="1" customWidth="1"/>
    <col min="206" max="206" width="3.28515625" hidden="1" customWidth="1"/>
    <col min="207" max="208" width="5.28515625" hidden="1" customWidth="1"/>
    <col min="209" max="209" width="2.140625" hidden="1" customWidth="1"/>
    <col min="210" max="210" width="2.28515625" hidden="1" customWidth="1"/>
    <col min="211" max="211" width="4.5703125" hidden="1" customWidth="1"/>
    <col min="212" max="212" width="5" hidden="1" customWidth="1"/>
    <col min="213" max="225" width="5.28515625" hidden="1" customWidth="1"/>
    <col min="226" max="226" width="2" hidden="1" customWidth="1"/>
    <col min="227" max="227" width="3.28515625" hidden="1" customWidth="1"/>
    <col min="228" max="229" width="5.28515625" hidden="1" customWidth="1"/>
    <col min="230" max="230" width="2.140625" hidden="1" customWidth="1"/>
    <col min="231" max="231" width="2.28515625" hidden="1" customWidth="1"/>
    <col min="232" max="232" width="4.5703125" hidden="1" customWidth="1"/>
    <col min="233" max="233" width="5" hidden="1" customWidth="1"/>
    <col min="234" max="246" width="5.28515625" hidden="1" customWidth="1"/>
    <col min="247" max="247" width="2" hidden="1" customWidth="1"/>
    <col min="248" max="248" width="3.28515625" hidden="1" customWidth="1"/>
    <col min="249" max="250" width="5.28515625" hidden="1" customWidth="1"/>
    <col min="251" max="251" width="2.140625" hidden="1" customWidth="1"/>
    <col min="252" max="252" width="2.28515625" hidden="1" customWidth="1"/>
    <col min="253" max="253" width="4.5703125" hidden="1" customWidth="1"/>
    <col min="254" max="254" width="5" hidden="1" customWidth="1"/>
    <col min="255" max="267" width="5.28515625" hidden="1" customWidth="1"/>
    <col min="268" max="268" width="2" hidden="1" customWidth="1"/>
    <col min="269" max="269" width="3.28515625" hidden="1" customWidth="1"/>
    <col min="270" max="271" width="5.28515625" hidden="1" customWidth="1"/>
    <col min="272" max="272" width="2.140625" hidden="1" customWidth="1"/>
    <col min="273" max="273" width="2.28515625" hidden="1" customWidth="1"/>
    <col min="274" max="274" width="4.5703125" hidden="1" customWidth="1"/>
    <col min="275" max="275" width="5" hidden="1" customWidth="1"/>
    <col min="276" max="288" width="5.28515625" hidden="1" customWidth="1"/>
    <col min="289" max="289" width="2" hidden="1" customWidth="1"/>
    <col min="290" max="290" width="3.28515625" hidden="1" customWidth="1"/>
    <col min="291" max="292" width="5.28515625" hidden="1" customWidth="1"/>
    <col min="293" max="293" width="2.140625" hidden="1" customWidth="1"/>
    <col min="294" max="294" width="2.28515625" hidden="1" customWidth="1"/>
    <col min="295" max="295" width="4.5703125" hidden="1" customWidth="1"/>
    <col min="296" max="296" width="5" hidden="1" customWidth="1"/>
    <col min="297" max="309" width="5.28515625" hidden="1" customWidth="1"/>
    <col min="310" max="310" width="2" hidden="1" customWidth="1"/>
    <col min="311" max="311" width="3.28515625" hidden="1" customWidth="1"/>
    <col min="312" max="313" width="5.28515625" hidden="1" customWidth="1"/>
    <col min="314" max="314" width="2.140625" hidden="1" customWidth="1"/>
    <col min="315" max="315" width="2.28515625" hidden="1" customWidth="1"/>
    <col min="316" max="316" width="4.5703125" hidden="1" customWidth="1"/>
    <col min="317" max="317" width="5" hidden="1" customWidth="1"/>
    <col min="318" max="330" width="5.28515625" hidden="1" customWidth="1"/>
    <col min="331" max="331" width="2" hidden="1" customWidth="1"/>
    <col min="332" max="332" width="3.28515625" hidden="1" customWidth="1"/>
    <col min="333" max="334" width="5.28515625" hidden="1" customWidth="1"/>
    <col min="335" max="335" width="2.140625" hidden="1" customWidth="1"/>
    <col min="336" max="336" width="2.28515625" hidden="1" customWidth="1"/>
    <col min="337" max="337" width="0" hidden="1" customWidth="1"/>
  </cols>
  <sheetData>
    <row r="1" spans="1:336" ht="15.75" customHeight="1" thickBot="1" x14ac:dyDescent="0.35">
      <c r="A1" s="508" t="s">
        <v>99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508"/>
      <c r="M1" s="508"/>
      <c r="N1" s="508"/>
      <c r="O1" s="508"/>
      <c r="P1" s="508"/>
      <c r="Q1" s="508"/>
      <c r="R1" s="508"/>
      <c r="S1" s="508"/>
      <c r="T1" s="508"/>
      <c r="U1" s="508"/>
      <c r="V1" s="409" t="s">
        <v>90</v>
      </c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09"/>
      <c r="AM1" s="409"/>
      <c r="AN1" s="409"/>
      <c r="AO1" s="409"/>
      <c r="AP1" s="409"/>
      <c r="AQ1" s="409" t="s">
        <v>90</v>
      </c>
      <c r="AR1" s="409"/>
      <c r="AS1" s="409"/>
      <c r="AT1" s="409"/>
      <c r="AU1" s="409"/>
      <c r="AV1" s="409"/>
      <c r="AW1" s="409"/>
      <c r="AX1" s="409"/>
      <c r="AY1" s="409"/>
      <c r="AZ1" s="409"/>
      <c r="BA1" s="409"/>
      <c r="BB1" s="409"/>
      <c r="BC1" s="409"/>
      <c r="BD1" s="409"/>
      <c r="BE1" s="409"/>
      <c r="BF1" s="409"/>
      <c r="BG1" s="409"/>
      <c r="BH1" s="409"/>
      <c r="BI1" s="409"/>
      <c r="BJ1" s="409"/>
      <c r="BK1" s="409"/>
      <c r="BL1" s="409" t="s">
        <v>90</v>
      </c>
      <c r="BM1" s="409"/>
      <c r="BN1" s="409"/>
      <c r="BO1" s="409"/>
      <c r="BP1" s="409"/>
      <c r="BQ1" s="409"/>
      <c r="BR1" s="409"/>
      <c r="BS1" s="409"/>
      <c r="BT1" s="409"/>
      <c r="BU1" s="409"/>
      <c r="BV1" s="409"/>
      <c r="BW1" s="409"/>
      <c r="BX1" s="409"/>
      <c r="BY1" s="409"/>
      <c r="BZ1" s="409"/>
      <c r="CA1" s="409"/>
      <c r="CB1" s="409"/>
      <c r="CC1" s="409"/>
      <c r="CD1" s="409"/>
      <c r="CE1" s="409"/>
      <c r="CF1" s="409"/>
      <c r="CG1" s="409" t="s">
        <v>90</v>
      </c>
      <c r="CH1" s="409"/>
      <c r="CI1" s="409"/>
      <c r="CJ1" s="409"/>
      <c r="CK1" s="409"/>
      <c r="CL1" s="409"/>
      <c r="CM1" s="409"/>
      <c r="CN1" s="409"/>
      <c r="CO1" s="409"/>
      <c r="CP1" s="409"/>
      <c r="CQ1" s="409"/>
      <c r="CR1" s="409"/>
      <c r="CS1" s="409"/>
      <c r="CT1" s="409"/>
      <c r="CU1" s="409"/>
      <c r="CV1" s="409"/>
      <c r="CW1" s="409"/>
      <c r="CX1" s="409"/>
      <c r="CY1" s="409"/>
      <c r="CZ1" s="409"/>
      <c r="DA1" s="409"/>
      <c r="DB1" s="409" t="s">
        <v>90</v>
      </c>
      <c r="DC1" s="409"/>
      <c r="DD1" s="409"/>
      <c r="DE1" s="409"/>
      <c r="DF1" s="409"/>
      <c r="DG1" s="409"/>
      <c r="DH1" s="409"/>
      <c r="DI1" s="409"/>
      <c r="DJ1" s="409"/>
      <c r="DK1" s="409"/>
      <c r="DL1" s="409"/>
      <c r="DM1" s="409"/>
      <c r="DN1" s="409"/>
      <c r="DO1" s="409"/>
      <c r="DP1" s="409"/>
      <c r="DQ1" s="409"/>
      <c r="DR1" s="409"/>
      <c r="DS1" s="409"/>
      <c r="DT1" s="409"/>
      <c r="DU1" s="409"/>
      <c r="DV1" s="409"/>
      <c r="DW1" s="409" t="s">
        <v>90</v>
      </c>
      <c r="DX1" s="409"/>
      <c r="DY1" s="409"/>
      <c r="DZ1" s="409"/>
      <c r="EA1" s="409"/>
      <c r="EB1" s="409"/>
      <c r="EC1" s="409"/>
      <c r="ED1" s="409"/>
      <c r="EE1" s="409"/>
      <c r="EF1" s="409"/>
      <c r="EG1" s="409"/>
      <c r="EH1" s="409"/>
      <c r="EI1" s="409"/>
      <c r="EJ1" s="409"/>
      <c r="EK1" s="409"/>
      <c r="EL1" s="409"/>
      <c r="EM1" s="409"/>
      <c r="EN1" s="409"/>
      <c r="EO1" s="409"/>
      <c r="EP1" s="409"/>
      <c r="EQ1" s="409"/>
      <c r="ER1" s="409" t="s">
        <v>90</v>
      </c>
      <c r="ES1" s="409"/>
      <c r="ET1" s="409"/>
      <c r="EU1" s="409"/>
      <c r="EV1" s="409"/>
      <c r="EW1" s="409"/>
      <c r="EX1" s="409"/>
      <c r="EY1" s="409"/>
      <c r="EZ1" s="409"/>
      <c r="FA1" s="409"/>
      <c r="FB1" s="409"/>
      <c r="FC1" s="409"/>
      <c r="FD1" s="409"/>
      <c r="FE1" s="409"/>
      <c r="FF1" s="409"/>
      <c r="FG1" s="409"/>
      <c r="FH1" s="409"/>
      <c r="FI1" s="409"/>
      <c r="FJ1" s="409"/>
      <c r="FK1" s="409"/>
      <c r="FL1" s="409"/>
      <c r="FM1" s="409" t="s">
        <v>90</v>
      </c>
      <c r="FN1" s="409"/>
      <c r="FO1" s="409"/>
      <c r="FP1" s="409"/>
      <c r="FQ1" s="409"/>
      <c r="FR1" s="409"/>
      <c r="FS1" s="409"/>
      <c r="FT1" s="409"/>
      <c r="FU1" s="409"/>
      <c r="FV1" s="409"/>
      <c r="FW1" s="409"/>
      <c r="FX1" s="409"/>
      <c r="FY1" s="409"/>
      <c r="FZ1" s="409"/>
      <c r="GA1" s="409"/>
      <c r="GB1" s="409"/>
      <c r="GC1" s="409"/>
      <c r="GD1" s="409"/>
      <c r="GE1" s="409"/>
      <c r="GF1" s="409"/>
      <c r="GG1" s="409"/>
      <c r="GH1" s="409" t="s">
        <v>90</v>
      </c>
      <c r="GI1" s="409"/>
      <c r="GJ1" s="409"/>
      <c r="GK1" s="409"/>
      <c r="GL1" s="409"/>
      <c r="GM1" s="409"/>
      <c r="GN1" s="409"/>
      <c r="GO1" s="409"/>
      <c r="GP1" s="409"/>
      <c r="GQ1" s="409"/>
      <c r="GR1" s="409"/>
      <c r="GS1" s="409"/>
      <c r="GT1" s="409"/>
      <c r="GU1" s="409"/>
      <c r="GV1" s="409"/>
      <c r="GW1" s="409"/>
      <c r="GX1" s="409"/>
      <c r="GY1" s="409"/>
      <c r="GZ1" s="409"/>
      <c r="HA1" s="409"/>
      <c r="HB1" s="409"/>
      <c r="HC1" s="409" t="s">
        <v>90</v>
      </c>
      <c r="HD1" s="409"/>
      <c r="HE1" s="409"/>
      <c r="HF1" s="409"/>
      <c r="HG1" s="409"/>
      <c r="HH1" s="409"/>
      <c r="HI1" s="409"/>
      <c r="HJ1" s="409"/>
      <c r="HK1" s="409"/>
      <c r="HL1" s="409"/>
      <c r="HM1" s="409"/>
      <c r="HN1" s="409"/>
      <c r="HO1" s="409"/>
      <c r="HP1" s="409"/>
      <c r="HQ1" s="409"/>
      <c r="HR1" s="409"/>
      <c r="HS1" s="409"/>
      <c r="HT1" s="409"/>
      <c r="HU1" s="409"/>
      <c r="HV1" s="409"/>
      <c r="HW1" s="409"/>
      <c r="HX1" s="409" t="s">
        <v>90</v>
      </c>
      <c r="HY1" s="409"/>
      <c r="HZ1" s="409"/>
      <c r="IA1" s="409"/>
      <c r="IB1" s="409"/>
      <c r="IC1" s="409"/>
      <c r="ID1" s="409"/>
      <c r="IE1" s="409"/>
      <c r="IF1" s="409"/>
      <c r="IG1" s="409"/>
      <c r="IH1" s="409"/>
      <c r="II1" s="409"/>
      <c r="IJ1" s="409"/>
      <c r="IK1" s="409"/>
      <c r="IL1" s="409"/>
      <c r="IM1" s="409"/>
      <c r="IN1" s="409"/>
      <c r="IO1" s="409"/>
      <c r="IP1" s="409"/>
      <c r="IQ1" s="409"/>
      <c r="IR1" s="409"/>
      <c r="IS1" s="409" t="s">
        <v>90</v>
      </c>
      <c r="IT1" s="409"/>
      <c r="IU1" s="409"/>
      <c r="IV1" s="409"/>
      <c r="IW1" s="409"/>
      <c r="IX1" s="409"/>
      <c r="IY1" s="409"/>
      <c r="IZ1" s="409"/>
      <c r="JA1" s="409"/>
      <c r="JB1" s="409"/>
      <c r="JC1" s="409"/>
      <c r="JD1" s="409"/>
      <c r="JE1" s="409"/>
      <c r="JF1" s="409"/>
      <c r="JG1" s="409"/>
      <c r="JH1" s="409"/>
      <c r="JI1" s="409"/>
      <c r="JJ1" s="409"/>
      <c r="JK1" s="409"/>
      <c r="JL1" s="409"/>
      <c r="JM1" s="409"/>
      <c r="JN1" s="409" t="s">
        <v>90</v>
      </c>
      <c r="JO1" s="409"/>
      <c r="JP1" s="409"/>
      <c r="JQ1" s="409"/>
      <c r="JR1" s="409"/>
      <c r="JS1" s="409"/>
      <c r="JT1" s="409"/>
      <c r="JU1" s="409"/>
      <c r="JV1" s="409"/>
      <c r="JW1" s="409"/>
      <c r="JX1" s="409"/>
      <c r="JY1" s="409"/>
      <c r="JZ1" s="409"/>
      <c r="KA1" s="409"/>
      <c r="KB1" s="409"/>
      <c r="KC1" s="409"/>
      <c r="KD1" s="409"/>
      <c r="KE1" s="409"/>
      <c r="KF1" s="409"/>
      <c r="KG1" s="409"/>
      <c r="KH1" s="409"/>
      <c r="KI1" s="409" t="s">
        <v>90</v>
      </c>
      <c r="KJ1" s="409"/>
      <c r="KK1" s="409"/>
      <c r="KL1" s="409"/>
      <c r="KM1" s="409"/>
      <c r="KN1" s="409"/>
      <c r="KO1" s="409"/>
      <c r="KP1" s="409"/>
      <c r="KQ1" s="409"/>
      <c r="KR1" s="409"/>
      <c r="KS1" s="409"/>
      <c r="KT1" s="409"/>
      <c r="KU1" s="409"/>
      <c r="KV1" s="409"/>
      <c r="KW1" s="409"/>
      <c r="KX1" s="409"/>
      <c r="KY1" s="409"/>
      <c r="KZ1" s="409"/>
      <c r="LA1" s="409"/>
      <c r="LB1" s="409"/>
      <c r="LC1" s="409"/>
      <c r="LD1" s="409" t="s">
        <v>90</v>
      </c>
      <c r="LE1" s="409"/>
      <c r="LF1" s="409"/>
      <c r="LG1" s="409"/>
      <c r="LH1" s="409"/>
      <c r="LI1" s="409"/>
      <c r="LJ1" s="409"/>
      <c r="LK1" s="409"/>
      <c r="LL1" s="409"/>
      <c r="LM1" s="409"/>
      <c r="LN1" s="409"/>
      <c r="LO1" s="409"/>
      <c r="LP1" s="409"/>
      <c r="LQ1" s="409"/>
      <c r="LR1" s="409"/>
      <c r="LS1" s="409"/>
      <c r="LT1" s="409"/>
      <c r="LU1" s="409"/>
      <c r="LV1" s="409"/>
      <c r="LW1" s="409"/>
      <c r="LX1" s="409"/>
    </row>
    <row r="2" spans="1:336" ht="15.75" customHeight="1" thickTop="1" thickBot="1" x14ac:dyDescent="0.35">
      <c r="A2" s="41" t="s">
        <v>62</v>
      </c>
      <c r="B2" s="502" t="str">
        <f>IF(Namen!D2&lt;&gt;"",Namen!D2,"")</f>
        <v/>
      </c>
      <c r="C2" s="503"/>
      <c r="D2" s="503"/>
      <c r="E2" s="504"/>
      <c r="F2" s="39"/>
      <c r="G2" s="39"/>
      <c r="K2" s="39"/>
      <c r="P2" s="40" t="s">
        <v>74</v>
      </c>
      <c r="Q2" s="520">
        <f>IFERROR(SUM(B28,B33),"")</f>
        <v>0</v>
      </c>
      <c r="R2" s="521"/>
      <c r="S2" s="39" t="s">
        <v>87</v>
      </c>
      <c r="T2" s="54"/>
      <c r="V2" s="56" t="s">
        <v>70</v>
      </c>
      <c r="W2" s="57"/>
      <c r="X2" s="56">
        <f>Namen!$D$3</f>
        <v>0</v>
      </c>
      <c r="Y2" s="58"/>
      <c r="Z2" s="57"/>
      <c r="AA2" s="55"/>
      <c r="AB2" s="55"/>
      <c r="AE2" s="61" t="s">
        <v>91</v>
      </c>
      <c r="AF2" s="62" t="str">
        <f>$B$5</f>
        <v/>
      </c>
      <c r="AJ2" s="63" t="s">
        <v>92</v>
      </c>
      <c r="AK2" s="64"/>
      <c r="AL2" s="403" t="e">
        <f>HLOOKUP(Namen!$D$6,Namen!$D$6:$D$36,'Bericht (Druck)'!X59,FALSE)&amp;" "&amp;HLOOKUP(Namen!$C$6,Namen!$C$6:$C$36,'Bericht (Druck)'!X59,FALSE)</f>
        <v>#REF!</v>
      </c>
      <c r="AM2" s="404"/>
      <c r="AN2" s="404"/>
      <c r="AO2" s="404"/>
      <c r="AP2" s="405"/>
      <c r="AQ2" s="56" t="s">
        <v>70</v>
      </c>
      <c r="AR2" s="57"/>
      <c r="AS2" s="56">
        <f>Namen!$D$3</f>
        <v>0</v>
      </c>
      <c r="AT2" s="58"/>
      <c r="AU2" s="57"/>
      <c r="AV2" s="55"/>
      <c r="AW2" s="55"/>
      <c r="AZ2" s="61" t="s">
        <v>91</v>
      </c>
      <c r="BA2" s="62" t="str">
        <f>AF2</f>
        <v/>
      </c>
      <c r="BE2" s="63" t="s">
        <v>92</v>
      </c>
      <c r="BF2" s="64"/>
      <c r="BG2" s="403" t="str">
        <f>IFERROR(HLOOKUP(Namen!$D$6,Namen!$D$6:$D$36,'Bericht (Druck)'!AS59,FALSE)&amp;" "&amp;HLOOKUP(Namen!$C$6,Namen!$C$6:$C$36,'Bericht (Druck)'!AS59,FALSE),"")</f>
        <v/>
      </c>
      <c r="BH2" s="404"/>
      <c r="BI2" s="404"/>
      <c r="BJ2" s="404"/>
      <c r="BK2" s="405"/>
      <c r="BL2" s="56" t="s">
        <v>70</v>
      </c>
      <c r="BM2" s="57"/>
      <c r="BN2" s="56">
        <f>Namen!$D$3</f>
        <v>0</v>
      </c>
      <c r="BO2" s="58"/>
      <c r="BP2" s="57"/>
      <c r="BQ2" s="55"/>
      <c r="BR2" s="55"/>
      <c r="BU2" s="61" t="s">
        <v>91</v>
      </c>
      <c r="BV2" s="62" t="str">
        <f>BA2</f>
        <v/>
      </c>
      <c r="BZ2" s="63" t="s">
        <v>92</v>
      </c>
      <c r="CA2" s="64"/>
      <c r="CB2" s="403" t="str">
        <f>IFERROR(HLOOKUP(Namen!$D$6,Namen!$D$6:$D$36,'Bericht (Druck)'!BN59,FALSE)&amp;" "&amp;HLOOKUP(Namen!$C$6,Namen!$C$6:$C$36,'Bericht (Druck)'!BN59,FALSE),"")</f>
        <v/>
      </c>
      <c r="CC2" s="404"/>
      <c r="CD2" s="404"/>
      <c r="CE2" s="404"/>
      <c r="CF2" s="405"/>
      <c r="CG2" s="56" t="s">
        <v>70</v>
      </c>
      <c r="CH2" s="57"/>
      <c r="CI2" s="56">
        <f>Namen!$D$3</f>
        <v>0</v>
      </c>
      <c r="CJ2" s="58"/>
      <c r="CK2" s="57"/>
      <c r="CL2" s="55"/>
      <c r="CM2" s="55"/>
      <c r="CP2" s="61" t="s">
        <v>91</v>
      </c>
      <c r="CQ2" s="62" t="str">
        <f>BV2</f>
        <v/>
      </c>
      <c r="CU2" s="63" t="s">
        <v>92</v>
      </c>
      <c r="CV2" s="64"/>
      <c r="CW2" s="403" t="str">
        <f>IFERROR(HLOOKUP(Namen!$D$6,Namen!$D$6:$D$36,'Bericht (Druck)'!CI59,FALSE)&amp;" "&amp;HLOOKUP(Namen!$C$6,Namen!$C$6:$C$36,'Bericht (Druck)'!CI59,FALSE),"")</f>
        <v/>
      </c>
      <c r="CX2" s="404"/>
      <c r="CY2" s="404"/>
      <c r="CZ2" s="404"/>
      <c r="DA2" s="405"/>
      <c r="DB2" s="56" t="s">
        <v>70</v>
      </c>
      <c r="DC2" s="57"/>
      <c r="DD2" s="56">
        <f>Namen!$D$3</f>
        <v>0</v>
      </c>
      <c r="DE2" s="58"/>
      <c r="DF2" s="57"/>
      <c r="DG2" s="55"/>
      <c r="DH2" s="55"/>
      <c r="DK2" s="61" t="s">
        <v>91</v>
      </c>
      <c r="DL2" s="62" t="str">
        <f>CQ2</f>
        <v/>
      </c>
      <c r="DP2" s="63" t="s">
        <v>92</v>
      </c>
      <c r="DQ2" s="64"/>
      <c r="DR2" s="403" t="str">
        <f>IFERROR(HLOOKUP(Namen!$D$6,Namen!$D$6:$D$36,'Bericht (Druck)'!DD59,FALSE)&amp;" "&amp;HLOOKUP(Namen!$C$6,Namen!$C$6:$C$36,'Bericht (Druck)'!DD59,FALSE),"")</f>
        <v/>
      </c>
      <c r="DS2" s="404"/>
      <c r="DT2" s="404"/>
      <c r="DU2" s="404"/>
      <c r="DV2" s="405"/>
      <c r="DW2" s="56" t="s">
        <v>70</v>
      </c>
      <c r="DX2" s="57"/>
      <c r="DY2" s="56">
        <f>Namen!$D$3</f>
        <v>0</v>
      </c>
      <c r="DZ2" s="58"/>
      <c r="EA2" s="57"/>
      <c r="EB2" s="55"/>
      <c r="EC2" s="55"/>
      <c r="EF2" s="61" t="s">
        <v>91</v>
      </c>
      <c r="EG2" s="62" t="str">
        <f>DL2</f>
        <v/>
      </c>
      <c r="EK2" s="63" t="s">
        <v>92</v>
      </c>
      <c r="EL2" s="64"/>
      <c r="EM2" s="403" t="str">
        <f>IFERROR(HLOOKUP(Namen!$D$6,Namen!$D$6:$D$36,'Bericht (Druck)'!DY59,FALSE)&amp;" "&amp;HLOOKUP(Namen!$C$6,Namen!$C$6:$C$36,'Bericht (Druck)'!DY59,FALSE),"")</f>
        <v/>
      </c>
      <c r="EN2" s="404"/>
      <c r="EO2" s="404"/>
      <c r="EP2" s="404"/>
      <c r="EQ2" s="405"/>
      <c r="ER2" s="56" t="s">
        <v>70</v>
      </c>
      <c r="ES2" s="57"/>
      <c r="ET2" s="56">
        <f>Namen!$D$3</f>
        <v>0</v>
      </c>
      <c r="EU2" s="58"/>
      <c r="EV2" s="57"/>
      <c r="EW2" s="55"/>
      <c r="EX2" s="55"/>
      <c r="FA2" s="61" t="s">
        <v>91</v>
      </c>
      <c r="FB2" s="62" t="str">
        <f>EG2</f>
        <v/>
      </c>
      <c r="FF2" s="63" t="s">
        <v>92</v>
      </c>
      <c r="FG2" s="64"/>
      <c r="FH2" s="403" t="str">
        <f>IFERROR(HLOOKUP(Namen!$D$6,Namen!$D$6:$D$36,'Bericht (Druck)'!ET59,FALSE)&amp;" "&amp;HLOOKUP(Namen!$C$6,Namen!$C$6:$C$36,'Bericht (Druck)'!ET59,FALSE),"")</f>
        <v/>
      </c>
      <c r="FI2" s="404"/>
      <c r="FJ2" s="404"/>
      <c r="FK2" s="404"/>
      <c r="FL2" s="405"/>
      <c r="FM2" s="56" t="s">
        <v>70</v>
      </c>
      <c r="FN2" s="57"/>
      <c r="FO2" s="56">
        <f>Namen!$D$3</f>
        <v>0</v>
      </c>
      <c r="FP2" s="58"/>
      <c r="FQ2" s="57"/>
      <c r="FR2" s="55"/>
      <c r="FS2" s="55"/>
      <c r="FV2" s="61" t="s">
        <v>91</v>
      </c>
      <c r="FW2" s="62" t="str">
        <f>FB2</f>
        <v/>
      </c>
      <c r="GA2" s="63" t="s">
        <v>92</v>
      </c>
      <c r="GB2" s="64"/>
      <c r="GC2" s="403" t="str">
        <f>IFERROR(HLOOKUP(Namen!$D$6,Namen!$D$6:$D$36,'Bericht (Druck)'!FO59,FALSE)&amp;" "&amp;HLOOKUP(Namen!$C$6,Namen!$C$6:$C$36,'Bericht (Druck)'!FO59,FALSE),"")</f>
        <v/>
      </c>
      <c r="GD2" s="404"/>
      <c r="GE2" s="404"/>
      <c r="GF2" s="404"/>
      <c r="GG2" s="405"/>
      <c r="GH2" s="56" t="s">
        <v>70</v>
      </c>
      <c r="GI2" s="57"/>
      <c r="GJ2" s="56">
        <f>Namen!$D$3</f>
        <v>0</v>
      </c>
      <c r="GK2" s="58"/>
      <c r="GL2" s="57"/>
      <c r="GM2" s="55"/>
      <c r="GN2" s="55"/>
      <c r="GQ2" s="61" t="s">
        <v>91</v>
      </c>
      <c r="GR2" s="62" t="str">
        <f>FW2</f>
        <v/>
      </c>
      <c r="GV2" s="63" t="s">
        <v>92</v>
      </c>
      <c r="GW2" s="64"/>
      <c r="GX2" s="403" t="str">
        <f>IFERROR(HLOOKUP(Namen!$D$6,Namen!$D$6:$D$36,'Bericht (Druck)'!GJ59,FALSE)&amp;" "&amp;HLOOKUP(Namen!$C$6,Namen!$C$6:$C$36,'Bericht (Druck)'!GJ59,FALSE),"")</f>
        <v/>
      </c>
      <c r="GY2" s="404"/>
      <c r="GZ2" s="404"/>
      <c r="HA2" s="404"/>
      <c r="HB2" s="405"/>
      <c r="HC2" s="56" t="s">
        <v>70</v>
      </c>
      <c r="HD2" s="57"/>
      <c r="HE2" s="56">
        <f>Namen!$D$3</f>
        <v>0</v>
      </c>
      <c r="HF2" s="58"/>
      <c r="HG2" s="57"/>
      <c r="HH2" s="55"/>
      <c r="HI2" s="55"/>
      <c r="HL2" s="61" t="s">
        <v>91</v>
      </c>
      <c r="HM2" s="62" t="str">
        <f>GR2</f>
        <v/>
      </c>
      <c r="HQ2" s="63" t="s">
        <v>92</v>
      </c>
      <c r="HR2" s="64"/>
      <c r="HS2" s="403" t="str">
        <f>IFERROR(HLOOKUP(Namen!$D$6,Namen!$D$6:$D$36,'Bericht (Druck)'!HE59,FALSE)&amp;" "&amp;HLOOKUP(Namen!$C$6,Namen!$C$6:$C$36,'Bericht (Druck)'!HE59,FALSE),"")</f>
        <v/>
      </c>
      <c r="HT2" s="404"/>
      <c r="HU2" s="404"/>
      <c r="HV2" s="404"/>
      <c r="HW2" s="405"/>
      <c r="HX2" s="56" t="s">
        <v>70</v>
      </c>
      <c r="HY2" s="57"/>
      <c r="HZ2" s="56">
        <f>Namen!$D$3</f>
        <v>0</v>
      </c>
      <c r="IA2" s="58"/>
      <c r="IB2" s="57"/>
      <c r="IC2" s="55"/>
      <c r="ID2" s="55"/>
      <c r="IG2" s="61" t="s">
        <v>91</v>
      </c>
      <c r="IH2" s="62" t="str">
        <f>HM2</f>
        <v/>
      </c>
      <c r="IL2" s="63" t="s">
        <v>92</v>
      </c>
      <c r="IM2" s="64"/>
      <c r="IN2" s="403" t="str">
        <f>IFERROR(HLOOKUP(Namen!$D$6,Namen!$D$6:$D$36,'Bericht (Druck)'!HZ59,FALSE)&amp;" "&amp;HLOOKUP(Namen!$C$6,Namen!$C$6:$C$36,'Bericht (Druck)'!HZ59,FALSE),"")</f>
        <v/>
      </c>
      <c r="IO2" s="404"/>
      <c r="IP2" s="404"/>
      <c r="IQ2" s="404"/>
      <c r="IR2" s="405"/>
      <c r="IS2" s="56" t="s">
        <v>70</v>
      </c>
      <c r="IT2" s="57"/>
      <c r="IU2" s="56">
        <f>Namen!$D$3</f>
        <v>0</v>
      </c>
      <c r="IV2" s="58"/>
      <c r="IW2" s="57"/>
      <c r="IX2" s="55"/>
      <c r="IY2" s="55"/>
      <c r="JB2" s="61" t="s">
        <v>91</v>
      </c>
      <c r="JC2" s="62" t="str">
        <f>IH2</f>
        <v/>
      </c>
      <c r="JG2" s="63" t="s">
        <v>92</v>
      </c>
      <c r="JH2" s="64"/>
      <c r="JI2" s="403" t="str">
        <f>IFERROR(HLOOKUP(Namen!$D$6,Namen!$D$6:$D$36,'Bericht (Druck)'!IU59,FALSE)&amp;" "&amp;HLOOKUP(Namen!$C$6,Namen!$C$6:$C$36,'Bericht (Druck)'!IU59,FALSE),"")</f>
        <v/>
      </c>
      <c r="JJ2" s="404"/>
      <c r="JK2" s="404"/>
      <c r="JL2" s="404"/>
      <c r="JM2" s="405"/>
      <c r="JN2" s="56" t="s">
        <v>70</v>
      </c>
      <c r="JO2" s="57"/>
      <c r="JP2" s="56">
        <f>Namen!$D$3</f>
        <v>0</v>
      </c>
      <c r="JQ2" s="58"/>
      <c r="JR2" s="57"/>
      <c r="JS2" s="55"/>
      <c r="JT2" s="55"/>
      <c r="JW2" s="61" t="s">
        <v>91</v>
      </c>
      <c r="JX2" s="62" t="str">
        <f>JC2</f>
        <v/>
      </c>
      <c r="KB2" s="63" t="s">
        <v>92</v>
      </c>
      <c r="KC2" s="64"/>
      <c r="KD2" s="403" t="str">
        <f>IFERROR(HLOOKUP(Namen!$D$6,Namen!$D$6:$D$36,'Bericht (Druck)'!JP59,FALSE)&amp;" "&amp;HLOOKUP(Namen!$C$6,Namen!$C$6:$C$36,'Bericht (Druck)'!JP59,FALSE),"")</f>
        <v/>
      </c>
      <c r="KE2" s="404"/>
      <c r="KF2" s="404"/>
      <c r="KG2" s="404"/>
      <c r="KH2" s="405"/>
      <c r="KI2" s="56" t="s">
        <v>70</v>
      </c>
      <c r="KJ2" s="57"/>
      <c r="KK2" s="56">
        <f>Namen!$D$3</f>
        <v>0</v>
      </c>
      <c r="KL2" s="58"/>
      <c r="KM2" s="57"/>
      <c r="KN2" s="55"/>
      <c r="KO2" s="55"/>
      <c r="KR2" s="61" t="s">
        <v>91</v>
      </c>
      <c r="KS2" s="62" t="str">
        <f>JX2</f>
        <v/>
      </c>
      <c r="KW2" s="63" t="s">
        <v>92</v>
      </c>
      <c r="KX2" s="64"/>
      <c r="KY2" s="403" t="str">
        <f>IFERROR(HLOOKUP(Namen!$D$6,Namen!$D$6:$D$36,'Bericht (Druck)'!KK59,FALSE)&amp;" "&amp;HLOOKUP(Namen!$C$6,Namen!$C$6:$C$36,'Bericht (Druck)'!KK59,FALSE),"")</f>
        <v/>
      </c>
      <c r="KZ2" s="404"/>
      <c r="LA2" s="404"/>
      <c r="LB2" s="404"/>
      <c r="LC2" s="405"/>
      <c r="LD2" s="56" t="s">
        <v>70</v>
      </c>
      <c r="LE2" s="57"/>
      <c r="LF2" s="56">
        <f>Namen!$D$3</f>
        <v>0</v>
      </c>
      <c r="LG2" s="58"/>
      <c r="LH2" s="57"/>
      <c r="LI2" s="55"/>
      <c r="LJ2" s="55"/>
      <c r="LM2" s="61" t="s">
        <v>91</v>
      </c>
      <c r="LN2" s="62" t="str">
        <f>KS2</f>
        <v/>
      </c>
      <c r="LR2" s="63" t="s">
        <v>92</v>
      </c>
      <c r="LS2" s="64"/>
      <c r="LT2" s="403" t="str">
        <f>IFERROR(HLOOKUP(Namen!$D$6,Namen!$D$6:$D$36,'Bericht (Druck)'!LF59,FALSE)&amp;" "&amp;HLOOKUP(Namen!$C$6,Namen!$C$6:$C$36,'Bericht (Druck)'!LF59,FALSE),"")</f>
        <v/>
      </c>
      <c r="LU2" s="404"/>
      <c r="LV2" s="404"/>
      <c r="LW2" s="404"/>
      <c r="LX2" s="405"/>
    </row>
    <row r="3" spans="1:336" ht="15.75" customHeight="1" thickTop="1" thickBot="1" x14ac:dyDescent="0.3">
      <c r="A3" s="41" t="s">
        <v>70</v>
      </c>
      <c r="B3" s="502" t="str">
        <f>IF(Namen!D3&lt;&gt;"",Namen!D3,"")</f>
        <v/>
      </c>
      <c r="C3" s="503"/>
      <c r="D3" s="503"/>
      <c r="E3" s="504"/>
      <c r="F3" s="39"/>
      <c r="G3" s="39"/>
      <c r="K3" s="39"/>
      <c r="P3" s="40" t="s">
        <v>75</v>
      </c>
      <c r="Q3" s="520">
        <f>IFERROR(SUM(E28,E33),"")</f>
        <v>0</v>
      </c>
      <c r="R3" s="521"/>
      <c r="S3" s="39" t="s">
        <v>87</v>
      </c>
      <c r="T3" s="54"/>
      <c r="V3" s="56" t="s">
        <v>98</v>
      </c>
      <c r="W3" s="57"/>
      <c r="X3" s="56">
        <f>Namen!$D$4</f>
        <v>0</v>
      </c>
      <c r="Y3" s="58"/>
      <c r="Z3" s="57"/>
      <c r="AA3" s="55"/>
      <c r="AB3" s="114"/>
      <c r="AC3" s="114"/>
      <c r="AD3" s="114"/>
      <c r="AE3" s="114"/>
      <c r="AJ3" s="63" t="s">
        <v>63</v>
      </c>
      <c r="AK3" s="64"/>
      <c r="AL3" s="403">
        <f>Namen!$D$2</f>
        <v>0</v>
      </c>
      <c r="AM3" s="404"/>
      <c r="AN3" s="404"/>
      <c r="AO3" s="404"/>
      <c r="AP3" s="405"/>
      <c r="AQ3" s="56" t="s">
        <v>98</v>
      </c>
      <c r="AR3" s="57"/>
      <c r="AS3" s="56">
        <f>Namen!$D$4</f>
        <v>0</v>
      </c>
      <c r="AT3" s="58"/>
      <c r="AU3" s="57"/>
      <c r="AV3" s="55"/>
      <c r="AW3" s="114"/>
      <c r="AX3" s="114"/>
      <c r="AY3" s="114"/>
      <c r="AZ3" s="114"/>
      <c r="BE3" s="63" t="s">
        <v>63</v>
      </c>
      <c r="BF3" s="64"/>
      <c r="BG3" s="403">
        <f>Namen!$D$2</f>
        <v>0</v>
      </c>
      <c r="BH3" s="404"/>
      <c r="BI3" s="404"/>
      <c r="BJ3" s="404"/>
      <c r="BK3" s="405"/>
      <c r="BL3" s="56" t="s">
        <v>98</v>
      </c>
      <c r="BM3" s="57"/>
      <c r="BN3" s="56">
        <f>Namen!$D$4</f>
        <v>0</v>
      </c>
      <c r="BO3" s="58"/>
      <c r="BP3" s="57"/>
      <c r="BQ3" s="55"/>
      <c r="BR3" s="114"/>
      <c r="BS3" s="114"/>
      <c r="BT3" s="114"/>
      <c r="BU3" s="114"/>
      <c r="BZ3" s="63" t="s">
        <v>63</v>
      </c>
      <c r="CA3" s="64"/>
      <c r="CB3" s="403">
        <f>Namen!$D$2</f>
        <v>0</v>
      </c>
      <c r="CC3" s="404"/>
      <c r="CD3" s="404"/>
      <c r="CE3" s="404"/>
      <c r="CF3" s="405"/>
      <c r="CG3" s="56" t="s">
        <v>98</v>
      </c>
      <c r="CH3" s="57"/>
      <c r="CI3" s="56">
        <f>Namen!$D$4</f>
        <v>0</v>
      </c>
      <c r="CJ3" s="58"/>
      <c r="CK3" s="57"/>
      <c r="CL3" s="55"/>
      <c r="CM3" s="114"/>
      <c r="CN3" s="114"/>
      <c r="CO3" s="114"/>
      <c r="CP3" s="114"/>
      <c r="CU3" s="63" t="s">
        <v>63</v>
      </c>
      <c r="CV3" s="64"/>
      <c r="CW3" s="403">
        <f>Namen!$D$2</f>
        <v>0</v>
      </c>
      <c r="CX3" s="404"/>
      <c r="CY3" s="404"/>
      <c r="CZ3" s="404"/>
      <c r="DA3" s="405"/>
      <c r="DB3" s="56" t="s">
        <v>98</v>
      </c>
      <c r="DC3" s="57"/>
      <c r="DD3" s="56">
        <f>Namen!$D$4</f>
        <v>0</v>
      </c>
      <c r="DE3" s="58"/>
      <c r="DF3" s="57"/>
      <c r="DG3" s="55"/>
      <c r="DH3" s="114"/>
      <c r="DI3" s="114"/>
      <c r="DJ3" s="114"/>
      <c r="DK3" s="114"/>
      <c r="DP3" s="63" t="s">
        <v>63</v>
      </c>
      <c r="DQ3" s="64"/>
      <c r="DR3" s="403">
        <f>Namen!$D$2</f>
        <v>0</v>
      </c>
      <c r="DS3" s="404"/>
      <c r="DT3" s="404"/>
      <c r="DU3" s="404"/>
      <c r="DV3" s="405"/>
      <c r="DW3" s="56" t="s">
        <v>98</v>
      </c>
      <c r="DX3" s="57"/>
      <c r="DY3" s="56">
        <f>Namen!$D$4</f>
        <v>0</v>
      </c>
      <c r="DZ3" s="58"/>
      <c r="EA3" s="57"/>
      <c r="EB3" s="55"/>
      <c r="EC3" s="114"/>
      <c r="ED3" s="114"/>
      <c r="EE3" s="114"/>
      <c r="EF3" s="114"/>
      <c r="EK3" s="63" t="s">
        <v>63</v>
      </c>
      <c r="EL3" s="64"/>
      <c r="EM3" s="403">
        <f>Namen!$D$2</f>
        <v>0</v>
      </c>
      <c r="EN3" s="404"/>
      <c r="EO3" s="404"/>
      <c r="EP3" s="404"/>
      <c r="EQ3" s="405"/>
      <c r="ER3" s="56" t="s">
        <v>98</v>
      </c>
      <c r="ES3" s="57"/>
      <c r="ET3" s="56">
        <f>Namen!$D$4</f>
        <v>0</v>
      </c>
      <c r="EU3" s="58"/>
      <c r="EV3" s="57"/>
      <c r="EW3" s="55"/>
      <c r="EX3" s="114"/>
      <c r="EY3" s="114"/>
      <c r="EZ3" s="114"/>
      <c r="FA3" s="114"/>
      <c r="FF3" s="63" t="s">
        <v>63</v>
      </c>
      <c r="FG3" s="64"/>
      <c r="FH3" s="403">
        <f>Namen!$D$2</f>
        <v>0</v>
      </c>
      <c r="FI3" s="404"/>
      <c r="FJ3" s="404"/>
      <c r="FK3" s="404"/>
      <c r="FL3" s="405"/>
      <c r="FM3" s="56" t="s">
        <v>98</v>
      </c>
      <c r="FN3" s="57"/>
      <c r="FO3" s="56">
        <f>Namen!$D$4</f>
        <v>0</v>
      </c>
      <c r="FP3" s="58"/>
      <c r="FQ3" s="57"/>
      <c r="FR3" s="55"/>
      <c r="FS3" s="114"/>
      <c r="FT3" s="114"/>
      <c r="FU3" s="114"/>
      <c r="FV3" s="114"/>
      <c r="GA3" s="63" t="s">
        <v>63</v>
      </c>
      <c r="GB3" s="64"/>
      <c r="GC3" s="403">
        <f>Namen!$D$2</f>
        <v>0</v>
      </c>
      <c r="GD3" s="404"/>
      <c r="GE3" s="404"/>
      <c r="GF3" s="404"/>
      <c r="GG3" s="405"/>
      <c r="GH3" s="56" t="s">
        <v>98</v>
      </c>
      <c r="GI3" s="57"/>
      <c r="GJ3" s="56">
        <f>Namen!$D$4</f>
        <v>0</v>
      </c>
      <c r="GK3" s="58"/>
      <c r="GL3" s="57"/>
      <c r="GM3" s="55"/>
      <c r="GN3" s="114"/>
      <c r="GO3" s="114"/>
      <c r="GP3" s="114"/>
      <c r="GQ3" s="114"/>
      <c r="GV3" s="63" t="s">
        <v>63</v>
      </c>
      <c r="GW3" s="64"/>
      <c r="GX3" s="403">
        <f>Namen!$D$2</f>
        <v>0</v>
      </c>
      <c r="GY3" s="404"/>
      <c r="GZ3" s="404"/>
      <c r="HA3" s="404"/>
      <c r="HB3" s="405"/>
      <c r="HC3" s="56" t="s">
        <v>98</v>
      </c>
      <c r="HD3" s="57"/>
      <c r="HE3" s="56">
        <f>Namen!$D$4</f>
        <v>0</v>
      </c>
      <c r="HF3" s="58"/>
      <c r="HG3" s="57"/>
      <c r="HH3" s="55"/>
      <c r="HI3" s="114"/>
      <c r="HJ3" s="114"/>
      <c r="HK3" s="114"/>
      <c r="HL3" s="114"/>
      <c r="HQ3" s="63" t="s">
        <v>63</v>
      </c>
      <c r="HR3" s="64"/>
      <c r="HS3" s="403">
        <f>Namen!$D$2</f>
        <v>0</v>
      </c>
      <c r="HT3" s="404"/>
      <c r="HU3" s="404"/>
      <c r="HV3" s="404"/>
      <c r="HW3" s="405"/>
      <c r="HX3" s="56" t="s">
        <v>98</v>
      </c>
      <c r="HY3" s="57"/>
      <c r="HZ3" s="56">
        <f>Namen!$D$4</f>
        <v>0</v>
      </c>
      <c r="IA3" s="58"/>
      <c r="IB3" s="57"/>
      <c r="IC3" s="55"/>
      <c r="ID3" s="114"/>
      <c r="IE3" s="114"/>
      <c r="IF3" s="114"/>
      <c r="IG3" s="114"/>
      <c r="IL3" s="63" t="s">
        <v>63</v>
      </c>
      <c r="IM3" s="64"/>
      <c r="IN3" s="403">
        <f>Namen!$D$2</f>
        <v>0</v>
      </c>
      <c r="IO3" s="404"/>
      <c r="IP3" s="404"/>
      <c r="IQ3" s="404"/>
      <c r="IR3" s="405"/>
      <c r="IS3" s="56" t="s">
        <v>98</v>
      </c>
      <c r="IT3" s="57"/>
      <c r="IU3" s="56">
        <f>Namen!$D$4</f>
        <v>0</v>
      </c>
      <c r="IV3" s="58"/>
      <c r="IW3" s="57"/>
      <c r="IX3" s="55"/>
      <c r="IY3" s="114"/>
      <c r="IZ3" s="114"/>
      <c r="JA3" s="114"/>
      <c r="JB3" s="114"/>
      <c r="JG3" s="63" t="s">
        <v>63</v>
      </c>
      <c r="JH3" s="64"/>
      <c r="JI3" s="403">
        <f>Namen!$D$2</f>
        <v>0</v>
      </c>
      <c r="JJ3" s="404"/>
      <c r="JK3" s="404"/>
      <c r="JL3" s="404"/>
      <c r="JM3" s="405"/>
      <c r="JN3" s="56" t="s">
        <v>98</v>
      </c>
      <c r="JO3" s="57"/>
      <c r="JP3" s="56">
        <f>Namen!$D$4</f>
        <v>0</v>
      </c>
      <c r="JQ3" s="58"/>
      <c r="JR3" s="57"/>
      <c r="JS3" s="55"/>
      <c r="JT3" s="114"/>
      <c r="JU3" s="114"/>
      <c r="JV3" s="114"/>
      <c r="JW3" s="114"/>
      <c r="KB3" s="63" t="s">
        <v>63</v>
      </c>
      <c r="KC3" s="64"/>
      <c r="KD3" s="403">
        <f>Namen!$D$2</f>
        <v>0</v>
      </c>
      <c r="KE3" s="404"/>
      <c r="KF3" s="404"/>
      <c r="KG3" s="404"/>
      <c r="KH3" s="405"/>
      <c r="KI3" s="56" t="s">
        <v>98</v>
      </c>
      <c r="KJ3" s="57"/>
      <c r="KK3" s="56">
        <f>Namen!$D$4</f>
        <v>0</v>
      </c>
      <c r="KL3" s="58"/>
      <c r="KM3" s="57"/>
      <c r="KN3" s="55"/>
      <c r="KO3" s="114"/>
      <c r="KP3" s="114"/>
      <c r="KQ3" s="114"/>
      <c r="KR3" s="114"/>
      <c r="KW3" s="63" t="s">
        <v>63</v>
      </c>
      <c r="KX3" s="64"/>
      <c r="KY3" s="403">
        <f>Namen!$D$2</f>
        <v>0</v>
      </c>
      <c r="KZ3" s="404"/>
      <c r="LA3" s="404"/>
      <c r="LB3" s="404"/>
      <c r="LC3" s="405"/>
      <c r="LD3" s="56" t="s">
        <v>98</v>
      </c>
      <c r="LE3" s="57"/>
      <c r="LF3" s="56">
        <f>Namen!$D$4</f>
        <v>0</v>
      </c>
      <c r="LG3" s="58"/>
      <c r="LH3" s="57"/>
      <c r="LI3" s="55"/>
      <c r="LJ3" s="114"/>
      <c r="LK3" s="114"/>
      <c r="LL3" s="114"/>
      <c r="LM3" s="114"/>
      <c r="LR3" s="63" t="s">
        <v>63</v>
      </c>
      <c r="LS3" s="64"/>
      <c r="LT3" s="403">
        <f>Namen!$D$2</f>
        <v>0</v>
      </c>
      <c r="LU3" s="404"/>
      <c r="LV3" s="404"/>
      <c r="LW3" s="404"/>
      <c r="LX3" s="405"/>
    </row>
    <row r="4" spans="1:336" ht="15.75" customHeight="1" thickTop="1" thickBot="1" x14ac:dyDescent="0.3">
      <c r="A4" s="41" t="s">
        <v>71</v>
      </c>
      <c r="B4" s="499"/>
      <c r="C4" s="500"/>
      <c r="D4" s="500"/>
      <c r="E4" s="501"/>
      <c r="F4" s="39"/>
      <c r="G4" s="39"/>
      <c r="K4" s="39"/>
      <c r="P4" s="40" t="s">
        <v>76</v>
      </c>
      <c r="Q4" s="520">
        <f>IFERROR(SUM(H28,H33),"")</f>
        <v>0</v>
      </c>
      <c r="R4" s="521"/>
      <c r="S4" s="39" t="s">
        <v>87</v>
      </c>
      <c r="T4" s="54"/>
      <c r="V4" s="55"/>
      <c r="Y4" s="54"/>
      <c r="Z4" s="54"/>
      <c r="AA4" s="54"/>
      <c r="AB4" s="114"/>
      <c r="AC4" s="114"/>
      <c r="AD4" s="114"/>
      <c r="AE4" s="114"/>
      <c r="AJ4" s="63" t="s">
        <v>65</v>
      </c>
      <c r="AK4" s="64"/>
      <c r="AL4" s="406" t="str">
        <f>IF(Notenschlüssel!$D$5&lt;&gt;"",Notenschlüssel!$D$5,"")</f>
        <v/>
      </c>
      <c r="AM4" s="407"/>
      <c r="AN4" s="407"/>
      <c r="AO4" s="407"/>
      <c r="AP4" s="408"/>
      <c r="AQ4" s="55"/>
      <c r="AT4" s="54"/>
      <c r="AU4" s="54"/>
      <c r="AV4" s="54"/>
      <c r="AW4" s="114"/>
      <c r="AX4" s="114"/>
      <c r="AY4" s="114"/>
      <c r="AZ4" s="114"/>
      <c r="BE4" s="63" t="s">
        <v>65</v>
      </c>
      <c r="BF4" s="64"/>
      <c r="BG4" s="406" t="str">
        <f>IF(Notenschlüssel!$D$5&lt;&gt;"",Notenschlüssel!$D$5,"")</f>
        <v/>
      </c>
      <c r="BH4" s="407"/>
      <c r="BI4" s="407"/>
      <c r="BJ4" s="407"/>
      <c r="BK4" s="408"/>
      <c r="BL4" s="55"/>
      <c r="BO4" s="54"/>
      <c r="BP4" s="54"/>
      <c r="BQ4" s="54"/>
      <c r="BR4" s="114"/>
      <c r="BS4" s="114"/>
      <c r="BT4" s="114"/>
      <c r="BU4" s="114"/>
      <c r="BZ4" s="63" t="s">
        <v>65</v>
      </c>
      <c r="CA4" s="64"/>
      <c r="CB4" s="406" t="str">
        <f>IF(Notenschlüssel!$D$5&lt;&gt;"",Notenschlüssel!$D$5,"")</f>
        <v/>
      </c>
      <c r="CC4" s="407"/>
      <c r="CD4" s="407"/>
      <c r="CE4" s="407"/>
      <c r="CF4" s="408"/>
      <c r="CG4" s="55"/>
      <c r="CJ4" s="54"/>
      <c r="CK4" s="54"/>
      <c r="CL4" s="54"/>
      <c r="CM4" s="114"/>
      <c r="CN4" s="114"/>
      <c r="CO4" s="114"/>
      <c r="CP4" s="114"/>
      <c r="CU4" s="63" t="s">
        <v>65</v>
      </c>
      <c r="CV4" s="64"/>
      <c r="CW4" s="406" t="str">
        <f>IF(Notenschlüssel!$D$5&lt;&gt;"",Notenschlüssel!$D$5,"")</f>
        <v/>
      </c>
      <c r="CX4" s="407"/>
      <c r="CY4" s="407"/>
      <c r="CZ4" s="407"/>
      <c r="DA4" s="408"/>
      <c r="DB4" s="55"/>
      <c r="DE4" s="54"/>
      <c r="DF4" s="54"/>
      <c r="DG4" s="54"/>
      <c r="DH4" s="114"/>
      <c r="DI4" s="114"/>
      <c r="DJ4" s="114"/>
      <c r="DK4" s="114"/>
      <c r="DP4" s="63" t="s">
        <v>65</v>
      </c>
      <c r="DQ4" s="64"/>
      <c r="DR4" s="406" t="str">
        <f>IF(Notenschlüssel!$D$5&lt;&gt;"",Notenschlüssel!$D$5,"")</f>
        <v/>
      </c>
      <c r="DS4" s="407"/>
      <c r="DT4" s="407"/>
      <c r="DU4" s="407"/>
      <c r="DV4" s="408"/>
      <c r="DW4" s="55"/>
      <c r="DZ4" s="54"/>
      <c r="EA4" s="54"/>
      <c r="EB4" s="54"/>
      <c r="EC4" s="114"/>
      <c r="ED4" s="114"/>
      <c r="EE4" s="114"/>
      <c r="EF4" s="114"/>
      <c r="EK4" s="63" t="s">
        <v>65</v>
      </c>
      <c r="EL4" s="64"/>
      <c r="EM4" s="406" t="str">
        <f>IF(Notenschlüssel!$D$5&lt;&gt;"",Notenschlüssel!$D$5,"")</f>
        <v/>
      </c>
      <c r="EN4" s="407"/>
      <c r="EO4" s="407"/>
      <c r="EP4" s="407"/>
      <c r="EQ4" s="408"/>
      <c r="ER4" s="55"/>
      <c r="EU4" s="54"/>
      <c r="EV4" s="54"/>
      <c r="EW4" s="54"/>
      <c r="EX4" s="114"/>
      <c r="EY4" s="114"/>
      <c r="EZ4" s="114"/>
      <c r="FA4" s="114"/>
      <c r="FF4" s="63" t="s">
        <v>65</v>
      </c>
      <c r="FG4" s="64"/>
      <c r="FH4" s="406" t="str">
        <f>IF(Notenschlüssel!$D$5&lt;&gt;"",Notenschlüssel!$D$5,"")</f>
        <v/>
      </c>
      <c r="FI4" s="407"/>
      <c r="FJ4" s="407"/>
      <c r="FK4" s="407"/>
      <c r="FL4" s="408"/>
      <c r="FM4" s="55"/>
      <c r="FP4" s="54"/>
      <c r="FQ4" s="54"/>
      <c r="FR4" s="54"/>
      <c r="FS4" s="114"/>
      <c r="FT4" s="114"/>
      <c r="FU4" s="114"/>
      <c r="FV4" s="114"/>
      <c r="GA4" s="63" t="s">
        <v>65</v>
      </c>
      <c r="GB4" s="64"/>
      <c r="GC4" s="406" t="str">
        <f>IF(Notenschlüssel!$D$5&lt;&gt;"",Notenschlüssel!$D$5,"")</f>
        <v/>
      </c>
      <c r="GD4" s="407"/>
      <c r="GE4" s="407"/>
      <c r="GF4" s="407"/>
      <c r="GG4" s="408"/>
      <c r="GH4" s="55"/>
      <c r="GK4" s="54"/>
      <c r="GL4" s="54"/>
      <c r="GM4" s="54"/>
      <c r="GN4" s="114"/>
      <c r="GO4" s="114"/>
      <c r="GP4" s="114"/>
      <c r="GQ4" s="114"/>
      <c r="GV4" s="63" t="s">
        <v>65</v>
      </c>
      <c r="GW4" s="64"/>
      <c r="GX4" s="406" t="str">
        <f>IF(Notenschlüssel!$D$5&lt;&gt;"",Notenschlüssel!$D$5,"")</f>
        <v/>
      </c>
      <c r="GY4" s="407"/>
      <c r="GZ4" s="407"/>
      <c r="HA4" s="407"/>
      <c r="HB4" s="408"/>
      <c r="HC4" s="55"/>
      <c r="HF4" s="54"/>
      <c r="HG4" s="54"/>
      <c r="HH4" s="54"/>
      <c r="HI4" s="114"/>
      <c r="HJ4" s="114"/>
      <c r="HK4" s="114"/>
      <c r="HL4" s="114"/>
      <c r="HQ4" s="63" t="s">
        <v>65</v>
      </c>
      <c r="HR4" s="64"/>
      <c r="HS4" s="406" t="str">
        <f>IF(Notenschlüssel!$D$5&lt;&gt;"",Notenschlüssel!$D$5,"")</f>
        <v/>
      </c>
      <c r="HT4" s="407"/>
      <c r="HU4" s="407"/>
      <c r="HV4" s="407"/>
      <c r="HW4" s="408"/>
      <c r="HX4" s="55"/>
      <c r="IA4" s="54"/>
      <c r="IB4" s="54"/>
      <c r="IC4" s="54"/>
      <c r="ID4" s="114"/>
      <c r="IE4" s="114"/>
      <c r="IF4" s="114"/>
      <c r="IG4" s="114"/>
      <c r="IL4" s="63" t="s">
        <v>65</v>
      </c>
      <c r="IM4" s="64"/>
      <c r="IN4" s="406" t="str">
        <f>IF(Notenschlüssel!$D$5&lt;&gt;"",Notenschlüssel!$D$5,"")</f>
        <v/>
      </c>
      <c r="IO4" s="407"/>
      <c r="IP4" s="407"/>
      <c r="IQ4" s="407"/>
      <c r="IR4" s="408"/>
      <c r="IS4" s="55"/>
      <c r="IV4" s="54"/>
      <c r="IW4" s="54"/>
      <c r="IX4" s="54"/>
      <c r="IY4" s="114"/>
      <c r="IZ4" s="114"/>
      <c r="JA4" s="114"/>
      <c r="JB4" s="114"/>
      <c r="JG4" s="63" t="s">
        <v>65</v>
      </c>
      <c r="JH4" s="64"/>
      <c r="JI4" s="406" t="str">
        <f>IF(Notenschlüssel!$D$5&lt;&gt;"",Notenschlüssel!$D$5,"")</f>
        <v/>
      </c>
      <c r="JJ4" s="407"/>
      <c r="JK4" s="407"/>
      <c r="JL4" s="407"/>
      <c r="JM4" s="408"/>
      <c r="JN4" s="55"/>
      <c r="JQ4" s="54"/>
      <c r="JR4" s="54"/>
      <c r="JS4" s="54"/>
      <c r="JT4" s="114"/>
      <c r="JU4" s="114"/>
      <c r="JV4" s="114"/>
      <c r="JW4" s="114"/>
      <c r="KB4" s="63" t="s">
        <v>65</v>
      </c>
      <c r="KC4" s="64"/>
      <c r="KD4" s="406" t="str">
        <f>IF(Notenschlüssel!$D$5&lt;&gt;"",Notenschlüssel!$D$5,"")</f>
        <v/>
      </c>
      <c r="KE4" s="407"/>
      <c r="KF4" s="407"/>
      <c r="KG4" s="407"/>
      <c r="KH4" s="408"/>
      <c r="KI4" s="55"/>
      <c r="KL4" s="54"/>
      <c r="KM4" s="54"/>
      <c r="KN4" s="54"/>
      <c r="KO4" s="114"/>
      <c r="KP4" s="114"/>
      <c r="KQ4" s="114"/>
      <c r="KR4" s="114"/>
      <c r="KW4" s="63" t="s">
        <v>65</v>
      </c>
      <c r="KX4" s="64"/>
      <c r="KY4" s="406" t="str">
        <f>IF(Notenschlüssel!$D$5&lt;&gt;"",Notenschlüssel!$D$5,"")</f>
        <v/>
      </c>
      <c r="KZ4" s="407"/>
      <c r="LA4" s="407"/>
      <c r="LB4" s="407"/>
      <c r="LC4" s="408"/>
      <c r="LD4" s="55"/>
      <c r="LG4" s="54"/>
      <c r="LH4" s="54"/>
      <c r="LI4" s="54"/>
      <c r="LJ4" s="114"/>
      <c r="LK4" s="114"/>
      <c r="LL4" s="114"/>
      <c r="LM4" s="114"/>
      <c r="LR4" s="63" t="s">
        <v>65</v>
      </c>
      <c r="LS4" s="64"/>
      <c r="LT4" s="406" t="str">
        <f>IF(Notenschlüssel!$D$5&lt;&gt;"",Notenschlüssel!$D$5,"")</f>
        <v/>
      </c>
      <c r="LU4" s="407"/>
      <c r="LV4" s="407"/>
      <c r="LW4" s="407"/>
      <c r="LX4" s="408"/>
    </row>
    <row r="5" spans="1:336" ht="15.75" customHeight="1" thickTop="1" thickBot="1" x14ac:dyDescent="0.3">
      <c r="A5" s="41" t="s">
        <v>72</v>
      </c>
      <c r="B5" s="502" t="str">
        <f>IF(Notenschlüssel!D4&lt;&gt;"",Notenschlüssel!D4,"")</f>
        <v/>
      </c>
      <c r="C5" s="503"/>
      <c r="D5" s="503"/>
      <c r="E5" s="504"/>
      <c r="F5" s="39"/>
      <c r="G5" s="39"/>
      <c r="K5" s="39"/>
      <c r="P5" s="40" t="s">
        <v>77</v>
      </c>
      <c r="Q5" s="520">
        <f>IFERROR(SUM(K28,J33),"")</f>
        <v>0</v>
      </c>
      <c r="R5" s="521"/>
      <c r="S5" s="39" t="s">
        <v>87</v>
      </c>
      <c r="T5" s="54"/>
      <c r="V5" s="54"/>
      <c r="W5" s="54"/>
      <c r="X5" s="54"/>
      <c r="Y5" s="54"/>
      <c r="Z5" s="54"/>
      <c r="AA5" s="54"/>
      <c r="AB5" s="114"/>
      <c r="AC5" s="114"/>
      <c r="AD5" s="114"/>
      <c r="AE5" s="114"/>
      <c r="AF5" s="114"/>
      <c r="AG5" s="114"/>
      <c r="AH5" s="114"/>
      <c r="AI5" s="114"/>
      <c r="AJ5" s="63" t="s">
        <v>160</v>
      </c>
      <c r="AK5" s="64"/>
      <c r="AL5" s="403" t="e">
        <f>HLOOKUP(Namen!$E$6,Namen!$E$6:$E$36,'Bericht (Druck)'!X59,FALSE)&amp;"-Kurs"</f>
        <v>#REF!</v>
      </c>
      <c r="AM5" s="404"/>
      <c r="AN5" s="404"/>
      <c r="AO5" s="404"/>
      <c r="AP5" s="405"/>
      <c r="AQ5" s="54"/>
      <c r="AR5" s="54"/>
      <c r="AS5" s="54"/>
      <c r="AT5" s="54"/>
      <c r="AU5" s="54"/>
      <c r="AV5" s="54"/>
      <c r="AW5" s="114"/>
      <c r="AX5" s="114"/>
      <c r="AY5" s="114"/>
      <c r="AZ5" s="114"/>
      <c r="BA5" s="114"/>
      <c r="BB5" s="114"/>
      <c r="BC5" s="114"/>
      <c r="BD5" s="114"/>
      <c r="BE5" s="63" t="s">
        <v>160</v>
      </c>
      <c r="BF5" s="64"/>
      <c r="BG5" s="403" t="str">
        <f>IFERROR(HLOOKUP(Namen!$E$6,Namen!$E$6:$E$36,'Bericht (Druck)'!AS59,FALSE)&amp;"-Kurs","")</f>
        <v/>
      </c>
      <c r="BH5" s="404"/>
      <c r="BI5" s="404"/>
      <c r="BJ5" s="404"/>
      <c r="BK5" s="405"/>
      <c r="BL5" s="54"/>
      <c r="BM5" s="54"/>
      <c r="BN5" s="54"/>
      <c r="BO5" s="54"/>
      <c r="BP5" s="54"/>
      <c r="BQ5" s="54"/>
      <c r="BR5" s="114"/>
      <c r="BS5" s="114"/>
      <c r="BT5" s="114"/>
      <c r="BU5" s="114"/>
      <c r="BV5" s="114"/>
      <c r="BW5" s="114"/>
      <c r="BX5" s="114"/>
      <c r="BY5" s="114"/>
      <c r="BZ5" s="63" t="s">
        <v>160</v>
      </c>
      <c r="CA5" s="64"/>
      <c r="CB5" s="403" t="str">
        <f>IFERROR(HLOOKUP(Namen!$E$6,Namen!$E$6:$E$36,'Bericht (Druck)'!BN59,FALSE)&amp;"-Kurs","")</f>
        <v/>
      </c>
      <c r="CC5" s="404"/>
      <c r="CD5" s="404"/>
      <c r="CE5" s="404"/>
      <c r="CF5" s="405"/>
      <c r="CG5" s="54"/>
      <c r="CH5" s="54"/>
      <c r="CI5" s="54"/>
      <c r="CJ5" s="54"/>
      <c r="CK5" s="54"/>
      <c r="CL5" s="54"/>
      <c r="CM5" s="114"/>
      <c r="CN5" s="114"/>
      <c r="CO5" s="114"/>
      <c r="CP5" s="114"/>
      <c r="CQ5" s="114"/>
      <c r="CR5" s="114"/>
      <c r="CS5" s="114"/>
      <c r="CT5" s="114"/>
      <c r="CU5" s="63" t="s">
        <v>160</v>
      </c>
      <c r="CV5" s="64"/>
      <c r="CW5" s="403" t="str">
        <f>IFERROR(HLOOKUP(Namen!$E$6,Namen!$E$6:$E$36,'Bericht (Druck)'!CI59,FALSE)&amp;"-Kurs","")</f>
        <v/>
      </c>
      <c r="CX5" s="404"/>
      <c r="CY5" s="404"/>
      <c r="CZ5" s="404"/>
      <c r="DA5" s="405"/>
      <c r="DB5" s="54"/>
      <c r="DC5" s="54"/>
      <c r="DD5" s="54"/>
      <c r="DE5" s="54"/>
      <c r="DF5" s="54"/>
      <c r="DG5" s="54"/>
      <c r="DH5" s="114"/>
      <c r="DI5" s="114"/>
      <c r="DJ5" s="114"/>
      <c r="DK5" s="114"/>
      <c r="DL5" s="114"/>
      <c r="DM5" s="114"/>
      <c r="DN5" s="114"/>
      <c r="DO5" s="114"/>
      <c r="DP5" s="63" t="s">
        <v>160</v>
      </c>
      <c r="DQ5" s="64"/>
      <c r="DR5" s="403" t="str">
        <f>IFERROR(HLOOKUP(Namen!$E$6,Namen!$E$6:$E$36,'Bericht (Druck)'!DD59,FALSE)&amp;"-Kurs","")</f>
        <v/>
      </c>
      <c r="DS5" s="404"/>
      <c r="DT5" s="404"/>
      <c r="DU5" s="404"/>
      <c r="DV5" s="405"/>
      <c r="DW5" s="54"/>
      <c r="DX5" s="54"/>
      <c r="DY5" s="54"/>
      <c r="DZ5" s="54"/>
      <c r="EA5" s="54"/>
      <c r="EB5" s="54"/>
      <c r="EC5" s="114"/>
      <c r="ED5" s="114"/>
      <c r="EE5" s="114"/>
      <c r="EF5" s="114"/>
      <c r="EG5" s="114"/>
      <c r="EH5" s="114"/>
      <c r="EI5" s="114"/>
      <c r="EJ5" s="114"/>
      <c r="EK5" s="63" t="s">
        <v>160</v>
      </c>
      <c r="EL5" s="64"/>
      <c r="EM5" s="403" t="str">
        <f>IFERROR(HLOOKUP(Namen!$E$6,Namen!$E$6:$E$36,'Bericht (Druck)'!DY59,FALSE)&amp;"-Kurs","")</f>
        <v/>
      </c>
      <c r="EN5" s="404"/>
      <c r="EO5" s="404"/>
      <c r="EP5" s="404"/>
      <c r="EQ5" s="405"/>
      <c r="ER5" s="54"/>
      <c r="ES5" s="54"/>
      <c r="ET5" s="54"/>
      <c r="EU5" s="54"/>
      <c r="EV5" s="54"/>
      <c r="EW5" s="54"/>
      <c r="EX5" s="114"/>
      <c r="EY5" s="114"/>
      <c r="EZ5" s="114"/>
      <c r="FA5" s="114"/>
      <c r="FB5" s="114"/>
      <c r="FC5" s="114"/>
      <c r="FD5" s="114"/>
      <c r="FE5" s="114"/>
      <c r="FF5" s="63" t="s">
        <v>160</v>
      </c>
      <c r="FG5" s="64"/>
      <c r="FH5" s="403" t="str">
        <f>IFERROR(HLOOKUP(Namen!$E$6,Namen!$E$6:$E$36,'Bericht (Druck)'!ET59,FALSE)&amp;"-Kurs","")</f>
        <v/>
      </c>
      <c r="FI5" s="404"/>
      <c r="FJ5" s="404"/>
      <c r="FK5" s="404"/>
      <c r="FL5" s="405"/>
      <c r="FM5" s="54"/>
      <c r="FN5" s="54"/>
      <c r="FO5" s="54"/>
      <c r="FP5" s="54"/>
      <c r="FQ5" s="54"/>
      <c r="FR5" s="54"/>
      <c r="FS5" s="114"/>
      <c r="FT5" s="114"/>
      <c r="FU5" s="114"/>
      <c r="FV5" s="114"/>
      <c r="FW5" s="114"/>
      <c r="FX5" s="114"/>
      <c r="FY5" s="114"/>
      <c r="FZ5" s="114"/>
      <c r="GA5" s="63" t="s">
        <v>160</v>
      </c>
      <c r="GB5" s="64"/>
      <c r="GC5" s="403" t="str">
        <f>IFERROR(HLOOKUP(Namen!$E$6,Namen!$E$6:$E$36,'Bericht (Druck)'!FO59,FALSE)&amp;"-Kurs","")</f>
        <v/>
      </c>
      <c r="GD5" s="404"/>
      <c r="GE5" s="404"/>
      <c r="GF5" s="404"/>
      <c r="GG5" s="405"/>
      <c r="GH5" s="54"/>
      <c r="GI5" s="54"/>
      <c r="GJ5" s="54"/>
      <c r="GK5" s="54"/>
      <c r="GL5" s="54"/>
      <c r="GM5" s="54"/>
      <c r="GN5" s="114"/>
      <c r="GO5" s="114"/>
      <c r="GP5" s="114"/>
      <c r="GQ5" s="114"/>
      <c r="GR5" s="114"/>
      <c r="GS5" s="114"/>
      <c r="GT5" s="114"/>
      <c r="GU5" s="114"/>
      <c r="GV5" s="63" t="s">
        <v>160</v>
      </c>
      <c r="GW5" s="64"/>
      <c r="GX5" s="403" t="str">
        <f>IFERROR(HLOOKUP(Namen!$E$6,Namen!$E$6:$E$36,'Bericht (Druck)'!GJ59,FALSE)&amp;"-Kurs","")</f>
        <v/>
      </c>
      <c r="GY5" s="404"/>
      <c r="GZ5" s="404"/>
      <c r="HA5" s="404"/>
      <c r="HB5" s="405"/>
      <c r="HC5" s="54"/>
      <c r="HD5" s="54"/>
      <c r="HE5" s="54"/>
      <c r="HF5" s="54"/>
      <c r="HG5" s="54"/>
      <c r="HH5" s="54"/>
      <c r="HI5" s="114"/>
      <c r="HJ5" s="114"/>
      <c r="HK5" s="114"/>
      <c r="HL5" s="114"/>
      <c r="HM5" s="114"/>
      <c r="HN5" s="114"/>
      <c r="HO5" s="114"/>
      <c r="HP5" s="114"/>
      <c r="HQ5" s="63" t="s">
        <v>160</v>
      </c>
      <c r="HR5" s="64"/>
      <c r="HS5" s="403" t="str">
        <f>IFERROR(HLOOKUP(Namen!$E$6,Namen!$E$6:$E$36,'Bericht (Druck)'!HE59,FALSE)&amp;"-Kurs","")</f>
        <v/>
      </c>
      <c r="HT5" s="404"/>
      <c r="HU5" s="404"/>
      <c r="HV5" s="404"/>
      <c r="HW5" s="405"/>
      <c r="HX5" s="54"/>
      <c r="HY5" s="54"/>
      <c r="HZ5" s="54"/>
      <c r="IA5" s="54"/>
      <c r="IB5" s="54"/>
      <c r="IC5" s="54"/>
      <c r="ID5" s="114"/>
      <c r="IE5" s="114"/>
      <c r="IF5" s="114"/>
      <c r="IG5" s="114"/>
      <c r="IH5" s="114"/>
      <c r="II5" s="114"/>
      <c r="IJ5" s="114"/>
      <c r="IK5" s="114"/>
      <c r="IL5" s="63" t="s">
        <v>160</v>
      </c>
      <c r="IM5" s="64"/>
      <c r="IN5" s="403" t="str">
        <f>IFERROR(HLOOKUP(Namen!$E$6,Namen!$E$6:$E$36,'Bericht (Druck)'!HZ59,FALSE)&amp;"-Kurs","")</f>
        <v/>
      </c>
      <c r="IO5" s="404"/>
      <c r="IP5" s="404"/>
      <c r="IQ5" s="404"/>
      <c r="IR5" s="405"/>
      <c r="IS5" s="54"/>
      <c r="IT5" s="54"/>
      <c r="IU5" s="54"/>
      <c r="IV5" s="54"/>
      <c r="IW5" s="54"/>
      <c r="IX5" s="54"/>
      <c r="IY5" s="114"/>
      <c r="IZ5" s="114"/>
      <c r="JA5" s="114"/>
      <c r="JB5" s="114"/>
      <c r="JC5" s="114"/>
      <c r="JD5" s="114"/>
      <c r="JE5" s="114"/>
      <c r="JF5" s="114"/>
      <c r="JG5" s="63" t="s">
        <v>160</v>
      </c>
      <c r="JH5" s="64"/>
      <c r="JI5" s="403" t="str">
        <f>IFERROR(HLOOKUP(Namen!$E$6,Namen!$E$6:$E$36,'Bericht (Druck)'!IU59,FALSE)&amp;"-Kurs","")</f>
        <v/>
      </c>
      <c r="JJ5" s="404"/>
      <c r="JK5" s="404"/>
      <c r="JL5" s="404"/>
      <c r="JM5" s="405"/>
      <c r="JN5" s="54"/>
      <c r="JO5" s="54"/>
      <c r="JP5" s="54"/>
      <c r="JQ5" s="54"/>
      <c r="JR5" s="54"/>
      <c r="JS5" s="54"/>
      <c r="JT5" s="114"/>
      <c r="JU5" s="114"/>
      <c r="JV5" s="114"/>
      <c r="JW5" s="114"/>
      <c r="JX5" s="114"/>
      <c r="JY5" s="114"/>
      <c r="JZ5" s="114"/>
      <c r="KA5" s="114"/>
      <c r="KB5" s="63" t="s">
        <v>160</v>
      </c>
      <c r="KC5" s="64"/>
      <c r="KD5" s="403" t="str">
        <f>IFERROR(HLOOKUP(Namen!$E$6,Namen!$E$6:$E$36,'Bericht (Druck)'!JP59,FALSE)&amp;"-Kurs","")</f>
        <v/>
      </c>
      <c r="KE5" s="404"/>
      <c r="KF5" s="404"/>
      <c r="KG5" s="404"/>
      <c r="KH5" s="405"/>
      <c r="KI5" s="54"/>
      <c r="KJ5" s="54"/>
      <c r="KK5" s="54"/>
      <c r="KL5" s="54"/>
      <c r="KM5" s="54"/>
      <c r="KN5" s="54"/>
      <c r="KO5" s="114"/>
      <c r="KP5" s="114"/>
      <c r="KQ5" s="114"/>
      <c r="KR5" s="114"/>
      <c r="KS5" s="114"/>
      <c r="KT5" s="114"/>
      <c r="KU5" s="114"/>
      <c r="KV5" s="114"/>
      <c r="KW5" s="63" t="s">
        <v>160</v>
      </c>
      <c r="KX5" s="64"/>
      <c r="KY5" s="403" t="str">
        <f>IFERROR(HLOOKUP(Namen!$E$6,Namen!$E$6:$E$36,'Bericht (Druck)'!KK59,FALSE)&amp;"-Kurs","")</f>
        <v/>
      </c>
      <c r="KZ5" s="404"/>
      <c r="LA5" s="404"/>
      <c r="LB5" s="404"/>
      <c r="LC5" s="405"/>
      <c r="LD5" s="54"/>
      <c r="LE5" s="54"/>
      <c r="LF5" s="54"/>
      <c r="LG5" s="54"/>
      <c r="LH5" s="54"/>
      <c r="LI5" s="54"/>
      <c r="LJ5" s="114"/>
      <c r="LK5" s="114"/>
      <c r="LL5" s="114"/>
      <c r="LM5" s="114"/>
      <c r="LN5" s="114"/>
      <c r="LO5" s="114"/>
      <c r="LP5" s="114"/>
      <c r="LQ5" s="114"/>
      <c r="LR5" s="63" t="s">
        <v>160</v>
      </c>
      <c r="LS5" s="64"/>
      <c r="LT5" s="403" t="str">
        <f>IFERROR(HLOOKUP(Namen!$E$6,Namen!$E$6:$E$36,'Bericht (Druck)'!LF59,FALSE)&amp;"-Kurs","")</f>
        <v/>
      </c>
      <c r="LU5" s="404"/>
      <c r="LV5" s="404"/>
      <c r="LW5" s="404"/>
      <c r="LX5" s="405"/>
    </row>
    <row r="6" spans="1:336" ht="15.75" customHeight="1" thickTop="1" thickBot="1" x14ac:dyDescent="0.3">
      <c r="A6" s="41" t="s">
        <v>65</v>
      </c>
      <c r="B6" s="511" t="str">
        <f>IF(Notenschlüssel!D5&lt;&gt;"",Notenschlüssel!D5,"")</f>
        <v/>
      </c>
      <c r="C6" s="512"/>
      <c r="D6" s="512"/>
      <c r="E6" s="513"/>
      <c r="F6" s="39"/>
      <c r="G6" s="39"/>
      <c r="K6" s="39"/>
      <c r="P6" s="40" t="s">
        <v>78</v>
      </c>
      <c r="Q6" s="520">
        <f>IFERROR(SUM(N28,L33),"")</f>
        <v>0</v>
      </c>
      <c r="R6" s="521"/>
      <c r="S6" s="39" t="s">
        <v>87</v>
      </c>
      <c r="T6" s="54"/>
      <c r="V6" s="49" t="str">
        <f ca="1">IFERROR("Es waren insgesamt "&amp;X60&amp;" Bewertungseinheiten (BE) zu erreichen.","")</f>
        <v/>
      </c>
      <c r="Z6" s="66"/>
      <c r="AQ6" s="49" t="str">
        <f ca="1">IFERROR("Es waren insgesamt "&amp;AS60&amp;" Bewertungseinheiten (BE) zu erreichen.","")</f>
        <v/>
      </c>
      <c r="AU6" s="66"/>
      <c r="BL6" s="49" t="str">
        <f ca="1">IFERROR("Es waren insgesamt "&amp;BN60&amp;" Bewertungseinheiten (BE) zu erreichen.","")</f>
        <v/>
      </c>
      <c r="BP6" s="66"/>
      <c r="CG6" s="49" t="str">
        <f ca="1">IFERROR("Es waren insgesamt "&amp;CI60&amp;" Bewertungseinheiten (BE) zu erreichen.","")</f>
        <v/>
      </c>
      <c r="CK6" s="66"/>
      <c r="DB6" s="49" t="str">
        <f ca="1">IFERROR("Es waren insgesamt "&amp;DD60&amp;" Bewertungseinheiten (BE) zu erreichen.","")</f>
        <v/>
      </c>
      <c r="DF6" s="66"/>
      <c r="DW6" s="49" t="str">
        <f ca="1">IFERROR("Es waren insgesamt "&amp;DY60&amp;" Bewertungseinheiten (BE) zu erreichen.","")</f>
        <v/>
      </c>
      <c r="EA6" s="66"/>
      <c r="ER6" s="49" t="str">
        <f ca="1">IFERROR("Es waren insgesamt "&amp;ET60&amp;" Bewertungseinheiten (BE) zu erreichen.","")</f>
        <v/>
      </c>
      <c r="EV6" s="66"/>
      <c r="FM6" s="49" t="str">
        <f ca="1">IFERROR("Es waren insgesamt "&amp;FO60&amp;" Bewertungseinheiten (BE) zu erreichen.","")</f>
        <v/>
      </c>
      <c r="FQ6" s="66"/>
      <c r="GH6" s="49" t="str">
        <f ca="1">IFERROR("Es waren insgesamt "&amp;GJ60&amp;" Bewertungseinheiten (BE) zu erreichen.","")</f>
        <v/>
      </c>
      <c r="GL6" s="66"/>
      <c r="HC6" s="49" t="str">
        <f ca="1">IFERROR("Es waren insgesamt "&amp;HE60&amp;" Bewertungseinheiten (BE) zu erreichen.","")</f>
        <v/>
      </c>
      <c r="HG6" s="66"/>
      <c r="HX6" s="49" t="str">
        <f ca="1">IFERROR("Es waren insgesamt "&amp;HZ60&amp;" Bewertungseinheiten (BE) zu erreichen.","")</f>
        <v/>
      </c>
      <c r="IB6" s="66"/>
      <c r="IS6" s="49" t="str">
        <f ca="1">IFERROR("Es waren insgesamt "&amp;IU60&amp;" Bewertungseinheiten (BE) zu erreichen.","")</f>
        <v/>
      </c>
      <c r="IW6" s="66"/>
      <c r="JN6" s="49" t="str">
        <f ca="1">IFERROR("Es waren insgesamt "&amp;JP60&amp;" Bewertungseinheiten (BE) zu erreichen.","")</f>
        <v/>
      </c>
      <c r="JR6" s="66"/>
      <c r="KI6" s="49" t="str">
        <f ca="1">IFERROR("Es waren insgesamt "&amp;KK60&amp;" Bewertungseinheiten (BE) zu erreichen.","")</f>
        <v/>
      </c>
      <c r="KM6" s="66"/>
      <c r="LD6" s="49" t="str">
        <f ca="1">IFERROR("Es waren insgesamt "&amp;LF60&amp;" Bewertungseinheiten (BE) zu erreichen.","")</f>
        <v/>
      </c>
      <c r="LH6" s="66"/>
    </row>
    <row r="7" spans="1:336" ht="15.75" customHeight="1" thickTop="1" thickBot="1" x14ac:dyDescent="0.3">
      <c r="A7" s="41" t="s">
        <v>73</v>
      </c>
      <c r="B7" s="502">
        <f>IF(Notenschlüssel!D6&lt;&gt;"",Notenschlüssel!D6,"")</f>
        <v>60</v>
      </c>
      <c r="C7" s="503"/>
      <c r="D7" s="503"/>
      <c r="E7" s="504"/>
      <c r="F7" s="39"/>
      <c r="G7" s="39"/>
      <c r="K7" s="39"/>
      <c r="P7" s="40" t="s">
        <v>79</v>
      </c>
      <c r="Q7" s="520">
        <f>IFERROR(SUM(Q28,N33),"")</f>
        <v>0</v>
      </c>
      <c r="R7" s="521"/>
      <c r="S7" s="39" t="s">
        <v>87</v>
      </c>
      <c r="T7" s="54"/>
      <c r="V7" s="49" t="str">
        <f ca="1">IFERROR("Du hast "&amp;X61&amp;" BE erreicht. Das entspricht "&amp;X62*100&amp;"%.","")</f>
        <v/>
      </c>
      <c r="X7" s="85"/>
      <c r="AE7" s="67"/>
      <c r="AL7" s="47"/>
      <c r="AM7" s="114"/>
      <c r="AN7" s="114"/>
      <c r="AO7" s="114"/>
      <c r="AQ7" s="49" t="str">
        <f ca="1">IFERROR("Du hast "&amp;AS61&amp;" BE erreicht. Das entspricht "&amp;AS62*100&amp;"%.","")</f>
        <v/>
      </c>
      <c r="AS7" s="85"/>
      <c r="AZ7" s="67"/>
      <c r="BG7" s="47"/>
      <c r="BH7" s="114"/>
      <c r="BI7" s="114"/>
      <c r="BJ7" s="114"/>
      <c r="BL7" s="49" t="str">
        <f ca="1">IFERROR("Du hast "&amp;BN61&amp;" BE erreicht. Das entspricht "&amp;BN62*100&amp;"%.","")</f>
        <v/>
      </c>
      <c r="BN7" s="85"/>
      <c r="BU7" s="67"/>
      <c r="CB7" s="47"/>
      <c r="CC7" s="114"/>
      <c r="CD7" s="114"/>
      <c r="CE7" s="114"/>
      <c r="CG7" s="49" t="str">
        <f ca="1">IFERROR("Du hast "&amp;CI61&amp;" BE erreicht. Das entspricht "&amp;CI62*100&amp;"%.","")</f>
        <v/>
      </c>
      <c r="CI7" s="85"/>
      <c r="CP7" s="67"/>
      <c r="CW7" s="47"/>
      <c r="CX7" s="114"/>
      <c r="CY7" s="114"/>
      <c r="CZ7" s="114"/>
      <c r="DB7" s="49" t="str">
        <f ca="1">IFERROR("Du hast "&amp;DD61&amp;" BE erreicht. Das entspricht "&amp;DD62*100&amp;"%.","")</f>
        <v/>
      </c>
      <c r="DD7" s="85"/>
      <c r="DK7" s="67"/>
      <c r="DR7" s="47"/>
      <c r="DS7" s="114"/>
      <c r="DT7" s="114"/>
      <c r="DU7" s="114"/>
      <c r="DW7" s="49" t="str">
        <f ca="1">IFERROR("Du hast "&amp;DY61&amp;" BE erreicht. Das entspricht "&amp;DY62*100&amp;"%.","")</f>
        <v/>
      </c>
      <c r="DY7" s="85"/>
      <c r="EF7" s="67"/>
      <c r="EM7" s="47"/>
      <c r="EN7" s="114"/>
      <c r="EO7" s="114"/>
      <c r="EP7" s="114"/>
      <c r="ER7" s="49" t="str">
        <f ca="1">IFERROR("Du hast "&amp;ET61&amp;" BE erreicht. Das entspricht "&amp;ET62*100&amp;"%.","")</f>
        <v/>
      </c>
      <c r="ET7" s="85"/>
      <c r="FA7" s="67"/>
      <c r="FH7" s="47"/>
      <c r="FI7" s="114"/>
      <c r="FJ7" s="114"/>
      <c r="FK7" s="114"/>
      <c r="FM7" s="49" t="str">
        <f ca="1">IFERROR("Du hast "&amp;FO61&amp;" BE erreicht. Das entspricht "&amp;FO62*100&amp;"%.","")</f>
        <v/>
      </c>
      <c r="FO7" s="85"/>
      <c r="FV7" s="67"/>
      <c r="GC7" s="47"/>
      <c r="GD7" s="114"/>
      <c r="GE7" s="114"/>
      <c r="GF7" s="114"/>
      <c r="GH7" s="49" t="str">
        <f ca="1">IFERROR("Du hast "&amp;GJ61&amp;" BE erreicht. Das entspricht "&amp;GJ62*100&amp;"%.","")</f>
        <v/>
      </c>
      <c r="GJ7" s="85"/>
      <c r="GQ7" s="67"/>
      <c r="GX7" s="47"/>
      <c r="GY7" s="114"/>
      <c r="GZ7" s="114"/>
      <c r="HA7" s="114"/>
      <c r="HC7" s="49" t="str">
        <f ca="1">IFERROR("Du hast "&amp;HE61&amp;" BE erreicht. Das entspricht "&amp;HE62*100&amp;"%.","")</f>
        <v/>
      </c>
      <c r="HE7" s="85"/>
      <c r="HL7" s="67"/>
      <c r="HS7" s="47"/>
      <c r="HT7" s="114"/>
      <c r="HU7" s="114"/>
      <c r="HV7" s="114"/>
      <c r="HX7" s="49" t="str">
        <f ca="1">IFERROR("Du hast "&amp;HZ61&amp;" BE erreicht. Das entspricht "&amp;HZ62*100&amp;"%.","")</f>
        <v/>
      </c>
      <c r="HZ7" s="85"/>
      <c r="IG7" s="67"/>
      <c r="IN7" s="47"/>
      <c r="IO7" s="114"/>
      <c r="IP7" s="114"/>
      <c r="IQ7" s="114"/>
      <c r="IS7" s="49" t="str">
        <f ca="1">IFERROR("Du hast "&amp;IU61&amp;" BE erreicht. Das entspricht "&amp;IU62*100&amp;"%.","")</f>
        <v/>
      </c>
      <c r="IU7" s="85"/>
      <c r="JB7" s="67"/>
      <c r="JI7" s="47"/>
      <c r="JJ7" s="114"/>
      <c r="JK7" s="114"/>
      <c r="JL7" s="114"/>
      <c r="JN7" s="49" t="str">
        <f ca="1">IFERROR("Du hast "&amp;JP61&amp;" BE erreicht. Das entspricht "&amp;JP62*100&amp;"%.","")</f>
        <v/>
      </c>
      <c r="JP7" s="85"/>
      <c r="JW7" s="67"/>
      <c r="KD7" s="47"/>
      <c r="KE7" s="114"/>
      <c r="KF7" s="114"/>
      <c r="KG7" s="114"/>
      <c r="KI7" s="49" t="str">
        <f ca="1">IFERROR("Du hast "&amp;KK61&amp;" BE erreicht. Das entspricht "&amp;KK62*100&amp;"%.","")</f>
        <v/>
      </c>
      <c r="KK7" s="85"/>
      <c r="KR7" s="67"/>
      <c r="KY7" s="47"/>
      <c r="KZ7" s="114"/>
      <c r="LA7" s="114"/>
      <c r="LB7" s="114"/>
      <c r="LD7" s="49" t="str">
        <f ca="1">IFERROR("Du hast "&amp;LF61&amp;" BE erreicht. Das entspricht "&amp;LF62*100&amp;"%.","")</f>
        <v/>
      </c>
      <c r="LF7" s="85"/>
      <c r="LM7" s="67"/>
      <c r="LT7" s="47"/>
      <c r="LU7" s="114"/>
      <c r="LV7" s="114"/>
      <c r="LW7" s="114"/>
    </row>
    <row r="8" spans="1:336" ht="15.75" customHeight="1" thickTop="1" thickBot="1" x14ac:dyDescent="0.3">
      <c r="A8" s="39"/>
      <c r="B8" s="39"/>
      <c r="C8" s="39"/>
      <c r="D8" s="39"/>
      <c r="E8" s="39"/>
      <c r="F8" s="39"/>
      <c r="G8" s="39"/>
      <c r="K8" s="39"/>
      <c r="P8" s="40" t="s">
        <v>80</v>
      </c>
      <c r="Q8" s="520" t="str">
        <f>IFERROR(ROUND((SUMPRODUCT(B27:Q27,B25:Q25)+SUMPRODUCT(B30:N30,B32:N32))/Q10,2),"N/A")</f>
        <v>N/A</v>
      </c>
      <c r="R8" s="521"/>
      <c r="S8" s="39" t="s">
        <v>10</v>
      </c>
      <c r="T8" s="54"/>
      <c r="AL8" s="47"/>
      <c r="AM8" s="114"/>
      <c r="AN8" s="114"/>
      <c r="AO8" s="114"/>
      <c r="BG8" s="47"/>
      <c r="BH8" s="114"/>
      <c r="BI8" s="114"/>
      <c r="BJ8" s="114"/>
      <c r="CB8" s="47"/>
      <c r="CC8" s="114"/>
      <c r="CD8" s="114"/>
      <c r="CE8" s="114"/>
      <c r="CW8" s="47"/>
      <c r="CX8" s="114"/>
      <c r="CY8" s="114"/>
      <c r="CZ8" s="114"/>
      <c r="DR8" s="47"/>
      <c r="DS8" s="114"/>
      <c r="DT8" s="114"/>
      <c r="DU8" s="114"/>
      <c r="EM8" s="47"/>
      <c r="EN8" s="114"/>
      <c r="EO8" s="114"/>
      <c r="EP8" s="114"/>
      <c r="FH8" s="47"/>
      <c r="FI8" s="114"/>
      <c r="FJ8" s="114"/>
      <c r="FK8" s="114"/>
      <c r="GC8" s="47"/>
      <c r="GD8" s="114"/>
      <c r="GE8" s="114"/>
      <c r="GF8" s="114"/>
      <c r="GX8" s="47"/>
      <c r="GY8" s="114"/>
      <c r="GZ8" s="114"/>
      <c r="HA8" s="114"/>
      <c r="HS8" s="47"/>
      <c r="HT8" s="114"/>
      <c r="HU8" s="114"/>
      <c r="HV8" s="114"/>
      <c r="IN8" s="47"/>
      <c r="IO8" s="114"/>
      <c r="IP8" s="114"/>
      <c r="IQ8" s="114"/>
      <c r="JI8" s="47"/>
      <c r="JJ8" s="114"/>
      <c r="JK8" s="114"/>
      <c r="JL8" s="114"/>
      <c r="KD8" s="47"/>
      <c r="KE8" s="114"/>
      <c r="KF8" s="114"/>
      <c r="KG8" s="114"/>
      <c r="KY8" s="47"/>
      <c r="KZ8" s="114"/>
      <c r="LA8" s="114"/>
      <c r="LB8" s="114"/>
      <c r="LT8" s="47"/>
      <c r="LU8" s="114"/>
      <c r="LV8" s="114"/>
      <c r="LW8" s="114"/>
    </row>
    <row r="9" spans="1:336" ht="15.75" customHeight="1" thickTop="1" thickBot="1" x14ac:dyDescent="0.3">
      <c r="A9" s="39"/>
      <c r="B9" s="39"/>
      <c r="C9" s="39"/>
      <c r="D9" s="39"/>
      <c r="E9" s="39"/>
      <c r="F9" s="39"/>
      <c r="G9" s="39"/>
      <c r="K9" s="39"/>
      <c r="P9" s="40"/>
      <c r="Q9" s="84"/>
      <c r="S9" s="39"/>
      <c r="T9" s="54"/>
      <c r="Z9" s="123"/>
      <c r="AA9" s="124"/>
      <c r="AB9" s="124"/>
      <c r="AC9" s="124"/>
      <c r="AD9" s="124"/>
      <c r="AE9" s="124"/>
      <c r="AF9" s="124"/>
      <c r="AG9" s="124"/>
      <c r="AH9" s="124"/>
      <c r="AI9" s="124"/>
      <c r="AJ9" s="125"/>
      <c r="AM9" s="115"/>
      <c r="AN9" s="114"/>
      <c r="AO9" s="114"/>
      <c r="AU9" s="123"/>
      <c r="AV9" s="124"/>
      <c r="AW9" s="124"/>
      <c r="AX9" s="124"/>
      <c r="AY9" s="124"/>
      <c r="AZ9" s="124"/>
      <c r="BA9" s="124"/>
      <c r="BB9" s="124"/>
      <c r="BC9" s="124"/>
      <c r="BD9" s="124"/>
      <c r="BE9" s="125"/>
      <c r="BH9" s="115"/>
      <c r="BI9" s="114"/>
      <c r="BJ9" s="114"/>
      <c r="BP9" s="123"/>
      <c r="BQ9" s="124"/>
      <c r="BR9" s="124"/>
      <c r="BS9" s="124"/>
      <c r="BT9" s="124"/>
      <c r="BU9" s="124"/>
      <c r="BV9" s="124"/>
      <c r="BW9" s="124"/>
      <c r="BX9" s="124"/>
      <c r="BY9" s="124"/>
      <c r="BZ9" s="125"/>
      <c r="CC9" s="115"/>
      <c r="CD9" s="114"/>
      <c r="CE9" s="114"/>
      <c r="CK9" s="123"/>
      <c r="CL9" s="124"/>
      <c r="CM9" s="124"/>
      <c r="CN9" s="124"/>
      <c r="CO9" s="124"/>
      <c r="CP9" s="124"/>
      <c r="CQ9" s="124"/>
      <c r="CR9" s="124"/>
      <c r="CS9" s="124"/>
      <c r="CT9" s="124"/>
      <c r="CU9" s="125"/>
      <c r="CX9" s="115"/>
      <c r="CY9" s="114"/>
      <c r="CZ9" s="114"/>
      <c r="DF9" s="123"/>
      <c r="DG9" s="124"/>
      <c r="DH9" s="124"/>
      <c r="DI9" s="124"/>
      <c r="DJ9" s="124"/>
      <c r="DK9" s="124"/>
      <c r="DL9" s="124"/>
      <c r="DM9" s="124"/>
      <c r="DN9" s="124"/>
      <c r="DO9" s="124"/>
      <c r="DP9" s="125"/>
      <c r="DS9" s="115"/>
      <c r="DT9" s="114"/>
      <c r="DU9" s="114"/>
      <c r="EA9" s="123"/>
      <c r="EB9" s="124"/>
      <c r="EC9" s="124"/>
      <c r="ED9" s="124"/>
      <c r="EE9" s="124"/>
      <c r="EF9" s="124"/>
      <c r="EG9" s="124"/>
      <c r="EH9" s="124"/>
      <c r="EI9" s="124"/>
      <c r="EJ9" s="124"/>
      <c r="EK9" s="125"/>
      <c r="EN9" s="115"/>
      <c r="EO9" s="114"/>
      <c r="EP9" s="114"/>
      <c r="EV9" s="123"/>
      <c r="EW9" s="124"/>
      <c r="EX9" s="124"/>
      <c r="EY9" s="124"/>
      <c r="EZ9" s="124"/>
      <c r="FA9" s="124"/>
      <c r="FB9" s="124"/>
      <c r="FC9" s="124"/>
      <c r="FD9" s="124"/>
      <c r="FE9" s="124"/>
      <c r="FF9" s="125"/>
      <c r="FI9" s="115"/>
      <c r="FJ9" s="114"/>
      <c r="FK9" s="114"/>
      <c r="FQ9" s="123"/>
      <c r="FR9" s="124"/>
      <c r="FS9" s="124"/>
      <c r="FT9" s="124"/>
      <c r="FU9" s="124"/>
      <c r="FV9" s="124"/>
      <c r="FW9" s="124"/>
      <c r="FX9" s="124"/>
      <c r="FY9" s="124"/>
      <c r="FZ9" s="124"/>
      <c r="GA9" s="125"/>
      <c r="GD9" s="115"/>
      <c r="GE9" s="114"/>
      <c r="GF9" s="114"/>
      <c r="GL9" s="123"/>
      <c r="GM9" s="124"/>
      <c r="GN9" s="124"/>
      <c r="GO9" s="124"/>
      <c r="GP9" s="124"/>
      <c r="GQ9" s="124"/>
      <c r="GR9" s="124"/>
      <c r="GS9" s="124"/>
      <c r="GT9" s="124"/>
      <c r="GU9" s="124"/>
      <c r="GV9" s="125"/>
      <c r="GY9" s="115"/>
      <c r="GZ9" s="114"/>
      <c r="HA9" s="114"/>
      <c r="HG9" s="123"/>
      <c r="HH9" s="124"/>
      <c r="HI9" s="124"/>
      <c r="HJ9" s="124"/>
      <c r="HK9" s="124"/>
      <c r="HL9" s="124"/>
      <c r="HM9" s="124"/>
      <c r="HN9" s="124"/>
      <c r="HO9" s="124"/>
      <c r="HP9" s="124"/>
      <c r="HQ9" s="125"/>
      <c r="HT9" s="115"/>
      <c r="HU9" s="114"/>
      <c r="HV9" s="114"/>
      <c r="IB9" s="123"/>
      <c r="IC9" s="124"/>
      <c r="ID9" s="124"/>
      <c r="IE9" s="124"/>
      <c r="IF9" s="124"/>
      <c r="IG9" s="124"/>
      <c r="IH9" s="124"/>
      <c r="II9" s="124"/>
      <c r="IJ9" s="124"/>
      <c r="IK9" s="124"/>
      <c r="IL9" s="125"/>
      <c r="IO9" s="115"/>
      <c r="IP9" s="114"/>
      <c r="IQ9" s="114"/>
      <c r="IW9" s="123"/>
      <c r="IX9" s="124"/>
      <c r="IY9" s="124"/>
      <c r="IZ9" s="124"/>
      <c r="JA9" s="124"/>
      <c r="JB9" s="124"/>
      <c r="JC9" s="124"/>
      <c r="JD9" s="124"/>
      <c r="JE9" s="124"/>
      <c r="JF9" s="124"/>
      <c r="JG9" s="125"/>
      <c r="JJ9" s="115"/>
      <c r="JK9" s="114"/>
      <c r="JL9" s="114"/>
      <c r="JR9" s="123"/>
      <c r="JS9" s="124"/>
      <c r="JT9" s="124"/>
      <c r="JU9" s="124"/>
      <c r="JV9" s="124"/>
      <c r="JW9" s="124"/>
      <c r="JX9" s="124"/>
      <c r="JY9" s="124"/>
      <c r="JZ9" s="124"/>
      <c r="KA9" s="124"/>
      <c r="KB9" s="125"/>
      <c r="KE9" s="115"/>
      <c r="KF9" s="114"/>
      <c r="KG9" s="114"/>
      <c r="KM9" s="123"/>
      <c r="KN9" s="124"/>
      <c r="KO9" s="124"/>
      <c r="KP9" s="124"/>
      <c r="KQ9" s="124"/>
      <c r="KR9" s="124"/>
      <c r="KS9" s="124"/>
      <c r="KT9" s="124"/>
      <c r="KU9" s="124"/>
      <c r="KV9" s="124"/>
      <c r="KW9" s="125"/>
      <c r="KZ9" s="115"/>
      <c r="LA9" s="114"/>
      <c r="LB9" s="114"/>
      <c r="LH9" s="123"/>
      <c r="LI9" s="124"/>
      <c r="LJ9" s="124"/>
      <c r="LK9" s="124"/>
      <c r="LL9" s="124"/>
      <c r="LM9" s="124"/>
      <c r="LN9" s="124"/>
      <c r="LO9" s="124"/>
      <c r="LP9" s="124"/>
      <c r="LQ9" s="124"/>
      <c r="LR9" s="125"/>
      <c r="LU9" s="115"/>
      <c r="LV9" s="114"/>
      <c r="LW9" s="114"/>
    </row>
    <row r="10" spans="1:336" ht="15.75" customHeight="1" thickTop="1" thickBot="1" x14ac:dyDescent="0.3">
      <c r="A10" s="39"/>
      <c r="B10" s="39"/>
      <c r="C10" s="39"/>
      <c r="D10" s="39"/>
      <c r="E10" s="39"/>
      <c r="F10" s="39"/>
      <c r="G10" s="39"/>
      <c r="K10" s="39"/>
      <c r="P10" s="40" t="s">
        <v>81</v>
      </c>
      <c r="Q10" s="520">
        <f>Resultate!B35</f>
        <v>0</v>
      </c>
      <c r="R10" s="521"/>
      <c r="S10" s="39" t="s">
        <v>87</v>
      </c>
      <c r="T10" s="54"/>
      <c r="W10" s="59"/>
      <c r="X10" s="59"/>
      <c r="Y10" s="59"/>
      <c r="Z10" s="126"/>
      <c r="AA10" s="127"/>
      <c r="AB10" s="127"/>
      <c r="AC10" s="128" t="s">
        <v>96</v>
      </c>
      <c r="AD10" s="129" t="e">
        <f ca="1">X63</f>
        <v>#N/A</v>
      </c>
      <c r="AE10" s="18"/>
      <c r="AF10" s="18"/>
      <c r="AG10" s="127"/>
      <c r="AH10" s="128" t="s">
        <v>49</v>
      </c>
      <c r="AI10" s="130" t="e">
        <f ca="1">X64</f>
        <v>#N/A</v>
      </c>
      <c r="AJ10" s="131"/>
      <c r="AK10" s="60"/>
      <c r="AM10" s="114"/>
      <c r="AN10" s="114"/>
      <c r="AO10" s="114"/>
      <c r="AP10" s="114"/>
      <c r="AR10" s="59"/>
      <c r="AS10" s="59"/>
      <c r="AT10" s="59"/>
      <c r="AU10" s="126"/>
      <c r="AV10" s="127"/>
      <c r="AW10" s="127"/>
      <c r="AX10" s="128" t="s">
        <v>96</v>
      </c>
      <c r="AY10" s="129" t="str">
        <f ca="1">IFERROR(AS63,"")</f>
        <v/>
      </c>
      <c r="AZ10" s="18"/>
      <c r="BA10" s="18"/>
      <c r="BB10" s="127"/>
      <c r="BC10" s="128" t="s">
        <v>49</v>
      </c>
      <c r="BD10" s="130" t="str">
        <f ca="1">IFERROR(AS64,"")</f>
        <v/>
      </c>
      <c r="BE10" s="131"/>
      <c r="BF10" s="60"/>
      <c r="BH10" s="114"/>
      <c r="BI10" s="114"/>
      <c r="BJ10" s="114"/>
      <c r="BK10" s="114"/>
      <c r="BM10" s="59"/>
      <c r="BN10" s="59"/>
      <c r="BO10" s="59"/>
      <c r="BP10" s="126"/>
      <c r="BQ10" s="127"/>
      <c r="BR10" s="127"/>
      <c r="BS10" s="128" t="s">
        <v>96</v>
      </c>
      <c r="BT10" s="129" t="str">
        <f ca="1">IFERROR(BN63,"")</f>
        <v/>
      </c>
      <c r="BU10" s="18"/>
      <c r="BV10" s="18"/>
      <c r="BW10" s="127"/>
      <c r="BX10" s="128" t="s">
        <v>49</v>
      </c>
      <c r="BY10" s="130" t="str">
        <f ca="1">IFERROR(BN64,"")</f>
        <v/>
      </c>
      <c r="BZ10" s="131"/>
      <c r="CA10" s="60"/>
      <c r="CC10" s="114"/>
      <c r="CD10" s="114"/>
      <c r="CE10" s="114"/>
      <c r="CF10" s="114"/>
      <c r="CH10" s="59"/>
      <c r="CI10" s="59"/>
      <c r="CJ10" s="59"/>
      <c r="CK10" s="126"/>
      <c r="CL10" s="127"/>
      <c r="CM10" s="127"/>
      <c r="CN10" s="128" t="s">
        <v>96</v>
      </c>
      <c r="CO10" s="129" t="str">
        <f ca="1">IFERROR(CI63,"")</f>
        <v/>
      </c>
      <c r="CP10" s="18"/>
      <c r="CQ10" s="18"/>
      <c r="CR10" s="127"/>
      <c r="CS10" s="128" t="s">
        <v>49</v>
      </c>
      <c r="CT10" s="130" t="str">
        <f ca="1">IFERROR(CI64,"")</f>
        <v/>
      </c>
      <c r="CU10" s="131"/>
      <c r="CV10" s="60"/>
      <c r="CX10" s="114"/>
      <c r="CY10" s="114"/>
      <c r="CZ10" s="114"/>
      <c r="DA10" s="114"/>
      <c r="DC10" s="59"/>
      <c r="DD10" s="59"/>
      <c r="DE10" s="59"/>
      <c r="DF10" s="126"/>
      <c r="DG10" s="127"/>
      <c r="DH10" s="127"/>
      <c r="DI10" s="128" t="s">
        <v>96</v>
      </c>
      <c r="DJ10" s="129" t="str">
        <f ca="1">IFERROR(DD63,"")</f>
        <v/>
      </c>
      <c r="DK10" s="18"/>
      <c r="DL10" s="18"/>
      <c r="DM10" s="127"/>
      <c r="DN10" s="128" t="s">
        <v>49</v>
      </c>
      <c r="DO10" s="130" t="str">
        <f ca="1">IFERROR(DD64,"")</f>
        <v/>
      </c>
      <c r="DP10" s="131"/>
      <c r="DQ10" s="60"/>
      <c r="DS10" s="114"/>
      <c r="DT10" s="114"/>
      <c r="DU10" s="114"/>
      <c r="DV10" s="114"/>
      <c r="DX10" s="59"/>
      <c r="DY10" s="59"/>
      <c r="DZ10" s="59"/>
      <c r="EA10" s="126"/>
      <c r="EB10" s="127"/>
      <c r="EC10" s="127"/>
      <c r="ED10" s="128" t="s">
        <v>96</v>
      </c>
      <c r="EE10" s="129" t="str">
        <f ca="1">IFERROR(DY63,"")</f>
        <v/>
      </c>
      <c r="EF10" s="18"/>
      <c r="EG10" s="18"/>
      <c r="EH10" s="127"/>
      <c r="EI10" s="128" t="s">
        <v>49</v>
      </c>
      <c r="EJ10" s="130" t="str">
        <f ca="1">IFERROR(DY64,"")</f>
        <v/>
      </c>
      <c r="EK10" s="131"/>
      <c r="EL10" s="60"/>
      <c r="EN10" s="114"/>
      <c r="EO10" s="114"/>
      <c r="EP10" s="114"/>
      <c r="EQ10" s="114"/>
      <c r="ES10" s="59"/>
      <c r="ET10" s="59"/>
      <c r="EU10" s="59"/>
      <c r="EV10" s="126"/>
      <c r="EW10" s="127"/>
      <c r="EX10" s="127"/>
      <c r="EY10" s="128" t="s">
        <v>96</v>
      </c>
      <c r="EZ10" s="129" t="str">
        <f ca="1">IFERROR(ET63,"")</f>
        <v/>
      </c>
      <c r="FA10" s="18"/>
      <c r="FB10" s="18"/>
      <c r="FC10" s="127"/>
      <c r="FD10" s="128" t="s">
        <v>49</v>
      </c>
      <c r="FE10" s="130" t="str">
        <f ca="1">IFERROR(ET64,"")</f>
        <v/>
      </c>
      <c r="FF10" s="131"/>
      <c r="FG10" s="60"/>
      <c r="FI10" s="114"/>
      <c r="FJ10" s="114"/>
      <c r="FK10" s="114"/>
      <c r="FL10" s="114"/>
      <c r="FN10" s="59"/>
      <c r="FO10" s="59"/>
      <c r="FP10" s="59"/>
      <c r="FQ10" s="126"/>
      <c r="FR10" s="127"/>
      <c r="FS10" s="127"/>
      <c r="FT10" s="128" t="s">
        <v>96</v>
      </c>
      <c r="FU10" s="129" t="str">
        <f ca="1">IFERROR(FO63,"")</f>
        <v/>
      </c>
      <c r="FV10" s="18"/>
      <c r="FW10" s="18"/>
      <c r="FX10" s="127"/>
      <c r="FY10" s="128" t="s">
        <v>49</v>
      </c>
      <c r="FZ10" s="130" t="str">
        <f ca="1">IFERROR(FO64,"")</f>
        <v/>
      </c>
      <c r="GA10" s="131"/>
      <c r="GB10" s="60"/>
      <c r="GD10" s="114"/>
      <c r="GE10" s="114"/>
      <c r="GF10" s="114"/>
      <c r="GG10" s="114"/>
      <c r="GI10" s="59"/>
      <c r="GJ10" s="59"/>
      <c r="GK10" s="59"/>
      <c r="GL10" s="126"/>
      <c r="GM10" s="127"/>
      <c r="GN10" s="127"/>
      <c r="GO10" s="128" t="s">
        <v>96</v>
      </c>
      <c r="GP10" s="129" t="str">
        <f ca="1">IFERROR(GJ63,"")</f>
        <v/>
      </c>
      <c r="GQ10" s="18"/>
      <c r="GR10" s="18"/>
      <c r="GS10" s="127"/>
      <c r="GT10" s="128" t="s">
        <v>49</v>
      </c>
      <c r="GU10" s="130" t="str">
        <f ca="1">IFERROR(GJ64,"")</f>
        <v/>
      </c>
      <c r="GV10" s="131"/>
      <c r="GW10" s="60"/>
      <c r="GY10" s="114"/>
      <c r="GZ10" s="114"/>
      <c r="HA10" s="114"/>
      <c r="HB10" s="114"/>
      <c r="HD10" s="59"/>
      <c r="HE10" s="59"/>
      <c r="HF10" s="59"/>
      <c r="HG10" s="126"/>
      <c r="HH10" s="127"/>
      <c r="HI10" s="127"/>
      <c r="HJ10" s="128" t="s">
        <v>96</v>
      </c>
      <c r="HK10" s="129" t="str">
        <f ca="1">IFERROR(HE63,"")</f>
        <v/>
      </c>
      <c r="HL10" s="18"/>
      <c r="HM10" s="18"/>
      <c r="HN10" s="127"/>
      <c r="HO10" s="128" t="s">
        <v>49</v>
      </c>
      <c r="HP10" s="130" t="str">
        <f ca="1">IFERROR(HE64,"")</f>
        <v/>
      </c>
      <c r="HQ10" s="131"/>
      <c r="HR10" s="60"/>
      <c r="HT10" s="114"/>
      <c r="HU10" s="114"/>
      <c r="HV10" s="114"/>
      <c r="HW10" s="114"/>
      <c r="HY10" s="59"/>
      <c r="HZ10" s="59"/>
      <c r="IA10" s="59"/>
      <c r="IB10" s="126"/>
      <c r="IC10" s="127"/>
      <c r="ID10" s="127"/>
      <c r="IE10" s="128" t="s">
        <v>96</v>
      </c>
      <c r="IF10" s="129" t="str">
        <f ca="1">IFERROR(HZ63,"")</f>
        <v/>
      </c>
      <c r="IG10" s="18"/>
      <c r="IH10" s="18"/>
      <c r="II10" s="127"/>
      <c r="IJ10" s="128" t="s">
        <v>49</v>
      </c>
      <c r="IK10" s="130" t="str">
        <f ca="1">IFERROR(HZ64,"")</f>
        <v/>
      </c>
      <c r="IL10" s="131"/>
      <c r="IM10" s="60"/>
      <c r="IO10" s="114"/>
      <c r="IP10" s="114"/>
      <c r="IQ10" s="114"/>
      <c r="IR10" s="114"/>
      <c r="IT10" s="59"/>
      <c r="IU10" s="59"/>
      <c r="IV10" s="59"/>
      <c r="IW10" s="126"/>
      <c r="IX10" s="127"/>
      <c r="IY10" s="127"/>
      <c r="IZ10" s="128" t="s">
        <v>96</v>
      </c>
      <c r="JA10" s="129" t="str">
        <f ca="1">IFERROR(IU63,"")</f>
        <v/>
      </c>
      <c r="JB10" s="18"/>
      <c r="JC10" s="18"/>
      <c r="JD10" s="127"/>
      <c r="JE10" s="128" t="s">
        <v>49</v>
      </c>
      <c r="JF10" s="130" t="str">
        <f ca="1">IFERROR(IU64,"")</f>
        <v/>
      </c>
      <c r="JG10" s="131"/>
      <c r="JH10" s="60"/>
      <c r="JJ10" s="114"/>
      <c r="JK10" s="114"/>
      <c r="JL10" s="114"/>
      <c r="JM10" s="114"/>
      <c r="JO10" s="59"/>
      <c r="JP10" s="59"/>
      <c r="JQ10" s="59"/>
      <c r="JR10" s="126"/>
      <c r="JS10" s="127"/>
      <c r="JT10" s="127"/>
      <c r="JU10" s="128" t="s">
        <v>96</v>
      </c>
      <c r="JV10" s="129" t="str">
        <f ca="1">IFERROR(JP63,"")</f>
        <v/>
      </c>
      <c r="JW10" s="18"/>
      <c r="JX10" s="18"/>
      <c r="JY10" s="127"/>
      <c r="JZ10" s="128" t="s">
        <v>49</v>
      </c>
      <c r="KA10" s="130" t="str">
        <f ca="1">IFERROR(JP64,"")</f>
        <v/>
      </c>
      <c r="KB10" s="131"/>
      <c r="KC10" s="60"/>
      <c r="KE10" s="114"/>
      <c r="KF10" s="114"/>
      <c r="KG10" s="114"/>
      <c r="KH10" s="114"/>
      <c r="KJ10" s="59"/>
      <c r="KK10" s="59"/>
      <c r="KL10" s="59"/>
      <c r="KM10" s="126"/>
      <c r="KN10" s="127"/>
      <c r="KO10" s="127"/>
      <c r="KP10" s="128" t="s">
        <v>96</v>
      </c>
      <c r="KQ10" s="129" t="str">
        <f ca="1">IFERROR(KK63,"")</f>
        <v/>
      </c>
      <c r="KR10" s="18"/>
      <c r="KS10" s="18"/>
      <c r="KT10" s="127"/>
      <c r="KU10" s="128" t="s">
        <v>49</v>
      </c>
      <c r="KV10" s="130" t="str">
        <f ca="1">IFERROR(KK64,"")</f>
        <v/>
      </c>
      <c r="KW10" s="131"/>
      <c r="KX10" s="60"/>
      <c r="KZ10" s="114"/>
      <c r="LA10" s="114"/>
      <c r="LB10" s="114"/>
      <c r="LC10" s="114"/>
      <c r="LE10" s="59"/>
      <c r="LF10" s="59"/>
      <c r="LG10" s="59"/>
      <c r="LH10" s="126"/>
      <c r="LI10" s="127"/>
      <c r="LJ10" s="127"/>
      <c r="LK10" s="128" t="s">
        <v>96</v>
      </c>
      <c r="LL10" s="129" t="str">
        <f ca="1">IFERROR(LF63,"")</f>
        <v/>
      </c>
      <c r="LM10" s="18"/>
      <c r="LN10" s="18"/>
      <c r="LO10" s="127"/>
      <c r="LP10" s="128" t="s">
        <v>49</v>
      </c>
      <c r="LQ10" s="130" t="str">
        <f ca="1">IFERROR(LF64,"")</f>
        <v/>
      </c>
      <c r="LR10" s="131"/>
      <c r="LS10" s="60"/>
      <c r="LU10" s="114"/>
      <c r="LV10" s="114"/>
      <c r="LW10" s="114"/>
      <c r="LX10" s="114"/>
    </row>
    <row r="11" spans="1:336" ht="15.75" customHeight="1" thickTop="1" thickBot="1" x14ac:dyDescent="0.3">
      <c r="A11" s="39"/>
      <c r="B11" s="39"/>
      <c r="C11" s="39"/>
      <c r="D11" s="39"/>
      <c r="E11" s="39"/>
      <c r="F11" s="39"/>
      <c r="G11" s="39"/>
      <c r="K11" s="39"/>
      <c r="P11" s="40" t="s">
        <v>82</v>
      </c>
      <c r="Q11" s="520">
        <f>Resultate!B36</f>
        <v>0</v>
      </c>
      <c r="R11" s="521"/>
      <c r="S11" s="39" t="s">
        <v>87</v>
      </c>
      <c r="T11" s="54"/>
      <c r="W11" s="59"/>
      <c r="X11" s="59"/>
      <c r="Y11" s="59"/>
      <c r="Z11" s="132"/>
      <c r="AA11" s="133"/>
      <c r="AB11" s="134"/>
      <c r="AC11" s="135"/>
      <c r="AD11" s="133"/>
      <c r="AE11" s="133"/>
      <c r="AF11" s="134"/>
      <c r="AG11" s="134"/>
      <c r="AH11" s="134"/>
      <c r="AI11" s="135"/>
      <c r="AJ11" s="136"/>
      <c r="AK11" s="47"/>
      <c r="AM11" s="114"/>
      <c r="AN11" s="114"/>
      <c r="AO11" s="114"/>
      <c r="AP11" s="114"/>
      <c r="AR11" s="59"/>
      <c r="AS11" s="59"/>
      <c r="AT11" s="59"/>
      <c r="AU11" s="132"/>
      <c r="AV11" s="133"/>
      <c r="AW11" s="134"/>
      <c r="AX11" s="135"/>
      <c r="AY11" s="133"/>
      <c r="AZ11" s="133"/>
      <c r="BA11" s="134"/>
      <c r="BB11" s="134"/>
      <c r="BC11" s="134"/>
      <c r="BD11" s="135"/>
      <c r="BE11" s="136"/>
      <c r="BF11" s="47"/>
      <c r="BH11" s="114"/>
      <c r="BI11" s="114"/>
      <c r="BJ11" s="114"/>
      <c r="BK11" s="114"/>
      <c r="BM11" s="59"/>
      <c r="BN11" s="59"/>
      <c r="BO11" s="59"/>
      <c r="BP11" s="132"/>
      <c r="BQ11" s="133"/>
      <c r="BR11" s="134"/>
      <c r="BS11" s="135"/>
      <c r="BT11" s="133"/>
      <c r="BU11" s="133"/>
      <c r="BV11" s="134"/>
      <c r="BW11" s="134"/>
      <c r="BX11" s="134"/>
      <c r="BY11" s="135"/>
      <c r="BZ11" s="136"/>
      <c r="CA11" s="47"/>
      <c r="CC11" s="114"/>
      <c r="CD11" s="114"/>
      <c r="CE11" s="114"/>
      <c r="CF11" s="114"/>
      <c r="CH11" s="59"/>
      <c r="CI11" s="59"/>
      <c r="CJ11" s="59"/>
      <c r="CK11" s="132"/>
      <c r="CL11" s="133"/>
      <c r="CM11" s="134"/>
      <c r="CN11" s="135"/>
      <c r="CO11" s="133"/>
      <c r="CP11" s="133"/>
      <c r="CQ11" s="134"/>
      <c r="CR11" s="134"/>
      <c r="CS11" s="134"/>
      <c r="CT11" s="135"/>
      <c r="CU11" s="136"/>
      <c r="CV11" s="47"/>
      <c r="CX11" s="114"/>
      <c r="CY11" s="114"/>
      <c r="CZ11" s="114"/>
      <c r="DA11" s="114"/>
      <c r="DC11" s="59"/>
      <c r="DD11" s="59"/>
      <c r="DE11" s="59"/>
      <c r="DF11" s="132"/>
      <c r="DG11" s="133"/>
      <c r="DH11" s="134"/>
      <c r="DI11" s="135"/>
      <c r="DJ11" s="133"/>
      <c r="DK11" s="133"/>
      <c r="DL11" s="134"/>
      <c r="DM11" s="134"/>
      <c r="DN11" s="134"/>
      <c r="DO11" s="135"/>
      <c r="DP11" s="136"/>
      <c r="DQ11" s="47"/>
      <c r="DS11" s="114"/>
      <c r="DT11" s="114"/>
      <c r="DU11" s="114"/>
      <c r="DV11" s="114"/>
      <c r="DX11" s="59"/>
      <c r="DY11" s="59"/>
      <c r="DZ11" s="59"/>
      <c r="EA11" s="132"/>
      <c r="EB11" s="133"/>
      <c r="EC11" s="134"/>
      <c r="ED11" s="135"/>
      <c r="EE11" s="133"/>
      <c r="EF11" s="133"/>
      <c r="EG11" s="134"/>
      <c r="EH11" s="134"/>
      <c r="EI11" s="134"/>
      <c r="EJ11" s="135"/>
      <c r="EK11" s="136"/>
      <c r="EL11" s="47"/>
      <c r="EN11" s="114"/>
      <c r="EO11" s="114"/>
      <c r="EP11" s="114"/>
      <c r="EQ11" s="114"/>
      <c r="ES11" s="59"/>
      <c r="ET11" s="59"/>
      <c r="EU11" s="59"/>
      <c r="EV11" s="132"/>
      <c r="EW11" s="133"/>
      <c r="EX11" s="134"/>
      <c r="EY11" s="135"/>
      <c r="EZ11" s="133"/>
      <c r="FA11" s="133"/>
      <c r="FB11" s="134"/>
      <c r="FC11" s="134"/>
      <c r="FD11" s="134"/>
      <c r="FE11" s="135"/>
      <c r="FF11" s="136"/>
      <c r="FG11" s="47"/>
      <c r="FI11" s="114"/>
      <c r="FJ11" s="114"/>
      <c r="FK11" s="114"/>
      <c r="FL11" s="114"/>
      <c r="FN11" s="59"/>
      <c r="FO11" s="59"/>
      <c r="FP11" s="59"/>
      <c r="FQ11" s="132"/>
      <c r="FR11" s="133"/>
      <c r="FS11" s="134"/>
      <c r="FT11" s="135"/>
      <c r="FU11" s="133"/>
      <c r="FV11" s="133"/>
      <c r="FW11" s="134"/>
      <c r="FX11" s="134"/>
      <c r="FY11" s="134"/>
      <c r="FZ11" s="135"/>
      <c r="GA11" s="136"/>
      <c r="GB11" s="47"/>
      <c r="GD11" s="114"/>
      <c r="GE11" s="114"/>
      <c r="GF11" s="114"/>
      <c r="GG11" s="114"/>
      <c r="GI11" s="59"/>
      <c r="GJ11" s="59"/>
      <c r="GK11" s="59"/>
      <c r="GL11" s="132"/>
      <c r="GM11" s="133"/>
      <c r="GN11" s="134"/>
      <c r="GO11" s="135"/>
      <c r="GP11" s="133"/>
      <c r="GQ11" s="133"/>
      <c r="GR11" s="134"/>
      <c r="GS11" s="134"/>
      <c r="GT11" s="134"/>
      <c r="GU11" s="135"/>
      <c r="GV11" s="136"/>
      <c r="GW11" s="47"/>
      <c r="GY11" s="114"/>
      <c r="GZ11" s="114"/>
      <c r="HA11" s="114"/>
      <c r="HB11" s="114"/>
      <c r="HD11" s="59"/>
      <c r="HE11" s="59"/>
      <c r="HF11" s="59"/>
      <c r="HG11" s="132"/>
      <c r="HH11" s="133"/>
      <c r="HI11" s="134"/>
      <c r="HJ11" s="135"/>
      <c r="HK11" s="133"/>
      <c r="HL11" s="133"/>
      <c r="HM11" s="134"/>
      <c r="HN11" s="134"/>
      <c r="HO11" s="134"/>
      <c r="HP11" s="135"/>
      <c r="HQ11" s="136"/>
      <c r="HR11" s="47"/>
      <c r="HT11" s="114"/>
      <c r="HU11" s="114"/>
      <c r="HV11" s="114"/>
      <c r="HW11" s="114"/>
      <c r="HY11" s="59"/>
      <c r="HZ11" s="59"/>
      <c r="IA11" s="59"/>
      <c r="IB11" s="132"/>
      <c r="IC11" s="133"/>
      <c r="ID11" s="134"/>
      <c r="IE11" s="135"/>
      <c r="IF11" s="133"/>
      <c r="IG11" s="133"/>
      <c r="IH11" s="134"/>
      <c r="II11" s="134"/>
      <c r="IJ11" s="134"/>
      <c r="IK11" s="135"/>
      <c r="IL11" s="136"/>
      <c r="IM11" s="47"/>
      <c r="IO11" s="114"/>
      <c r="IP11" s="114"/>
      <c r="IQ11" s="114"/>
      <c r="IR11" s="114"/>
      <c r="IT11" s="59"/>
      <c r="IU11" s="59"/>
      <c r="IV11" s="59"/>
      <c r="IW11" s="132"/>
      <c r="IX11" s="133"/>
      <c r="IY11" s="134"/>
      <c r="IZ11" s="135"/>
      <c r="JA11" s="133"/>
      <c r="JB11" s="133"/>
      <c r="JC11" s="134"/>
      <c r="JD11" s="134"/>
      <c r="JE11" s="134"/>
      <c r="JF11" s="135"/>
      <c r="JG11" s="136"/>
      <c r="JH11" s="47"/>
      <c r="JJ11" s="114"/>
      <c r="JK11" s="114"/>
      <c r="JL11" s="114"/>
      <c r="JM11" s="114"/>
      <c r="JO11" s="59"/>
      <c r="JP11" s="59"/>
      <c r="JQ11" s="59"/>
      <c r="JR11" s="132"/>
      <c r="JS11" s="133"/>
      <c r="JT11" s="134"/>
      <c r="JU11" s="135"/>
      <c r="JV11" s="133"/>
      <c r="JW11" s="133"/>
      <c r="JX11" s="134"/>
      <c r="JY11" s="134"/>
      <c r="JZ11" s="134"/>
      <c r="KA11" s="135"/>
      <c r="KB11" s="136"/>
      <c r="KC11" s="47"/>
      <c r="KE11" s="114"/>
      <c r="KF11" s="114"/>
      <c r="KG11" s="114"/>
      <c r="KH11" s="114"/>
      <c r="KJ11" s="59"/>
      <c r="KK11" s="59"/>
      <c r="KL11" s="59"/>
      <c r="KM11" s="132"/>
      <c r="KN11" s="133"/>
      <c r="KO11" s="134"/>
      <c r="KP11" s="135"/>
      <c r="KQ11" s="133"/>
      <c r="KR11" s="133"/>
      <c r="KS11" s="134"/>
      <c r="KT11" s="134"/>
      <c r="KU11" s="134"/>
      <c r="KV11" s="135"/>
      <c r="KW11" s="136"/>
      <c r="KX11" s="47"/>
      <c r="KZ11" s="114"/>
      <c r="LA11" s="114"/>
      <c r="LB11" s="114"/>
      <c r="LC11" s="114"/>
      <c r="LE11" s="59"/>
      <c r="LF11" s="59"/>
      <c r="LG11" s="59"/>
      <c r="LH11" s="132"/>
      <c r="LI11" s="133"/>
      <c r="LJ11" s="134"/>
      <c r="LK11" s="135"/>
      <c r="LL11" s="133"/>
      <c r="LM11" s="133"/>
      <c r="LN11" s="134"/>
      <c r="LO11" s="134"/>
      <c r="LP11" s="134"/>
      <c r="LQ11" s="135"/>
      <c r="LR11" s="136"/>
      <c r="LS11" s="47"/>
      <c r="LU11" s="114"/>
      <c r="LV11" s="114"/>
      <c r="LW11" s="114"/>
      <c r="LX11" s="114"/>
    </row>
    <row r="12" spans="1:336" ht="15.75" customHeight="1" thickTop="1" thickBot="1" x14ac:dyDescent="0.3">
      <c r="A12" s="41" t="s">
        <v>65</v>
      </c>
      <c r="B12" s="517"/>
      <c r="C12" s="518"/>
      <c r="D12" s="519"/>
      <c r="E12" s="39"/>
      <c r="F12" s="39"/>
      <c r="G12" s="39"/>
      <c r="K12" s="39"/>
      <c r="P12" s="40" t="s">
        <v>83</v>
      </c>
      <c r="Q12" s="520">
        <f>IFERROR(Q10+Q11,"")</f>
        <v>0</v>
      </c>
      <c r="R12" s="521"/>
      <c r="S12" s="39" t="s">
        <v>87</v>
      </c>
      <c r="T12" s="54"/>
      <c r="V12" s="20" t="str">
        <f>A24</f>
        <v/>
      </c>
      <c r="AQ12" s="20" t="str">
        <f>V12</f>
        <v/>
      </c>
      <c r="BL12" s="20" t="str">
        <f>AQ12</f>
        <v/>
      </c>
      <c r="CG12" s="20" t="str">
        <f>BL12</f>
        <v/>
      </c>
      <c r="DB12" s="20" t="str">
        <f>CG12</f>
        <v/>
      </c>
      <c r="DW12" s="20" t="str">
        <f>DB12</f>
        <v/>
      </c>
      <c r="ER12" s="20" t="str">
        <f>DW12</f>
        <v/>
      </c>
      <c r="FM12" s="20" t="str">
        <f>ER12</f>
        <v/>
      </c>
      <c r="GH12" s="20" t="str">
        <f>FM12</f>
        <v/>
      </c>
      <c r="HC12" s="20" t="str">
        <f>GH12</f>
        <v/>
      </c>
      <c r="HX12" s="20" t="str">
        <f>HC12</f>
        <v/>
      </c>
      <c r="IS12" s="20" t="str">
        <f>HX12</f>
        <v/>
      </c>
      <c r="JN12" s="20" t="str">
        <f>IS12</f>
        <v/>
      </c>
      <c r="KI12" s="20" t="str">
        <f>JN12</f>
        <v/>
      </c>
      <c r="LD12" s="20" t="str">
        <f>KI12</f>
        <v/>
      </c>
    </row>
    <row r="13" spans="1:336" ht="15.75" customHeight="1" thickTop="1" thickBot="1" x14ac:dyDescent="0.3">
      <c r="A13" s="41" t="s">
        <v>84</v>
      </c>
      <c r="B13" s="514"/>
      <c r="C13" s="515"/>
      <c r="D13" s="516"/>
      <c r="E13" s="39"/>
      <c r="F13" s="39"/>
      <c r="G13" s="39"/>
      <c r="H13" s="39"/>
      <c r="I13" s="39"/>
      <c r="J13" s="39"/>
      <c r="K13" s="39"/>
      <c r="N13" s="54"/>
      <c r="O13" s="54"/>
      <c r="P13" s="54"/>
      <c r="Q13" s="54"/>
      <c r="R13" s="54"/>
      <c r="S13" s="54"/>
      <c r="T13" s="54"/>
      <c r="V13" s="493" t="s">
        <v>97</v>
      </c>
      <c r="W13" s="494"/>
      <c r="X13" s="137">
        <f ca="1">Resultate!O37</f>
        <v>0</v>
      </c>
      <c r="Y13" s="137">
        <f ca="1">Resultate!P37</f>
        <v>0</v>
      </c>
      <c r="Z13" s="137">
        <f ca="1">Resultate!Q37</f>
        <v>0</v>
      </c>
      <c r="AA13" s="137">
        <f ca="1">Resultate!O43</f>
        <v>38</v>
      </c>
      <c r="AB13" s="137">
        <f ca="1">Resultate!P43</f>
        <v>36</v>
      </c>
      <c r="AC13" s="137">
        <f ca="1">Resultate!Q43</f>
        <v>33</v>
      </c>
      <c r="AD13" s="137">
        <f ca="1">Resultate!R43</f>
        <v>31</v>
      </c>
      <c r="AE13" s="137">
        <f ca="1">Resultate!S43</f>
        <v>29</v>
      </c>
      <c r="AF13" s="137">
        <f ca="1">Resultate!T43</f>
        <v>26</v>
      </c>
      <c r="AG13" s="137">
        <f ca="1">Resultate!U43</f>
        <v>24</v>
      </c>
      <c r="AH13" s="137">
        <f ca="1">Resultate!V43</f>
        <v>22</v>
      </c>
      <c r="AI13" s="137">
        <f ca="1">Resultate!W43</f>
        <v>19</v>
      </c>
      <c r="AJ13" s="137">
        <f ca="1">Resultate!X43</f>
        <v>17</v>
      </c>
      <c r="AK13" s="497">
        <f ca="1">Resultate!Y43</f>
        <v>10</v>
      </c>
      <c r="AL13" s="498"/>
      <c r="AM13" s="137">
        <f ca="1">Resultate!Z43</f>
        <v>4</v>
      </c>
      <c r="AN13" s="137">
        <f ca="1">Resultate!AA43</f>
        <v>0</v>
      </c>
      <c r="AP13" s="5"/>
      <c r="AQ13" s="493" t="s">
        <v>97</v>
      </c>
      <c r="AR13" s="494"/>
      <c r="AS13" s="137">
        <f ca="1">X13</f>
        <v>0</v>
      </c>
      <c r="AT13" s="137">
        <f t="shared" ref="AT13:BD13" ca="1" si="0">Y13</f>
        <v>0</v>
      </c>
      <c r="AU13" s="137">
        <f t="shared" ca="1" si="0"/>
        <v>0</v>
      </c>
      <c r="AV13" s="137">
        <f t="shared" ca="1" si="0"/>
        <v>38</v>
      </c>
      <c r="AW13" s="137">
        <f t="shared" ca="1" si="0"/>
        <v>36</v>
      </c>
      <c r="AX13" s="137">
        <f t="shared" ca="1" si="0"/>
        <v>33</v>
      </c>
      <c r="AY13" s="137">
        <f t="shared" ca="1" si="0"/>
        <v>31</v>
      </c>
      <c r="AZ13" s="137">
        <f t="shared" ca="1" si="0"/>
        <v>29</v>
      </c>
      <c r="BA13" s="137">
        <f t="shared" ca="1" si="0"/>
        <v>26</v>
      </c>
      <c r="BB13" s="137">
        <f t="shared" ca="1" si="0"/>
        <v>24</v>
      </c>
      <c r="BC13" s="137">
        <f t="shared" ca="1" si="0"/>
        <v>22</v>
      </c>
      <c r="BD13" s="137">
        <f t="shared" ca="1" si="0"/>
        <v>19</v>
      </c>
      <c r="BE13" s="137">
        <f ca="1">AJ13</f>
        <v>17</v>
      </c>
      <c r="BF13" s="497">
        <f ca="1">AK13</f>
        <v>10</v>
      </c>
      <c r="BG13" s="498"/>
      <c r="BH13" s="137">
        <f t="shared" ref="BH13:BI13" ca="1" si="1">AM13</f>
        <v>4</v>
      </c>
      <c r="BI13" s="137">
        <f t="shared" ca="1" si="1"/>
        <v>0</v>
      </c>
      <c r="BK13" s="5"/>
      <c r="BL13" s="493" t="s">
        <v>97</v>
      </c>
      <c r="BM13" s="494"/>
      <c r="BN13" s="137">
        <f ca="1">AS13</f>
        <v>0</v>
      </c>
      <c r="BO13" s="137">
        <f t="shared" ref="BO13" ca="1" si="2">AT13</f>
        <v>0</v>
      </c>
      <c r="BP13" s="137">
        <f t="shared" ref="BP13" ca="1" si="3">AU13</f>
        <v>0</v>
      </c>
      <c r="BQ13" s="137">
        <f t="shared" ref="BQ13" ca="1" si="4">AV13</f>
        <v>38</v>
      </c>
      <c r="BR13" s="137">
        <f t="shared" ref="BR13" ca="1" si="5">AW13</f>
        <v>36</v>
      </c>
      <c r="BS13" s="137">
        <f t="shared" ref="BS13" ca="1" si="6">AX13</f>
        <v>33</v>
      </c>
      <c r="BT13" s="137">
        <f t="shared" ref="BT13" ca="1" si="7">AY13</f>
        <v>31</v>
      </c>
      <c r="BU13" s="137">
        <f t="shared" ref="BU13" ca="1" si="8">AZ13</f>
        <v>29</v>
      </c>
      <c r="BV13" s="137">
        <f t="shared" ref="BV13" ca="1" si="9">BA13</f>
        <v>26</v>
      </c>
      <c r="BW13" s="137">
        <f t="shared" ref="BW13" ca="1" si="10">BB13</f>
        <v>24</v>
      </c>
      <c r="BX13" s="137">
        <f t="shared" ref="BX13" ca="1" si="11">BC13</f>
        <v>22</v>
      </c>
      <c r="BY13" s="137">
        <f t="shared" ref="BY13" ca="1" si="12">BD13</f>
        <v>19</v>
      </c>
      <c r="BZ13" s="137">
        <f ca="1">BE13</f>
        <v>17</v>
      </c>
      <c r="CA13" s="497">
        <f ca="1">BF13</f>
        <v>10</v>
      </c>
      <c r="CB13" s="498"/>
      <c r="CC13" s="137">
        <f t="shared" ref="CC13" ca="1" si="13">BH13</f>
        <v>4</v>
      </c>
      <c r="CD13" s="137">
        <f t="shared" ref="CD13" ca="1" si="14">BI13</f>
        <v>0</v>
      </c>
      <c r="CF13" s="5"/>
      <c r="CG13" s="493" t="s">
        <v>97</v>
      </c>
      <c r="CH13" s="494"/>
      <c r="CI13" s="137">
        <f ca="1">BN13</f>
        <v>0</v>
      </c>
      <c r="CJ13" s="137">
        <f t="shared" ref="CJ13" ca="1" si="15">BO13</f>
        <v>0</v>
      </c>
      <c r="CK13" s="137">
        <f t="shared" ref="CK13" ca="1" si="16">BP13</f>
        <v>0</v>
      </c>
      <c r="CL13" s="137">
        <f t="shared" ref="CL13" ca="1" si="17">BQ13</f>
        <v>38</v>
      </c>
      <c r="CM13" s="137">
        <f t="shared" ref="CM13" ca="1" si="18">BR13</f>
        <v>36</v>
      </c>
      <c r="CN13" s="137">
        <f t="shared" ref="CN13" ca="1" si="19">BS13</f>
        <v>33</v>
      </c>
      <c r="CO13" s="137">
        <f t="shared" ref="CO13" ca="1" si="20">BT13</f>
        <v>31</v>
      </c>
      <c r="CP13" s="137">
        <f t="shared" ref="CP13" ca="1" si="21">BU13</f>
        <v>29</v>
      </c>
      <c r="CQ13" s="137">
        <f t="shared" ref="CQ13" ca="1" si="22">BV13</f>
        <v>26</v>
      </c>
      <c r="CR13" s="137">
        <f t="shared" ref="CR13" ca="1" si="23">BW13</f>
        <v>24</v>
      </c>
      <c r="CS13" s="137">
        <f t="shared" ref="CS13" ca="1" si="24">BX13</f>
        <v>22</v>
      </c>
      <c r="CT13" s="137">
        <f t="shared" ref="CT13" ca="1" si="25">BY13</f>
        <v>19</v>
      </c>
      <c r="CU13" s="137">
        <f ca="1">BZ13</f>
        <v>17</v>
      </c>
      <c r="CV13" s="497">
        <f ca="1">CA13</f>
        <v>10</v>
      </c>
      <c r="CW13" s="498"/>
      <c r="CX13" s="137">
        <f t="shared" ref="CX13" ca="1" si="26">CC13</f>
        <v>4</v>
      </c>
      <c r="CY13" s="137">
        <f t="shared" ref="CY13" ca="1" si="27">CD13</f>
        <v>0</v>
      </c>
      <c r="DA13" s="5"/>
      <c r="DB13" s="493" t="s">
        <v>97</v>
      </c>
      <c r="DC13" s="494"/>
      <c r="DD13" s="137">
        <f ca="1">CI13</f>
        <v>0</v>
      </c>
      <c r="DE13" s="137">
        <f t="shared" ref="DE13" ca="1" si="28">CJ13</f>
        <v>0</v>
      </c>
      <c r="DF13" s="137">
        <f t="shared" ref="DF13" ca="1" si="29">CK13</f>
        <v>0</v>
      </c>
      <c r="DG13" s="137">
        <f t="shared" ref="DG13" ca="1" si="30">CL13</f>
        <v>38</v>
      </c>
      <c r="DH13" s="137">
        <f t="shared" ref="DH13" ca="1" si="31">CM13</f>
        <v>36</v>
      </c>
      <c r="DI13" s="137">
        <f t="shared" ref="DI13" ca="1" si="32">CN13</f>
        <v>33</v>
      </c>
      <c r="DJ13" s="137">
        <f t="shared" ref="DJ13" ca="1" si="33">CO13</f>
        <v>31</v>
      </c>
      <c r="DK13" s="137">
        <f t="shared" ref="DK13" ca="1" si="34">CP13</f>
        <v>29</v>
      </c>
      <c r="DL13" s="137">
        <f t="shared" ref="DL13" ca="1" si="35">CQ13</f>
        <v>26</v>
      </c>
      <c r="DM13" s="137">
        <f t="shared" ref="DM13" ca="1" si="36">CR13</f>
        <v>24</v>
      </c>
      <c r="DN13" s="137">
        <f t="shared" ref="DN13" ca="1" si="37">CS13</f>
        <v>22</v>
      </c>
      <c r="DO13" s="137">
        <f t="shared" ref="DO13" ca="1" si="38">CT13</f>
        <v>19</v>
      </c>
      <c r="DP13" s="137">
        <f ca="1">CU13</f>
        <v>17</v>
      </c>
      <c r="DQ13" s="497">
        <f ca="1">CV13</f>
        <v>10</v>
      </c>
      <c r="DR13" s="498"/>
      <c r="DS13" s="137">
        <f t="shared" ref="DS13" ca="1" si="39">CX13</f>
        <v>4</v>
      </c>
      <c r="DT13" s="137">
        <f t="shared" ref="DT13" ca="1" si="40">CY13</f>
        <v>0</v>
      </c>
      <c r="DV13" s="5"/>
      <c r="DW13" s="493" t="s">
        <v>97</v>
      </c>
      <c r="DX13" s="494"/>
      <c r="DY13" s="137">
        <f ca="1">DD13</f>
        <v>0</v>
      </c>
      <c r="DZ13" s="137">
        <f t="shared" ref="DZ13" ca="1" si="41">DE13</f>
        <v>0</v>
      </c>
      <c r="EA13" s="137">
        <f t="shared" ref="EA13" ca="1" si="42">DF13</f>
        <v>0</v>
      </c>
      <c r="EB13" s="137">
        <f t="shared" ref="EB13" ca="1" si="43">DG13</f>
        <v>38</v>
      </c>
      <c r="EC13" s="137">
        <f t="shared" ref="EC13" ca="1" si="44">DH13</f>
        <v>36</v>
      </c>
      <c r="ED13" s="137">
        <f t="shared" ref="ED13" ca="1" si="45">DI13</f>
        <v>33</v>
      </c>
      <c r="EE13" s="137">
        <f t="shared" ref="EE13" ca="1" si="46">DJ13</f>
        <v>31</v>
      </c>
      <c r="EF13" s="137">
        <f t="shared" ref="EF13" ca="1" si="47">DK13</f>
        <v>29</v>
      </c>
      <c r="EG13" s="137">
        <f t="shared" ref="EG13" ca="1" si="48">DL13</f>
        <v>26</v>
      </c>
      <c r="EH13" s="137">
        <f t="shared" ref="EH13" ca="1" si="49">DM13</f>
        <v>24</v>
      </c>
      <c r="EI13" s="137">
        <f t="shared" ref="EI13" ca="1" si="50">DN13</f>
        <v>22</v>
      </c>
      <c r="EJ13" s="137">
        <f t="shared" ref="EJ13" ca="1" si="51">DO13</f>
        <v>19</v>
      </c>
      <c r="EK13" s="137">
        <f ca="1">DP13</f>
        <v>17</v>
      </c>
      <c r="EL13" s="497">
        <f ca="1">DQ13</f>
        <v>10</v>
      </c>
      <c r="EM13" s="498"/>
      <c r="EN13" s="137">
        <f t="shared" ref="EN13" ca="1" si="52">DS13</f>
        <v>4</v>
      </c>
      <c r="EO13" s="137">
        <f t="shared" ref="EO13" ca="1" si="53">DT13</f>
        <v>0</v>
      </c>
      <c r="EQ13" s="5"/>
      <c r="ER13" s="493" t="s">
        <v>97</v>
      </c>
      <c r="ES13" s="494"/>
      <c r="ET13" s="137">
        <f ca="1">DY13</f>
        <v>0</v>
      </c>
      <c r="EU13" s="137">
        <f t="shared" ref="EU13" ca="1" si="54">DZ13</f>
        <v>0</v>
      </c>
      <c r="EV13" s="137">
        <f t="shared" ref="EV13" ca="1" si="55">EA13</f>
        <v>0</v>
      </c>
      <c r="EW13" s="137">
        <f t="shared" ref="EW13" ca="1" si="56">EB13</f>
        <v>38</v>
      </c>
      <c r="EX13" s="137">
        <f t="shared" ref="EX13" ca="1" si="57">EC13</f>
        <v>36</v>
      </c>
      <c r="EY13" s="137">
        <f t="shared" ref="EY13" ca="1" si="58">ED13</f>
        <v>33</v>
      </c>
      <c r="EZ13" s="137">
        <f t="shared" ref="EZ13" ca="1" si="59">EE13</f>
        <v>31</v>
      </c>
      <c r="FA13" s="137">
        <f t="shared" ref="FA13" ca="1" si="60">EF13</f>
        <v>29</v>
      </c>
      <c r="FB13" s="137">
        <f t="shared" ref="FB13" ca="1" si="61">EG13</f>
        <v>26</v>
      </c>
      <c r="FC13" s="137">
        <f t="shared" ref="FC13" ca="1" si="62">EH13</f>
        <v>24</v>
      </c>
      <c r="FD13" s="137">
        <f t="shared" ref="FD13" ca="1" si="63">EI13</f>
        <v>22</v>
      </c>
      <c r="FE13" s="137">
        <f t="shared" ref="FE13" ca="1" si="64">EJ13</f>
        <v>19</v>
      </c>
      <c r="FF13" s="137">
        <f ca="1">EK13</f>
        <v>17</v>
      </c>
      <c r="FG13" s="497">
        <f ca="1">EL13</f>
        <v>10</v>
      </c>
      <c r="FH13" s="498"/>
      <c r="FI13" s="137">
        <f t="shared" ref="FI13" ca="1" si="65">EN13</f>
        <v>4</v>
      </c>
      <c r="FJ13" s="137">
        <f t="shared" ref="FJ13" ca="1" si="66">EO13</f>
        <v>0</v>
      </c>
      <c r="FL13" s="5"/>
      <c r="FM13" s="493" t="s">
        <v>97</v>
      </c>
      <c r="FN13" s="494"/>
      <c r="FO13" s="137">
        <f ca="1">ET13</f>
        <v>0</v>
      </c>
      <c r="FP13" s="137">
        <f t="shared" ref="FP13" ca="1" si="67">EU13</f>
        <v>0</v>
      </c>
      <c r="FQ13" s="137">
        <f t="shared" ref="FQ13" ca="1" si="68">EV13</f>
        <v>0</v>
      </c>
      <c r="FR13" s="137">
        <f t="shared" ref="FR13" ca="1" si="69">EW13</f>
        <v>38</v>
      </c>
      <c r="FS13" s="137">
        <f t="shared" ref="FS13" ca="1" si="70">EX13</f>
        <v>36</v>
      </c>
      <c r="FT13" s="137">
        <f t="shared" ref="FT13" ca="1" si="71">EY13</f>
        <v>33</v>
      </c>
      <c r="FU13" s="137">
        <f t="shared" ref="FU13" ca="1" si="72">EZ13</f>
        <v>31</v>
      </c>
      <c r="FV13" s="137">
        <f t="shared" ref="FV13" ca="1" si="73">FA13</f>
        <v>29</v>
      </c>
      <c r="FW13" s="137">
        <f t="shared" ref="FW13" ca="1" si="74">FB13</f>
        <v>26</v>
      </c>
      <c r="FX13" s="137">
        <f t="shared" ref="FX13" ca="1" si="75">FC13</f>
        <v>24</v>
      </c>
      <c r="FY13" s="137">
        <f t="shared" ref="FY13" ca="1" si="76">FD13</f>
        <v>22</v>
      </c>
      <c r="FZ13" s="137">
        <f t="shared" ref="FZ13" ca="1" si="77">FE13</f>
        <v>19</v>
      </c>
      <c r="GA13" s="137">
        <f ca="1">FF13</f>
        <v>17</v>
      </c>
      <c r="GB13" s="497">
        <f ca="1">FG13</f>
        <v>10</v>
      </c>
      <c r="GC13" s="498"/>
      <c r="GD13" s="137">
        <f t="shared" ref="GD13" ca="1" si="78">FI13</f>
        <v>4</v>
      </c>
      <c r="GE13" s="137">
        <f t="shared" ref="GE13" ca="1" si="79">FJ13</f>
        <v>0</v>
      </c>
      <c r="GG13" s="5"/>
      <c r="GH13" s="493" t="s">
        <v>97</v>
      </c>
      <c r="GI13" s="494"/>
      <c r="GJ13" s="137">
        <f ca="1">FO13</f>
        <v>0</v>
      </c>
      <c r="GK13" s="137">
        <f t="shared" ref="GK13" ca="1" si="80">FP13</f>
        <v>0</v>
      </c>
      <c r="GL13" s="137">
        <f t="shared" ref="GL13" ca="1" si="81">FQ13</f>
        <v>0</v>
      </c>
      <c r="GM13" s="137">
        <f t="shared" ref="GM13" ca="1" si="82">FR13</f>
        <v>38</v>
      </c>
      <c r="GN13" s="137">
        <f t="shared" ref="GN13" ca="1" si="83">FS13</f>
        <v>36</v>
      </c>
      <c r="GO13" s="137">
        <f t="shared" ref="GO13" ca="1" si="84">FT13</f>
        <v>33</v>
      </c>
      <c r="GP13" s="137">
        <f t="shared" ref="GP13" ca="1" si="85">FU13</f>
        <v>31</v>
      </c>
      <c r="GQ13" s="137">
        <f t="shared" ref="GQ13" ca="1" si="86">FV13</f>
        <v>29</v>
      </c>
      <c r="GR13" s="137">
        <f t="shared" ref="GR13" ca="1" si="87">FW13</f>
        <v>26</v>
      </c>
      <c r="GS13" s="137">
        <f t="shared" ref="GS13" ca="1" si="88">FX13</f>
        <v>24</v>
      </c>
      <c r="GT13" s="137">
        <f t="shared" ref="GT13" ca="1" si="89">FY13</f>
        <v>22</v>
      </c>
      <c r="GU13" s="137">
        <f t="shared" ref="GU13" ca="1" si="90">FZ13</f>
        <v>19</v>
      </c>
      <c r="GV13" s="137">
        <f ca="1">GA13</f>
        <v>17</v>
      </c>
      <c r="GW13" s="497">
        <f ca="1">GB13</f>
        <v>10</v>
      </c>
      <c r="GX13" s="498"/>
      <c r="GY13" s="137">
        <f t="shared" ref="GY13" ca="1" si="91">GD13</f>
        <v>4</v>
      </c>
      <c r="GZ13" s="137">
        <f t="shared" ref="GZ13" ca="1" si="92">GE13</f>
        <v>0</v>
      </c>
      <c r="HB13" s="5"/>
      <c r="HC13" s="493" t="s">
        <v>97</v>
      </c>
      <c r="HD13" s="494"/>
      <c r="HE13" s="137">
        <f ca="1">GJ13</f>
        <v>0</v>
      </c>
      <c r="HF13" s="137">
        <f t="shared" ref="HF13" ca="1" si="93">GK13</f>
        <v>0</v>
      </c>
      <c r="HG13" s="137">
        <f t="shared" ref="HG13" ca="1" si="94">GL13</f>
        <v>0</v>
      </c>
      <c r="HH13" s="137">
        <f t="shared" ref="HH13" ca="1" si="95">GM13</f>
        <v>38</v>
      </c>
      <c r="HI13" s="137">
        <f t="shared" ref="HI13" ca="1" si="96">GN13</f>
        <v>36</v>
      </c>
      <c r="HJ13" s="137">
        <f t="shared" ref="HJ13" ca="1" si="97">GO13</f>
        <v>33</v>
      </c>
      <c r="HK13" s="137">
        <f t="shared" ref="HK13" ca="1" si="98">GP13</f>
        <v>31</v>
      </c>
      <c r="HL13" s="137">
        <f t="shared" ref="HL13" ca="1" si="99">GQ13</f>
        <v>29</v>
      </c>
      <c r="HM13" s="137">
        <f t="shared" ref="HM13" ca="1" si="100">GR13</f>
        <v>26</v>
      </c>
      <c r="HN13" s="137">
        <f t="shared" ref="HN13" ca="1" si="101">GS13</f>
        <v>24</v>
      </c>
      <c r="HO13" s="137">
        <f t="shared" ref="HO13" ca="1" si="102">GT13</f>
        <v>22</v>
      </c>
      <c r="HP13" s="137">
        <f t="shared" ref="HP13" ca="1" si="103">GU13</f>
        <v>19</v>
      </c>
      <c r="HQ13" s="137">
        <f ca="1">GV13</f>
        <v>17</v>
      </c>
      <c r="HR13" s="497">
        <f ca="1">GW13</f>
        <v>10</v>
      </c>
      <c r="HS13" s="498"/>
      <c r="HT13" s="137">
        <f t="shared" ref="HT13" ca="1" si="104">GY13</f>
        <v>4</v>
      </c>
      <c r="HU13" s="137">
        <f t="shared" ref="HU13" ca="1" si="105">GZ13</f>
        <v>0</v>
      </c>
      <c r="HW13" s="5"/>
      <c r="HX13" s="493" t="s">
        <v>97</v>
      </c>
      <c r="HY13" s="494"/>
      <c r="HZ13" s="137">
        <f ca="1">HE13</f>
        <v>0</v>
      </c>
      <c r="IA13" s="137">
        <f t="shared" ref="IA13" ca="1" si="106">HF13</f>
        <v>0</v>
      </c>
      <c r="IB13" s="137">
        <f t="shared" ref="IB13" ca="1" si="107">HG13</f>
        <v>0</v>
      </c>
      <c r="IC13" s="137">
        <f t="shared" ref="IC13" ca="1" si="108">HH13</f>
        <v>38</v>
      </c>
      <c r="ID13" s="137">
        <f t="shared" ref="ID13" ca="1" si="109">HI13</f>
        <v>36</v>
      </c>
      <c r="IE13" s="137">
        <f t="shared" ref="IE13" ca="1" si="110">HJ13</f>
        <v>33</v>
      </c>
      <c r="IF13" s="137">
        <f t="shared" ref="IF13" ca="1" si="111">HK13</f>
        <v>31</v>
      </c>
      <c r="IG13" s="137">
        <f t="shared" ref="IG13" ca="1" si="112">HL13</f>
        <v>29</v>
      </c>
      <c r="IH13" s="137">
        <f t="shared" ref="IH13" ca="1" si="113">HM13</f>
        <v>26</v>
      </c>
      <c r="II13" s="137">
        <f t="shared" ref="II13" ca="1" si="114">HN13</f>
        <v>24</v>
      </c>
      <c r="IJ13" s="137">
        <f t="shared" ref="IJ13" ca="1" si="115">HO13</f>
        <v>22</v>
      </c>
      <c r="IK13" s="137">
        <f t="shared" ref="IK13" ca="1" si="116">HP13</f>
        <v>19</v>
      </c>
      <c r="IL13" s="137">
        <f ca="1">HQ13</f>
        <v>17</v>
      </c>
      <c r="IM13" s="497">
        <f ca="1">HR13</f>
        <v>10</v>
      </c>
      <c r="IN13" s="498"/>
      <c r="IO13" s="137">
        <f t="shared" ref="IO13" ca="1" si="117">HT13</f>
        <v>4</v>
      </c>
      <c r="IP13" s="137">
        <f t="shared" ref="IP13" ca="1" si="118">HU13</f>
        <v>0</v>
      </c>
      <c r="IR13" s="5"/>
      <c r="IS13" s="493" t="s">
        <v>97</v>
      </c>
      <c r="IT13" s="494"/>
      <c r="IU13" s="137">
        <f ca="1">HZ13</f>
        <v>0</v>
      </c>
      <c r="IV13" s="137">
        <f t="shared" ref="IV13" ca="1" si="119">IA13</f>
        <v>0</v>
      </c>
      <c r="IW13" s="137">
        <f t="shared" ref="IW13" ca="1" si="120">IB13</f>
        <v>0</v>
      </c>
      <c r="IX13" s="137">
        <f t="shared" ref="IX13" ca="1" si="121">IC13</f>
        <v>38</v>
      </c>
      <c r="IY13" s="137">
        <f t="shared" ref="IY13" ca="1" si="122">ID13</f>
        <v>36</v>
      </c>
      <c r="IZ13" s="137">
        <f t="shared" ref="IZ13" ca="1" si="123">IE13</f>
        <v>33</v>
      </c>
      <c r="JA13" s="137">
        <f t="shared" ref="JA13" ca="1" si="124">IF13</f>
        <v>31</v>
      </c>
      <c r="JB13" s="137">
        <f t="shared" ref="JB13" ca="1" si="125">IG13</f>
        <v>29</v>
      </c>
      <c r="JC13" s="137">
        <f t="shared" ref="JC13" ca="1" si="126">IH13</f>
        <v>26</v>
      </c>
      <c r="JD13" s="137">
        <f t="shared" ref="JD13" ca="1" si="127">II13</f>
        <v>24</v>
      </c>
      <c r="JE13" s="137">
        <f t="shared" ref="JE13" ca="1" si="128">IJ13</f>
        <v>22</v>
      </c>
      <c r="JF13" s="137">
        <f t="shared" ref="JF13" ca="1" si="129">IK13</f>
        <v>19</v>
      </c>
      <c r="JG13" s="137">
        <f ca="1">IL13</f>
        <v>17</v>
      </c>
      <c r="JH13" s="497">
        <f ca="1">IM13</f>
        <v>10</v>
      </c>
      <c r="JI13" s="498"/>
      <c r="JJ13" s="137">
        <f t="shared" ref="JJ13" ca="1" si="130">IO13</f>
        <v>4</v>
      </c>
      <c r="JK13" s="137">
        <f t="shared" ref="JK13" ca="1" si="131">IP13</f>
        <v>0</v>
      </c>
      <c r="JM13" s="5"/>
      <c r="JN13" s="493" t="s">
        <v>97</v>
      </c>
      <c r="JO13" s="494"/>
      <c r="JP13" s="137">
        <f ca="1">IU13</f>
        <v>0</v>
      </c>
      <c r="JQ13" s="137">
        <f t="shared" ref="JQ13" ca="1" si="132">IV13</f>
        <v>0</v>
      </c>
      <c r="JR13" s="137">
        <f t="shared" ref="JR13" ca="1" si="133">IW13</f>
        <v>0</v>
      </c>
      <c r="JS13" s="137">
        <f t="shared" ref="JS13" ca="1" si="134">IX13</f>
        <v>38</v>
      </c>
      <c r="JT13" s="137">
        <f t="shared" ref="JT13" ca="1" si="135">IY13</f>
        <v>36</v>
      </c>
      <c r="JU13" s="137">
        <f t="shared" ref="JU13" ca="1" si="136">IZ13</f>
        <v>33</v>
      </c>
      <c r="JV13" s="137">
        <f t="shared" ref="JV13" ca="1" si="137">JA13</f>
        <v>31</v>
      </c>
      <c r="JW13" s="137">
        <f t="shared" ref="JW13" ca="1" si="138">JB13</f>
        <v>29</v>
      </c>
      <c r="JX13" s="137">
        <f t="shared" ref="JX13" ca="1" si="139">JC13</f>
        <v>26</v>
      </c>
      <c r="JY13" s="137">
        <f t="shared" ref="JY13" ca="1" si="140">JD13</f>
        <v>24</v>
      </c>
      <c r="JZ13" s="137">
        <f t="shared" ref="JZ13" ca="1" si="141">JE13</f>
        <v>22</v>
      </c>
      <c r="KA13" s="137">
        <f t="shared" ref="KA13" ca="1" si="142">JF13</f>
        <v>19</v>
      </c>
      <c r="KB13" s="137">
        <f ca="1">JG13</f>
        <v>17</v>
      </c>
      <c r="KC13" s="497">
        <f ca="1">JH13</f>
        <v>10</v>
      </c>
      <c r="KD13" s="498"/>
      <c r="KE13" s="137">
        <f t="shared" ref="KE13" ca="1" si="143">JJ13</f>
        <v>4</v>
      </c>
      <c r="KF13" s="137">
        <f t="shared" ref="KF13" ca="1" si="144">JK13</f>
        <v>0</v>
      </c>
      <c r="KH13" s="5"/>
      <c r="KI13" s="493" t="s">
        <v>97</v>
      </c>
      <c r="KJ13" s="494"/>
      <c r="KK13" s="137">
        <f ca="1">JP13</f>
        <v>0</v>
      </c>
      <c r="KL13" s="137">
        <f t="shared" ref="KL13" ca="1" si="145">JQ13</f>
        <v>0</v>
      </c>
      <c r="KM13" s="137">
        <f t="shared" ref="KM13" ca="1" si="146">JR13</f>
        <v>0</v>
      </c>
      <c r="KN13" s="137">
        <f t="shared" ref="KN13" ca="1" si="147">JS13</f>
        <v>38</v>
      </c>
      <c r="KO13" s="137">
        <f t="shared" ref="KO13" ca="1" si="148">JT13</f>
        <v>36</v>
      </c>
      <c r="KP13" s="137">
        <f t="shared" ref="KP13" ca="1" si="149">JU13</f>
        <v>33</v>
      </c>
      <c r="KQ13" s="137">
        <f t="shared" ref="KQ13" ca="1" si="150">JV13</f>
        <v>31</v>
      </c>
      <c r="KR13" s="137">
        <f t="shared" ref="KR13" ca="1" si="151">JW13</f>
        <v>29</v>
      </c>
      <c r="KS13" s="137">
        <f t="shared" ref="KS13" ca="1" si="152">JX13</f>
        <v>26</v>
      </c>
      <c r="KT13" s="137">
        <f t="shared" ref="KT13" ca="1" si="153">JY13</f>
        <v>24</v>
      </c>
      <c r="KU13" s="137">
        <f t="shared" ref="KU13" ca="1" si="154">JZ13</f>
        <v>22</v>
      </c>
      <c r="KV13" s="137">
        <f t="shared" ref="KV13" ca="1" si="155">KA13</f>
        <v>19</v>
      </c>
      <c r="KW13" s="137">
        <f ca="1">KB13</f>
        <v>17</v>
      </c>
      <c r="KX13" s="497">
        <f ca="1">KC13</f>
        <v>10</v>
      </c>
      <c r="KY13" s="498"/>
      <c r="KZ13" s="137">
        <f t="shared" ref="KZ13" ca="1" si="156">KE13</f>
        <v>4</v>
      </c>
      <c r="LA13" s="137">
        <f t="shared" ref="LA13" ca="1" si="157">KF13</f>
        <v>0</v>
      </c>
      <c r="LC13" s="5"/>
      <c r="LD13" s="493" t="s">
        <v>97</v>
      </c>
      <c r="LE13" s="494"/>
      <c r="LF13" s="137">
        <f ca="1">KK13</f>
        <v>0</v>
      </c>
      <c r="LG13" s="137">
        <f t="shared" ref="LG13" ca="1" si="158">KL13</f>
        <v>0</v>
      </c>
      <c r="LH13" s="137">
        <f t="shared" ref="LH13" ca="1" si="159">KM13</f>
        <v>0</v>
      </c>
      <c r="LI13" s="137">
        <f t="shared" ref="LI13" ca="1" si="160">KN13</f>
        <v>38</v>
      </c>
      <c r="LJ13" s="137">
        <f t="shared" ref="LJ13" ca="1" si="161">KO13</f>
        <v>36</v>
      </c>
      <c r="LK13" s="137">
        <f t="shared" ref="LK13" ca="1" si="162">KP13</f>
        <v>33</v>
      </c>
      <c r="LL13" s="137">
        <f t="shared" ref="LL13" ca="1" si="163">KQ13</f>
        <v>31</v>
      </c>
      <c r="LM13" s="137">
        <f t="shared" ref="LM13" ca="1" si="164">KR13</f>
        <v>29</v>
      </c>
      <c r="LN13" s="137">
        <f t="shared" ref="LN13" ca="1" si="165">KS13</f>
        <v>26</v>
      </c>
      <c r="LO13" s="137">
        <f t="shared" ref="LO13" ca="1" si="166">KT13</f>
        <v>24</v>
      </c>
      <c r="LP13" s="137">
        <f t="shared" ref="LP13" ca="1" si="167">KU13</f>
        <v>22</v>
      </c>
      <c r="LQ13" s="137">
        <f t="shared" ref="LQ13" ca="1" si="168">KV13</f>
        <v>19</v>
      </c>
      <c r="LR13" s="137">
        <f ca="1">KW13</f>
        <v>17</v>
      </c>
      <c r="LS13" s="497">
        <f ca="1">KX13</f>
        <v>10</v>
      </c>
      <c r="LT13" s="498"/>
      <c r="LU13" s="137">
        <f t="shared" ref="LU13" ca="1" si="169">KZ13</f>
        <v>4</v>
      </c>
      <c r="LV13" s="137">
        <f t="shared" ref="LV13" ca="1" si="170">LA13</f>
        <v>0</v>
      </c>
      <c r="LX13" s="5"/>
    </row>
    <row r="14" spans="1:336" ht="15.75" customHeight="1" thickTop="1" thickBot="1" x14ac:dyDescent="0.3">
      <c r="A14" s="41" t="s">
        <v>85</v>
      </c>
      <c r="B14" s="502" t="str">
        <f>IF(Namen!D4&lt;&gt;"",Namen!D4,"")</f>
        <v/>
      </c>
      <c r="C14" s="503"/>
      <c r="D14" s="504"/>
      <c r="E14" s="39"/>
      <c r="F14" s="39"/>
      <c r="G14" s="39"/>
      <c r="H14" s="39"/>
      <c r="I14" s="39"/>
      <c r="J14" s="39"/>
      <c r="K14" s="39"/>
      <c r="N14" s="54"/>
      <c r="O14" s="54"/>
      <c r="P14" s="54"/>
      <c r="Q14" s="54"/>
      <c r="R14" s="54"/>
      <c r="S14" s="54"/>
      <c r="T14" s="54"/>
      <c r="V14" s="495" t="s">
        <v>43</v>
      </c>
      <c r="W14" s="496"/>
      <c r="X14" s="52">
        <v>15</v>
      </c>
      <c r="Y14" s="52">
        <v>14</v>
      </c>
      <c r="Z14" s="52">
        <v>13</v>
      </c>
      <c r="AA14" s="52">
        <v>12</v>
      </c>
      <c r="AB14" s="52">
        <v>11</v>
      </c>
      <c r="AC14" s="52">
        <v>10</v>
      </c>
      <c r="AD14" s="52">
        <v>9</v>
      </c>
      <c r="AE14" s="52">
        <v>8</v>
      </c>
      <c r="AF14" s="52">
        <v>7</v>
      </c>
      <c r="AG14" s="52">
        <v>6</v>
      </c>
      <c r="AH14" s="52">
        <v>5</v>
      </c>
      <c r="AI14" s="52">
        <v>4</v>
      </c>
      <c r="AJ14" s="52">
        <v>3</v>
      </c>
      <c r="AK14" s="489">
        <v>2</v>
      </c>
      <c r="AL14" s="490"/>
      <c r="AM14" s="52">
        <v>1</v>
      </c>
      <c r="AN14" s="52">
        <v>0</v>
      </c>
      <c r="AP14" s="1"/>
      <c r="AQ14" s="495" t="s">
        <v>43</v>
      </c>
      <c r="AR14" s="496"/>
      <c r="AS14" s="52">
        <v>15</v>
      </c>
      <c r="AT14" s="52">
        <v>14</v>
      </c>
      <c r="AU14" s="52">
        <v>13</v>
      </c>
      <c r="AV14" s="52">
        <v>12</v>
      </c>
      <c r="AW14" s="52">
        <v>11</v>
      </c>
      <c r="AX14" s="52">
        <v>10</v>
      </c>
      <c r="AY14" s="52">
        <v>9</v>
      </c>
      <c r="AZ14" s="52">
        <v>8</v>
      </c>
      <c r="BA14" s="52">
        <v>7</v>
      </c>
      <c r="BB14" s="52">
        <v>6</v>
      </c>
      <c r="BC14" s="52">
        <v>5</v>
      </c>
      <c r="BD14" s="52">
        <v>4</v>
      </c>
      <c r="BE14" s="52">
        <v>3</v>
      </c>
      <c r="BF14" s="489">
        <v>2</v>
      </c>
      <c r="BG14" s="490"/>
      <c r="BH14" s="52">
        <v>1</v>
      </c>
      <c r="BI14" s="52">
        <v>0</v>
      </c>
      <c r="BK14" s="1"/>
      <c r="BL14" s="495" t="s">
        <v>43</v>
      </c>
      <c r="BM14" s="496"/>
      <c r="BN14" s="52">
        <v>15</v>
      </c>
      <c r="BO14" s="52">
        <v>14</v>
      </c>
      <c r="BP14" s="52">
        <v>13</v>
      </c>
      <c r="BQ14" s="52">
        <v>12</v>
      </c>
      <c r="BR14" s="52">
        <v>11</v>
      </c>
      <c r="BS14" s="52">
        <v>10</v>
      </c>
      <c r="BT14" s="52">
        <v>9</v>
      </c>
      <c r="BU14" s="52">
        <v>8</v>
      </c>
      <c r="BV14" s="52">
        <v>7</v>
      </c>
      <c r="BW14" s="52">
        <v>6</v>
      </c>
      <c r="BX14" s="52">
        <v>5</v>
      </c>
      <c r="BY14" s="52">
        <v>4</v>
      </c>
      <c r="BZ14" s="52">
        <v>3</v>
      </c>
      <c r="CA14" s="489">
        <v>2</v>
      </c>
      <c r="CB14" s="490"/>
      <c r="CC14" s="52">
        <v>1</v>
      </c>
      <c r="CD14" s="52">
        <v>0</v>
      </c>
      <c r="CF14" s="1"/>
      <c r="CG14" s="495" t="s">
        <v>43</v>
      </c>
      <c r="CH14" s="496"/>
      <c r="CI14" s="52">
        <v>15</v>
      </c>
      <c r="CJ14" s="52">
        <v>14</v>
      </c>
      <c r="CK14" s="52">
        <v>13</v>
      </c>
      <c r="CL14" s="52">
        <v>12</v>
      </c>
      <c r="CM14" s="52">
        <v>11</v>
      </c>
      <c r="CN14" s="52">
        <v>10</v>
      </c>
      <c r="CO14" s="52">
        <v>9</v>
      </c>
      <c r="CP14" s="52">
        <v>8</v>
      </c>
      <c r="CQ14" s="52">
        <v>7</v>
      </c>
      <c r="CR14" s="52">
        <v>6</v>
      </c>
      <c r="CS14" s="52">
        <v>5</v>
      </c>
      <c r="CT14" s="52">
        <v>4</v>
      </c>
      <c r="CU14" s="52">
        <v>3</v>
      </c>
      <c r="CV14" s="489">
        <v>2</v>
      </c>
      <c r="CW14" s="490"/>
      <c r="CX14" s="52">
        <v>1</v>
      </c>
      <c r="CY14" s="52">
        <v>0</v>
      </c>
      <c r="DA14" s="1"/>
      <c r="DB14" s="495" t="s">
        <v>43</v>
      </c>
      <c r="DC14" s="496"/>
      <c r="DD14" s="52">
        <v>15</v>
      </c>
      <c r="DE14" s="52">
        <v>14</v>
      </c>
      <c r="DF14" s="52">
        <v>13</v>
      </c>
      <c r="DG14" s="52">
        <v>12</v>
      </c>
      <c r="DH14" s="52">
        <v>11</v>
      </c>
      <c r="DI14" s="52">
        <v>10</v>
      </c>
      <c r="DJ14" s="52">
        <v>9</v>
      </c>
      <c r="DK14" s="52">
        <v>8</v>
      </c>
      <c r="DL14" s="52">
        <v>7</v>
      </c>
      <c r="DM14" s="52">
        <v>6</v>
      </c>
      <c r="DN14" s="52">
        <v>5</v>
      </c>
      <c r="DO14" s="52">
        <v>4</v>
      </c>
      <c r="DP14" s="52">
        <v>3</v>
      </c>
      <c r="DQ14" s="489">
        <v>2</v>
      </c>
      <c r="DR14" s="490"/>
      <c r="DS14" s="52">
        <v>1</v>
      </c>
      <c r="DT14" s="52">
        <v>0</v>
      </c>
      <c r="DV14" s="1"/>
      <c r="DW14" s="495" t="s">
        <v>43</v>
      </c>
      <c r="DX14" s="496"/>
      <c r="DY14" s="52">
        <v>15</v>
      </c>
      <c r="DZ14" s="52">
        <v>14</v>
      </c>
      <c r="EA14" s="52">
        <v>13</v>
      </c>
      <c r="EB14" s="52">
        <v>12</v>
      </c>
      <c r="EC14" s="52">
        <v>11</v>
      </c>
      <c r="ED14" s="52">
        <v>10</v>
      </c>
      <c r="EE14" s="52">
        <v>9</v>
      </c>
      <c r="EF14" s="52">
        <v>8</v>
      </c>
      <c r="EG14" s="52">
        <v>7</v>
      </c>
      <c r="EH14" s="52">
        <v>6</v>
      </c>
      <c r="EI14" s="52">
        <v>5</v>
      </c>
      <c r="EJ14" s="52">
        <v>4</v>
      </c>
      <c r="EK14" s="52">
        <v>3</v>
      </c>
      <c r="EL14" s="489">
        <v>2</v>
      </c>
      <c r="EM14" s="490"/>
      <c r="EN14" s="52">
        <v>1</v>
      </c>
      <c r="EO14" s="52">
        <v>0</v>
      </c>
      <c r="EQ14" s="1"/>
      <c r="ER14" s="495" t="s">
        <v>43</v>
      </c>
      <c r="ES14" s="496"/>
      <c r="ET14" s="52">
        <v>15</v>
      </c>
      <c r="EU14" s="52">
        <v>14</v>
      </c>
      <c r="EV14" s="52">
        <v>13</v>
      </c>
      <c r="EW14" s="52">
        <v>12</v>
      </c>
      <c r="EX14" s="52">
        <v>11</v>
      </c>
      <c r="EY14" s="52">
        <v>10</v>
      </c>
      <c r="EZ14" s="52">
        <v>9</v>
      </c>
      <c r="FA14" s="52">
        <v>8</v>
      </c>
      <c r="FB14" s="52">
        <v>7</v>
      </c>
      <c r="FC14" s="52">
        <v>6</v>
      </c>
      <c r="FD14" s="52">
        <v>5</v>
      </c>
      <c r="FE14" s="52">
        <v>4</v>
      </c>
      <c r="FF14" s="52">
        <v>3</v>
      </c>
      <c r="FG14" s="489">
        <v>2</v>
      </c>
      <c r="FH14" s="490"/>
      <c r="FI14" s="52">
        <v>1</v>
      </c>
      <c r="FJ14" s="52">
        <v>0</v>
      </c>
      <c r="FL14" s="1"/>
      <c r="FM14" s="495" t="s">
        <v>43</v>
      </c>
      <c r="FN14" s="496"/>
      <c r="FO14" s="52">
        <v>15</v>
      </c>
      <c r="FP14" s="52">
        <v>14</v>
      </c>
      <c r="FQ14" s="52">
        <v>13</v>
      </c>
      <c r="FR14" s="52">
        <v>12</v>
      </c>
      <c r="FS14" s="52">
        <v>11</v>
      </c>
      <c r="FT14" s="52">
        <v>10</v>
      </c>
      <c r="FU14" s="52">
        <v>9</v>
      </c>
      <c r="FV14" s="52">
        <v>8</v>
      </c>
      <c r="FW14" s="52">
        <v>7</v>
      </c>
      <c r="FX14" s="52">
        <v>6</v>
      </c>
      <c r="FY14" s="52">
        <v>5</v>
      </c>
      <c r="FZ14" s="52">
        <v>4</v>
      </c>
      <c r="GA14" s="52">
        <v>3</v>
      </c>
      <c r="GB14" s="489">
        <v>2</v>
      </c>
      <c r="GC14" s="490"/>
      <c r="GD14" s="52">
        <v>1</v>
      </c>
      <c r="GE14" s="52">
        <v>0</v>
      </c>
      <c r="GG14" s="1"/>
      <c r="GH14" s="495" t="s">
        <v>43</v>
      </c>
      <c r="GI14" s="496"/>
      <c r="GJ14" s="52">
        <v>15</v>
      </c>
      <c r="GK14" s="52">
        <v>14</v>
      </c>
      <c r="GL14" s="52">
        <v>13</v>
      </c>
      <c r="GM14" s="52">
        <v>12</v>
      </c>
      <c r="GN14" s="52">
        <v>11</v>
      </c>
      <c r="GO14" s="52">
        <v>10</v>
      </c>
      <c r="GP14" s="52">
        <v>9</v>
      </c>
      <c r="GQ14" s="52">
        <v>8</v>
      </c>
      <c r="GR14" s="52">
        <v>7</v>
      </c>
      <c r="GS14" s="52">
        <v>6</v>
      </c>
      <c r="GT14" s="52">
        <v>5</v>
      </c>
      <c r="GU14" s="52">
        <v>4</v>
      </c>
      <c r="GV14" s="52">
        <v>3</v>
      </c>
      <c r="GW14" s="489">
        <v>2</v>
      </c>
      <c r="GX14" s="490"/>
      <c r="GY14" s="52">
        <v>1</v>
      </c>
      <c r="GZ14" s="52">
        <v>0</v>
      </c>
      <c r="HB14" s="1"/>
      <c r="HC14" s="495" t="s">
        <v>43</v>
      </c>
      <c r="HD14" s="496"/>
      <c r="HE14" s="52">
        <v>15</v>
      </c>
      <c r="HF14" s="52">
        <v>14</v>
      </c>
      <c r="HG14" s="52">
        <v>13</v>
      </c>
      <c r="HH14" s="52">
        <v>12</v>
      </c>
      <c r="HI14" s="52">
        <v>11</v>
      </c>
      <c r="HJ14" s="52">
        <v>10</v>
      </c>
      <c r="HK14" s="52">
        <v>9</v>
      </c>
      <c r="HL14" s="52">
        <v>8</v>
      </c>
      <c r="HM14" s="52">
        <v>7</v>
      </c>
      <c r="HN14" s="52">
        <v>6</v>
      </c>
      <c r="HO14" s="52">
        <v>5</v>
      </c>
      <c r="HP14" s="52">
        <v>4</v>
      </c>
      <c r="HQ14" s="52">
        <v>3</v>
      </c>
      <c r="HR14" s="489">
        <v>2</v>
      </c>
      <c r="HS14" s="490"/>
      <c r="HT14" s="52">
        <v>1</v>
      </c>
      <c r="HU14" s="52">
        <v>0</v>
      </c>
      <c r="HW14" s="1"/>
      <c r="HX14" s="495" t="s">
        <v>43</v>
      </c>
      <c r="HY14" s="496"/>
      <c r="HZ14" s="52">
        <v>15</v>
      </c>
      <c r="IA14" s="52">
        <v>14</v>
      </c>
      <c r="IB14" s="52">
        <v>13</v>
      </c>
      <c r="IC14" s="52">
        <v>12</v>
      </c>
      <c r="ID14" s="52">
        <v>11</v>
      </c>
      <c r="IE14" s="52">
        <v>10</v>
      </c>
      <c r="IF14" s="52">
        <v>9</v>
      </c>
      <c r="IG14" s="52">
        <v>8</v>
      </c>
      <c r="IH14" s="52">
        <v>7</v>
      </c>
      <c r="II14" s="52">
        <v>6</v>
      </c>
      <c r="IJ14" s="52">
        <v>5</v>
      </c>
      <c r="IK14" s="52">
        <v>4</v>
      </c>
      <c r="IL14" s="52">
        <v>3</v>
      </c>
      <c r="IM14" s="489">
        <v>2</v>
      </c>
      <c r="IN14" s="490"/>
      <c r="IO14" s="52">
        <v>1</v>
      </c>
      <c r="IP14" s="52">
        <v>0</v>
      </c>
      <c r="IR14" s="1"/>
      <c r="IS14" s="495" t="s">
        <v>43</v>
      </c>
      <c r="IT14" s="496"/>
      <c r="IU14" s="52">
        <v>15</v>
      </c>
      <c r="IV14" s="52">
        <v>14</v>
      </c>
      <c r="IW14" s="52">
        <v>13</v>
      </c>
      <c r="IX14" s="52">
        <v>12</v>
      </c>
      <c r="IY14" s="52">
        <v>11</v>
      </c>
      <c r="IZ14" s="52">
        <v>10</v>
      </c>
      <c r="JA14" s="52">
        <v>9</v>
      </c>
      <c r="JB14" s="52">
        <v>8</v>
      </c>
      <c r="JC14" s="52">
        <v>7</v>
      </c>
      <c r="JD14" s="52">
        <v>6</v>
      </c>
      <c r="JE14" s="52">
        <v>5</v>
      </c>
      <c r="JF14" s="52">
        <v>4</v>
      </c>
      <c r="JG14" s="52">
        <v>3</v>
      </c>
      <c r="JH14" s="489">
        <v>2</v>
      </c>
      <c r="JI14" s="490"/>
      <c r="JJ14" s="52">
        <v>1</v>
      </c>
      <c r="JK14" s="52">
        <v>0</v>
      </c>
      <c r="JM14" s="1"/>
      <c r="JN14" s="495" t="s">
        <v>43</v>
      </c>
      <c r="JO14" s="496"/>
      <c r="JP14" s="52">
        <v>15</v>
      </c>
      <c r="JQ14" s="52">
        <v>14</v>
      </c>
      <c r="JR14" s="52">
        <v>13</v>
      </c>
      <c r="JS14" s="52">
        <v>12</v>
      </c>
      <c r="JT14" s="52">
        <v>11</v>
      </c>
      <c r="JU14" s="52">
        <v>10</v>
      </c>
      <c r="JV14" s="52">
        <v>9</v>
      </c>
      <c r="JW14" s="52">
        <v>8</v>
      </c>
      <c r="JX14" s="52">
        <v>7</v>
      </c>
      <c r="JY14" s="52">
        <v>6</v>
      </c>
      <c r="JZ14" s="52">
        <v>5</v>
      </c>
      <c r="KA14" s="52">
        <v>4</v>
      </c>
      <c r="KB14" s="52">
        <v>3</v>
      </c>
      <c r="KC14" s="489">
        <v>2</v>
      </c>
      <c r="KD14" s="490"/>
      <c r="KE14" s="52">
        <v>1</v>
      </c>
      <c r="KF14" s="52">
        <v>0</v>
      </c>
      <c r="KH14" s="1"/>
      <c r="KI14" s="495" t="s">
        <v>43</v>
      </c>
      <c r="KJ14" s="496"/>
      <c r="KK14" s="52">
        <v>15</v>
      </c>
      <c r="KL14" s="52">
        <v>14</v>
      </c>
      <c r="KM14" s="52">
        <v>13</v>
      </c>
      <c r="KN14" s="52">
        <v>12</v>
      </c>
      <c r="KO14" s="52">
        <v>11</v>
      </c>
      <c r="KP14" s="52">
        <v>10</v>
      </c>
      <c r="KQ14" s="52">
        <v>9</v>
      </c>
      <c r="KR14" s="52">
        <v>8</v>
      </c>
      <c r="KS14" s="52">
        <v>7</v>
      </c>
      <c r="KT14" s="52">
        <v>6</v>
      </c>
      <c r="KU14" s="52">
        <v>5</v>
      </c>
      <c r="KV14" s="52">
        <v>4</v>
      </c>
      <c r="KW14" s="52">
        <v>3</v>
      </c>
      <c r="KX14" s="489">
        <v>2</v>
      </c>
      <c r="KY14" s="490"/>
      <c r="KZ14" s="52">
        <v>1</v>
      </c>
      <c r="LA14" s="52">
        <v>0</v>
      </c>
      <c r="LC14" s="1"/>
      <c r="LD14" s="495" t="s">
        <v>43</v>
      </c>
      <c r="LE14" s="496"/>
      <c r="LF14" s="52">
        <v>15</v>
      </c>
      <c r="LG14" s="52">
        <v>14</v>
      </c>
      <c r="LH14" s="52">
        <v>13</v>
      </c>
      <c r="LI14" s="52">
        <v>12</v>
      </c>
      <c r="LJ14" s="52">
        <v>11</v>
      </c>
      <c r="LK14" s="52">
        <v>10</v>
      </c>
      <c r="LL14" s="52">
        <v>9</v>
      </c>
      <c r="LM14" s="52">
        <v>8</v>
      </c>
      <c r="LN14" s="52">
        <v>7</v>
      </c>
      <c r="LO14" s="52">
        <v>6</v>
      </c>
      <c r="LP14" s="52">
        <v>5</v>
      </c>
      <c r="LQ14" s="52">
        <v>4</v>
      </c>
      <c r="LR14" s="52">
        <v>3</v>
      </c>
      <c r="LS14" s="489">
        <v>2</v>
      </c>
      <c r="LT14" s="490"/>
      <c r="LU14" s="52">
        <v>1</v>
      </c>
      <c r="LV14" s="52">
        <v>0</v>
      </c>
      <c r="LX14" s="1"/>
    </row>
    <row r="15" spans="1:336" ht="15.75" customHeight="1" thickTop="1" thickBot="1" x14ac:dyDescent="0.3">
      <c r="V15" s="493" t="s">
        <v>2</v>
      </c>
      <c r="W15" s="494"/>
      <c r="X15" s="51" t="str">
        <f>$B$26</f>
        <v>1+</v>
      </c>
      <c r="Y15" s="51" t="str">
        <f>$C$26</f>
        <v>1</v>
      </c>
      <c r="Z15" s="51" t="str">
        <f>$D$26</f>
        <v>1-</v>
      </c>
      <c r="AA15" s="51" t="str">
        <f>$E$26</f>
        <v>2+</v>
      </c>
      <c r="AB15" s="51" t="str">
        <f>$F$26</f>
        <v>2</v>
      </c>
      <c r="AC15" s="51" t="str">
        <f>$G$26</f>
        <v>2-</v>
      </c>
      <c r="AD15" s="51" t="str">
        <f>$H$26</f>
        <v>3+</v>
      </c>
      <c r="AE15" s="51" t="str">
        <f>$I$26</f>
        <v>3</v>
      </c>
      <c r="AF15" s="51" t="str">
        <f>$J$26</f>
        <v>3-</v>
      </c>
      <c r="AG15" s="51" t="str">
        <f>$K$26</f>
        <v>4+</v>
      </c>
      <c r="AH15" s="51" t="str">
        <f>$L$26</f>
        <v>4</v>
      </c>
      <c r="AI15" s="51" t="str">
        <f>$M$26</f>
        <v>4-</v>
      </c>
      <c r="AJ15" s="51" t="str">
        <f>$N$26</f>
        <v>5+</v>
      </c>
      <c r="AK15" s="491" t="str">
        <f>$O$26</f>
        <v>5</v>
      </c>
      <c r="AL15" s="492"/>
      <c r="AM15" s="51" t="str">
        <f>$P$26</f>
        <v>5-</v>
      </c>
      <c r="AN15" s="51" t="str">
        <f>$Q$26</f>
        <v>6</v>
      </c>
      <c r="AP15" s="1"/>
      <c r="AQ15" s="493" t="s">
        <v>2</v>
      </c>
      <c r="AR15" s="494"/>
      <c r="AS15" s="51" t="s">
        <v>11</v>
      </c>
      <c r="AT15" s="51" t="s">
        <v>12</v>
      </c>
      <c r="AU15" s="51" t="s">
        <v>13</v>
      </c>
      <c r="AV15" s="51" t="s">
        <v>14</v>
      </c>
      <c r="AW15" s="51" t="s">
        <v>15</v>
      </c>
      <c r="AX15" s="51" t="s">
        <v>16</v>
      </c>
      <c r="AY15" s="51" t="s">
        <v>17</v>
      </c>
      <c r="AZ15" s="51" t="s">
        <v>18</v>
      </c>
      <c r="BA15" s="51" t="s">
        <v>19</v>
      </c>
      <c r="BB15" s="51" t="s">
        <v>20</v>
      </c>
      <c r="BC15" s="51" t="s">
        <v>21</v>
      </c>
      <c r="BD15" s="51" t="s">
        <v>22</v>
      </c>
      <c r="BE15" s="51" t="s">
        <v>23</v>
      </c>
      <c r="BF15" s="491" t="s">
        <v>24</v>
      </c>
      <c r="BG15" s="492"/>
      <c r="BH15" s="51" t="s">
        <v>25</v>
      </c>
      <c r="BI15" s="51" t="s">
        <v>26</v>
      </c>
      <c r="BK15" s="1"/>
      <c r="BL15" s="493" t="s">
        <v>2</v>
      </c>
      <c r="BM15" s="494"/>
      <c r="BN15" s="51" t="s">
        <v>11</v>
      </c>
      <c r="BO15" s="51" t="s">
        <v>12</v>
      </c>
      <c r="BP15" s="51" t="s">
        <v>13</v>
      </c>
      <c r="BQ15" s="51" t="s">
        <v>14</v>
      </c>
      <c r="BR15" s="51" t="s">
        <v>15</v>
      </c>
      <c r="BS15" s="51" t="s">
        <v>16</v>
      </c>
      <c r="BT15" s="51" t="s">
        <v>17</v>
      </c>
      <c r="BU15" s="51" t="s">
        <v>18</v>
      </c>
      <c r="BV15" s="51" t="s">
        <v>19</v>
      </c>
      <c r="BW15" s="51" t="s">
        <v>20</v>
      </c>
      <c r="BX15" s="51" t="s">
        <v>21</v>
      </c>
      <c r="BY15" s="51" t="s">
        <v>22</v>
      </c>
      <c r="BZ15" s="51" t="s">
        <v>23</v>
      </c>
      <c r="CA15" s="491" t="s">
        <v>24</v>
      </c>
      <c r="CB15" s="492"/>
      <c r="CC15" s="51" t="s">
        <v>25</v>
      </c>
      <c r="CD15" s="51" t="s">
        <v>26</v>
      </c>
      <c r="CF15" s="1"/>
      <c r="CG15" s="493" t="s">
        <v>2</v>
      </c>
      <c r="CH15" s="494"/>
      <c r="CI15" s="51" t="s">
        <v>11</v>
      </c>
      <c r="CJ15" s="51" t="s">
        <v>12</v>
      </c>
      <c r="CK15" s="51" t="s">
        <v>13</v>
      </c>
      <c r="CL15" s="51" t="s">
        <v>14</v>
      </c>
      <c r="CM15" s="51" t="s">
        <v>15</v>
      </c>
      <c r="CN15" s="51" t="s">
        <v>16</v>
      </c>
      <c r="CO15" s="51" t="s">
        <v>17</v>
      </c>
      <c r="CP15" s="51" t="s">
        <v>18</v>
      </c>
      <c r="CQ15" s="51" t="s">
        <v>19</v>
      </c>
      <c r="CR15" s="51" t="s">
        <v>20</v>
      </c>
      <c r="CS15" s="51" t="s">
        <v>21</v>
      </c>
      <c r="CT15" s="51" t="s">
        <v>22</v>
      </c>
      <c r="CU15" s="51" t="s">
        <v>23</v>
      </c>
      <c r="CV15" s="491" t="s">
        <v>24</v>
      </c>
      <c r="CW15" s="492"/>
      <c r="CX15" s="51" t="s">
        <v>25</v>
      </c>
      <c r="CY15" s="51" t="s">
        <v>26</v>
      </c>
      <c r="DA15" s="1"/>
      <c r="DB15" s="493" t="s">
        <v>2</v>
      </c>
      <c r="DC15" s="494"/>
      <c r="DD15" s="51" t="s">
        <v>11</v>
      </c>
      <c r="DE15" s="51" t="s">
        <v>12</v>
      </c>
      <c r="DF15" s="51" t="s">
        <v>13</v>
      </c>
      <c r="DG15" s="51" t="s">
        <v>14</v>
      </c>
      <c r="DH15" s="51" t="s">
        <v>15</v>
      </c>
      <c r="DI15" s="51" t="s">
        <v>16</v>
      </c>
      <c r="DJ15" s="51" t="s">
        <v>17</v>
      </c>
      <c r="DK15" s="51" t="s">
        <v>18</v>
      </c>
      <c r="DL15" s="51" t="s">
        <v>19</v>
      </c>
      <c r="DM15" s="51" t="s">
        <v>20</v>
      </c>
      <c r="DN15" s="51" t="s">
        <v>21</v>
      </c>
      <c r="DO15" s="51" t="s">
        <v>22</v>
      </c>
      <c r="DP15" s="51" t="s">
        <v>23</v>
      </c>
      <c r="DQ15" s="491" t="s">
        <v>24</v>
      </c>
      <c r="DR15" s="492"/>
      <c r="DS15" s="51" t="s">
        <v>25</v>
      </c>
      <c r="DT15" s="51" t="s">
        <v>26</v>
      </c>
      <c r="DV15" s="1"/>
      <c r="DW15" s="493" t="s">
        <v>2</v>
      </c>
      <c r="DX15" s="494"/>
      <c r="DY15" s="51" t="s">
        <v>11</v>
      </c>
      <c r="DZ15" s="51" t="s">
        <v>12</v>
      </c>
      <c r="EA15" s="51" t="s">
        <v>13</v>
      </c>
      <c r="EB15" s="51" t="s">
        <v>14</v>
      </c>
      <c r="EC15" s="51" t="s">
        <v>15</v>
      </c>
      <c r="ED15" s="51" t="s">
        <v>16</v>
      </c>
      <c r="EE15" s="51" t="s">
        <v>17</v>
      </c>
      <c r="EF15" s="51" t="s">
        <v>18</v>
      </c>
      <c r="EG15" s="51" t="s">
        <v>19</v>
      </c>
      <c r="EH15" s="51" t="s">
        <v>20</v>
      </c>
      <c r="EI15" s="51" t="s">
        <v>21</v>
      </c>
      <c r="EJ15" s="51" t="s">
        <v>22</v>
      </c>
      <c r="EK15" s="51" t="s">
        <v>23</v>
      </c>
      <c r="EL15" s="491" t="s">
        <v>24</v>
      </c>
      <c r="EM15" s="492"/>
      <c r="EN15" s="51" t="s">
        <v>25</v>
      </c>
      <c r="EO15" s="51" t="s">
        <v>26</v>
      </c>
      <c r="EQ15" s="1"/>
      <c r="ER15" s="493" t="s">
        <v>2</v>
      </c>
      <c r="ES15" s="494"/>
      <c r="ET15" s="51" t="s">
        <v>11</v>
      </c>
      <c r="EU15" s="51" t="s">
        <v>12</v>
      </c>
      <c r="EV15" s="51" t="s">
        <v>13</v>
      </c>
      <c r="EW15" s="51" t="s">
        <v>14</v>
      </c>
      <c r="EX15" s="51" t="s">
        <v>15</v>
      </c>
      <c r="EY15" s="51" t="s">
        <v>16</v>
      </c>
      <c r="EZ15" s="51" t="s">
        <v>17</v>
      </c>
      <c r="FA15" s="51" t="s">
        <v>18</v>
      </c>
      <c r="FB15" s="51" t="s">
        <v>19</v>
      </c>
      <c r="FC15" s="51" t="s">
        <v>20</v>
      </c>
      <c r="FD15" s="51" t="s">
        <v>21</v>
      </c>
      <c r="FE15" s="51" t="s">
        <v>22</v>
      </c>
      <c r="FF15" s="51" t="s">
        <v>23</v>
      </c>
      <c r="FG15" s="491" t="s">
        <v>24</v>
      </c>
      <c r="FH15" s="492"/>
      <c r="FI15" s="51" t="s">
        <v>25</v>
      </c>
      <c r="FJ15" s="51" t="s">
        <v>26</v>
      </c>
      <c r="FL15" s="1"/>
      <c r="FM15" s="493" t="s">
        <v>2</v>
      </c>
      <c r="FN15" s="494"/>
      <c r="FO15" s="51" t="s">
        <v>11</v>
      </c>
      <c r="FP15" s="51" t="s">
        <v>12</v>
      </c>
      <c r="FQ15" s="51" t="s">
        <v>13</v>
      </c>
      <c r="FR15" s="51" t="s">
        <v>14</v>
      </c>
      <c r="FS15" s="51" t="s">
        <v>15</v>
      </c>
      <c r="FT15" s="51" t="s">
        <v>16</v>
      </c>
      <c r="FU15" s="51" t="s">
        <v>17</v>
      </c>
      <c r="FV15" s="51" t="s">
        <v>18</v>
      </c>
      <c r="FW15" s="51" t="s">
        <v>19</v>
      </c>
      <c r="FX15" s="51" t="s">
        <v>20</v>
      </c>
      <c r="FY15" s="51" t="s">
        <v>21</v>
      </c>
      <c r="FZ15" s="51" t="s">
        <v>22</v>
      </c>
      <c r="GA15" s="51" t="s">
        <v>23</v>
      </c>
      <c r="GB15" s="491" t="s">
        <v>24</v>
      </c>
      <c r="GC15" s="492"/>
      <c r="GD15" s="51" t="s">
        <v>25</v>
      </c>
      <c r="GE15" s="51" t="s">
        <v>26</v>
      </c>
      <c r="GG15" s="1"/>
      <c r="GH15" s="493" t="s">
        <v>2</v>
      </c>
      <c r="GI15" s="494"/>
      <c r="GJ15" s="51" t="s">
        <v>11</v>
      </c>
      <c r="GK15" s="51" t="s">
        <v>12</v>
      </c>
      <c r="GL15" s="51" t="s">
        <v>13</v>
      </c>
      <c r="GM15" s="51" t="s">
        <v>14</v>
      </c>
      <c r="GN15" s="51" t="s">
        <v>15</v>
      </c>
      <c r="GO15" s="51" t="s">
        <v>16</v>
      </c>
      <c r="GP15" s="51" t="s">
        <v>17</v>
      </c>
      <c r="GQ15" s="51" t="s">
        <v>18</v>
      </c>
      <c r="GR15" s="51" t="s">
        <v>19</v>
      </c>
      <c r="GS15" s="51" t="s">
        <v>20</v>
      </c>
      <c r="GT15" s="51" t="s">
        <v>21</v>
      </c>
      <c r="GU15" s="51" t="s">
        <v>22</v>
      </c>
      <c r="GV15" s="51" t="s">
        <v>23</v>
      </c>
      <c r="GW15" s="491" t="s">
        <v>24</v>
      </c>
      <c r="GX15" s="492"/>
      <c r="GY15" s="51" t="s">
        <v>25</v>
      </c>
      <c r="GZ15" s="51" t="s">
        <v>26</v>
      </c>
      <c r="HB15" s="1"/>
      <c r="HC15" s="493" t="s">
        <v>2</v>
      </c>
      <c r="HD15" s="494"/>
      <c r="HE15" s="51" t="s">
        <v>11</v>
      </c>
      <c r="HF15" s="51" t="s">
        <v>12</v>
      </c>
      <c r="HG15" s="51" t="s">
        <v>13</v>
      </c>
      <c r="HH15" s="51" t="s">
        <v>14</v>
      </c>
      <c r="HI15" s="51" t="s">
        <v>15</v>
      </c>
      <c r="HJ15" s="51" t="s">
        <v>16</v>
      </c>
      <c r="HK15" s="51" t="s">
        <v>17</v>
      </c>
      <c r="HL15" s="51" t="s">
        <v>18</v>
      </c>
      <c r="HM15" s="51" t="s">
        <v>19</v>
      </c>
      <c r="HN15" s="51" t="s">
        <v>20</v>
      </c>
      <c r="HO15" s="51" t="s">
        <v>21</v>
      </c>
      <c r="HP15" s="51" t="s">
        <v>22</v>
      </c>
      <c r="HQ15" s="51" t="s">
        <v>23</v>
      </c>
      <c r="HR15" s="491" t="s">
        <v>24</v>
      </c>
      <c r="HS15" s="492"/>
      <c r="HT15" s="51" t="s">
        <v>25</v>
      </c>
      <c r="HU15" s="51" t="s">
        <v>26</v>
      </c>
      <c r="HW15" s="1"/>
      <c r="HX15" s="493" t="s">
        <v>2</v>
      </c>
      <c r="HY15" s="494"/>
      <c r="HZ15" s="51" t="s">
        <v>11</v>
      </c>
      <c r="IA15" s="51" t="s">
        <v>12</v>
      </c>
      <c r="IB15" s="51" t="s">
        <v>13</v>
      </c>
      <c r="IC15" s="51" t="s">
        <v>14</v>
      </c>
      <c r="ID15" s="51" t="s">
        <v>15</v>
      </c>
      <c r="IE15" s="51" t="s">
        <v>16</v>
      </c>
      <c r="IF15" s="51" t="s">
        <v>17</v>
      </c>
      <c r="IG15" s="51" t="s">
        <v>18</v>
      </c>
      <c r="IH15" s="51" t="s">
        <v>19</v>
      </c>
      <c r="II15" s="51" t="s">
        <v>20</v>
      </c>
      <c r="IJ15" s="51" t="s">
        <v>21</v>
      </c>
      <c r="IK15" s="51" t="s">
        <v>22</v>
      </c>
      <c r="IL15" s="51" t="s">
        <v>23</v>
      </c>
      <c r="IM15" s="491" t="s">
        <v>24</v>
      </c>
      <c r="IN15" s="492"/>
      <c r="IO15" s="51" t="s">
        <v>25</v>
      </c>
      <c r="IP15" s="51" t="s">
        <v>26</v>
      </c>
      <c r="IR15" s="1"/>
      <c r="IS15" s="493" t="s">
        <v>2</v>
      </c>
      <c r="IT15" s="494"/>
      <c r="IU15" s="51" t="s">
        <v>11</v>
      </c>
      <c r="IV15" s="51" t="s">
        <v>12</v>
      </c>
      <c r="IW15" s="51" t="s">
        <v>13</v>
      </c>
      <c r="IX15" s="51" t="s">
        <v>14</v>
      </c>
      <c r="IY15" s="51" t="s">
        <v>15</v>
      </c>
      <c r="IZ15" s="51" t="s">
        <v>16</v>
      </c>
      <c r="JA15" s="51" t="s">
        <v>17</v>
      </c>
      <c r="JB15" s="51" t="s">
        <v>18</v>
      </c>
      <c r="JC15" s="51" t="s">
        <v>19</v>
      </c>
      <c r="JD15" s="51" t="s">
        <v>20</v>
      </c>
      <c r="JE15" s="51" t="s">
        <v>21</v>
      </c>
      <c r="JF15" s="51" t="s">
        <v>22</v>
      </c>
      <c r="JG15" s="51" t="s">
        <v>23</v>
      </c>
      <c r="JH15" s="491" t="s">
        <v>24</v>
      </c>
      <c r="JI15" s="492"/>
      <c r="JJ15" s="51" t="s">
        <v>25</v>
      </c>
      <c r="JK15" s="51" t="s">
        <v>26</v>
      </c>
      <c r="JM15" s="1"/>
      <c r="JN15" s="493" t="s">
        <v>2</v>
      </c>
      <c r="JO15" s="494"/>
      <c r="JP15" s="51" t="s">
        <v>11</v>
      </c>
      <c r="JQ15" s="51" t="s">
        <v>12</v>
      </c>
      <c r="JR15" s="51" t="s">
        <v>13</v>
      </c>
      <c r="JS15" s="51" t="s">
        <v>14</v>
      </c>
      <c r="JT15" s="51" t="s">
        <v>15</v>
      </c>
      <c r="JU15" s="51" t="s">
        <v>16</v>
      </c>
      <c r="JV15" s="51" t="s">
        <v>17</v>
      </c>
      <c r="JW15" s="51" t="s">
        <v>18</v>
      </c>
      <c r="JX15" s="51" t="s">
        <v>19</v>
      </c>
      <c r="JY15" s="51" t="s">
        <v>20</v>
      </c>
      <c r="JZ15" s="51" t="s">
        <v>21</v>
      </c>
      <c r="KA15" s="51" t="s">
        <v>22</v>
      </c>
      <c r="KB15" s="51" t="s">
        <v>23</v>
      </c>
      <c r="KC15" s="491" t="s">
        <v>24</v>
      </c>
      <c r="KD15" s="492"/>
      <c r="KE15" s="51" t="s">
        <v>25</v>
      </c>
      <c r="KF15" s="51" t="s">
        <v>26</v>
      </c>
      <c r="KH15" s="1"/>
      <c r="KI15" s="493" t="s">
        <v>2</v>
      </c>
      <c r="KJ15" s="494"/>
      <c r="KK15" s="51" t="s">
        <v>11</v>
      </c>
      <c r="KL15" s="51" t="s">
        <v>12</v>
      </c>
      <c r="KM15" s="51" t="s">
        <v>13</v>
      </c>
      <c r="KN15" s="51" t="s">
        <v>14</v>
      </c>
      <c r="KO15" s="51" t="s">
        <v>15</v>
      </c>
      <c r="KP15" s="51" t="s">
        <v>16</v>
      </c>
      <c r="KQ15" s="51" t="s">
        <v>17</v>
      </c>
      <c r="KR15" s="51" t="s">
        <v>18</v>
      </c>
      <c r="KS15" s="51" t="s">
        <v>19</v>
      </c>
      <c r="KT15" s="51" t="s">
        <v>20</v>
      </c>
      <c r="KU15" s="51" t="s">
        <v>21</v>
      </c>
      <c r="KV15" s="51" t="s">
        <v>22</v>
      </c>
      <c r="KW15" s="51" t="s">
        <v>23</v>
      </c>
      <c r="KX15" s="491" t="s">
        <v>24</v>
      </c>
      <c r="KY15" s="492"/>
      <c r="KZ15" s="51" t="s">
        <v>25</v>
      </c>
      <c r="LA15" s="51" t="s">
        <v>26</v>
      </c>
      <c r="LC15" s="1"/>
      <c r="LD15" s="493" t="s">
        <v>2</v>
      </c>
      <c r="LE15" s="494"/>
      <c r="LF15" s="51" t="s">
        <v>11</v>
      </c>
      <c r="LG15" s="51" t="s">
        <v>12</v>
      </c>
      <c r="LH15" s="51" t="s">
        <v>13</v>
      </c>
      <c r="LI15" s="51" t="s">
        <v>14</v>
      </c>
      <c r="LJ15" s="51" t="s">
        <v>15</v>
      </c>
      <c r="LK15" s="51" t="s">
        <v>16</v>
      </c>
      <c r="LL15" s="51" t="s">
        <v>17</v>
      </c>
      <c r="LM15" s="51" t="s">
        <v>18</v>
      </c>
      <c r="LN15" s="51" t="s">
        <v>19</v>
      </c>
      <c r="LO15" s="51" t="s">
        <v>20</v>
      </c>
      <c r="LP15" s="51" t="s">
        <v>21</v>
      </c>
      <c r="LQ15" s="51" t="s">
        <v>22</v>
      </c>
      <c r="LR15" s="51" t="s">
        <v>23</v>
      </c>
      <c r="LS15" s="491" t="s">
        <v>24</v>
      </c>
      <c r="LT15" s="492"/>
      <c r="LU15" s="51" t="s">
        <v>25</v>
      </c>
      <c r="LV15" s="51" t="s">
        <v>26</v>
      </c>
      <c r="LX15" s="1"/>
    </row>
    <row r="16" spans="1:336" ht="15.75" customHeight="1" thickTop="1" thickBot="1" x14ac:dyDescent="0.3">
      <c r="A16" s="39" t="s">
        <v>69</v>
      </c>
      <c r="B16" s="42"/>
      <c r="C16" s="39"/>
      <c r="D16" s="39"/>
      <c r="E16" s="83"/>
      <c r="F16" s="39"/>
      <c r="G16" s="39"/>
      <c r="H16" s="39"/>
      <c r="I16" s="39"/>
      <c r="J16" s="39"/>
      <c r="K16" s="39"/>
      <c r="N16" s="54"/>
      <c r="O16" s="54"/>
      <c r="P16" s="54"/>
      <c r="Q16" s="54"/>
      <c r="R16" s="54"/>
      <c r="S16" s="54"/>
      <c r="T16" s="54"/>
      <c r="V16" s="391" t="s">
        <v>44</v>
      </c>
      <c r="W16" s="392"/>
      <c r="X16" s="52" t="str">
        <f>IF(B27&lt;&gt;0,B27,"")</f>
        <v/>
      </c>
      <c r="Y16" s="52" t="str">
        <f t="shared" ref="Y16:AJ16" si="171">IF(C27&lt;&gt;0,C27,"")</f>
        <v/>
      </c>
      <c r="Z16" s="52" t="str">
        <f t="shared" si="171"/>
        <v/>
      </c>
      <c r="AA16" s="52" t="str">
        <f t="shared" si="171"/>
        <v/>
      </c>
      <c r="AB16" s="52" t="str">
        <f t="shared" si="171"/>
        <v/>
      </c>
      <c r="AC16" s="52" t="str">
        <f t="shared" si="171"/>
        <v/>
      </c>
      <c r="AD16" s="52" t="str">
        <f t="shared" si="171"/>
        <v/>
      </c>
      <c r="AE16" s="52" t="str">
        <f t="shared" si="171"/>
        <v/>
      </c>
      <c r="AF16" s="52" t="str">
        <f t="shared" si="171"/>
        <v/>
      </c>
      <c r="AG16" s="52" t="str">
        <f t="shared" si="171"/>
        <v/>
      </c>
      <c r="AH16" s="52" t="str">
        <f t="shared" si="171"/>
        <v/>
      </c>
      <c r="AI16" s="52" t="str">
        <f t="shared" si="171"/>
        <v/>
      </c>
      <c r="AJ16" s="52" t="str">
        <f t="shared" si="171"/>
        <v/>
      </c>
      <c r="AK16" s="489" t="str">
        <f>IF(O27&lt;&gt;0,O27,"")</f>
        <v/>
      </c>
      <c r="AL16" s="490"/>
      <c r="AM16" s="52" t="str">
        <f>IF(P27&lt;&gt;0,P27,"")</f>
        <v/>
      </c>
      <c r="AN16" s="52" t="str">
        <f>IF(Q27&lt;&gt;0,Q27,"")</f>
        <v/>
      </c>
      <c r="AQ16" s="391" t="s">
        <v>44</v>
      </c>
      <c r="AR16" s="392"/>
      <c r="AS16" s="52" t="str">
        <f>X16</f>
        <v/>
      </c>
      <c r="AT16" s="52" t="str">
        <f t="shared" ref="AT16:BE16" si="172">Y16</f>
        <v/>
      </c>
      <c r="AU16" s="52" t="str">
        <f t="shared" si="172"/>
        <v/>
      </c>
      <c r="AV16" s="52" t="str">
        <f t="shared" si="172"/>
        <v/>
      </c>
      <c r="AW16" s="52" t="str">
        <f t="shared" si="172"/>
        <v/>
      </c>
      <c r="AX16" s="52" t="str">
        <f t="shared" si="172"/>
        <v/>
      </c>
      <c r="AY16" s="52" t="str">
        <f t="shared" si="172"/>
        <v/>
      </c>
      <c r="AZ16" s="52" t="str">
        <f t="shared" si="172"/>
        <v/>
      </c>
      <c r="BA16" s="52" t="str">
        <f t="shared" si="172"/>
        <v/>
      </c>
      <c r="BB16" s="52" t="str">
        <f t="shared" si="172"/>
        <v/>
      </c>
      <c r="BC16" s="52" t="str">
        <f t="shared" si="172"/>
        <v/>
      </c>
      <c r="BD16" s="52" t="str">
        <f t="shared" si="172"/>
        <v/>
      </c>
      <c r="BE16" s="52" t="str">
        <f t="shared" si="172"/>
        <v/>
      </c>
      <c r="BF16" s="489" t="str">
        <f>AK16</f>
        <v/>
      </c>
      <c r="BG16" s="490"/>
      <c r="BH16" s="52" t="str">
        <f t="shared" ref="BH16" si="173">AM16</f>
        <v/>
      </c>
      <c r="BI16" s="52" t="str">
        <f t="shared" ref="BI16" si="174">AN16</f>
        <v/>
      </c>
      <c r="BL16" s="391" t="s">
        <v>44</v>
      </c>
      <c r="BM16" s="392"/>
      <c r="BN16" s="52" t="str">
        <f>AS16</f>
        <v/>
      </c>
      <c r="BO16" s="52" t="str">
        <f t="shared" ref="BO16" si="175">AT16</f>
        <v/>
      </c>
      <c r="BP16" s="52" t="str">
        <f t="shared" ref="BP16" si="176">AU16</f>
        <v/>
      </c>
      <c r="BQ16" s="52" t="str">
        <f t="shared" ref="BQ16" si="177">AV16</f>
        <v/>
      </c>
      <c r="BR16" s="52" t="str">
        <f t="shared" ref="BR16" si="178">AW16</f>
        <v/>
      </c>
      <c r="BS16" s="52" t="str">
        <f t="shared" ref="BS16" si="179">AX16</f>
        <v/>
      </c>
      <c r="BT16" s="52" t="str">
        <f t="shared" ref="BT16" si="180">AY16</f>
        <v/>
      </c>
      <c r="BU16" s="52" t="str">
        <f t="shared" ref="BU16" si="181">AZ16</f>
        <v/>
      </c>
      <c r="BV16" s="52" t="str">
        <f t="shared" ref="BV16" si="182">BA16</f>
        <v/>
      </c>
      <c r="BW16" s="52" t="str">
        <f t="shared" ref="BW16" si="183">BB16</f>
        <v/>
      </c>
      <c r="BX16" s="52" t="str">
        <f t="shared" ref="BX16" si="184">BC16</f>
        <v/>
      </c>
      <c r="BY16" s="52" t="str">
        <f t="shared" ref="BY16" si="185">BD16</f>
        <v/>
      </c>
      <c r="BZ16" s="52" t="str">
        <f t="shared" ref="BZ16" si="186">BE16</f>
        <v/>
      </c>
      <c r="CA16" s="489" t="str">
        <f>BF16</f>
        <v/>
      </c>
      <c r="CB16" s="490"/>
      <c r="CC16" s="52" t="str">
        <f t="shared" ref="CC16" si="187">BH16</f>
        <v/>
      </c>
      <c r="CD16" s="52" t="str">
        <f t="shared" ref="CD16" si="188">BI16</f>
        <v/>
      </c>
      <c r="CG16" s="391" t="s">
        <v>44</v>
      </c>
      <c r="CH16" s="392"/>
      <c r="CI16" s="52" t="str">
        <f>BN16</f>
        <v/>
      </c>
      <c r="CJ16" s="52" t="str">
        <f t="shared" ref="CJ16" si="189">BO16</f>
        <v/>
      </c>
      <c r="CK16" s="52" t="str">
        <f t="shared" ref="CK16" si="190">BP16</f>
        <v/>
      </c>
      <c r="CL16" s="52" t="str">
        <f t="shared" ref="CL16" si="191">BQ16</f>
        <v/>
      </c>
      <c r="CM16" s="52" t="str">
        <f t="shared" ref="CM16" si="192">BR16</f>
        <v/>
      </c>
      <c r="CN16" s="52" t="str">
        <f t="shared" ref="CN16" si="193">BS16</f>
        <v/>
      </c>
      <c r="CO16" s="52" t="str">
        <f t="shared" ref="CO16" si="194">BT16</f>
        <v/>
      </c>
      <c r="CP16" s="52" t="str">
        <f t="shared" ref="CP16" si="195">BU16</f>
        <v/>
      </c>
      <c r="CQ16" s="52" t="str">
        <f t="shared" ref="CQ16" si="196">BV16</f>
        <v/>
      </c>
      <c r="CR16" s="52" t="str">
        <f t="shared" ref="CR16" si="197">BW16</f>
        <v/>
      </c>
      <c r="CS16" s="52" t="str">
        <f t="shared" ref="CS16" si="198">BX16</f>
        <v/>
      </c>
      <c r="CT16" s="52" t="str">
        <f t="shared" ref="CT16" si="199">BY16</f>
        <v/>
      </c>
      <c r="CU16" s="52" t="str">
        <f t="shared" ref="CU16" si="200">BZ16</f>
        <v/>
      </c>
      <c r="CV16" s="489" t="str">
        <f>CA16</f>
        <v/>
      </c>
      <c r="CW16" s="490"/>
      <c r="CX16" s="52" t="str">
        <f t="shared" ref="CX16" si="201">CC16</f>
        <v/>
      </c>
      <c r="CY16" s="52" t="str">
        <f t="shared" ref="CY16" si="202">CD16</f>
        <v/>
      </c>
      <c r="DB16" s="391" t="s">
        <v>44</v>
      </c>
      <c r="DC16" s="392"/>
      <c r="DD16" s="52" t="str">
        <f>CI16</f>
        <v/>
      </c>
      <c r="DE16" s="52" t="str">
        <f t="shared" ref="DE16" si="203">CJ16</f>
        <v/>
      </c>
      <c r="DF16" s="52" t="str">
        <f t="shared" ref="DF16" si="204">CK16</f>
        <v/>
      </c>
      <c r="DG16" s="52" t="str">
        <f t="shared" ref="DG16" si="205">CL16</f>
        <v/>
      </c>
      <c r="DH16" s="52" t="str">
        <f t="shared" ref="DH16" si="206">CM16</f>
        <v/>
      </c>
      <c r="DI16" s="52" t="str">
        <f t="shared" ref="DI16" si="207">CN16</f>
        <v/>
      </c>
      <c r="DJ16" s="52" t="str">
        <f t="shared" ref="DJ16" si="208">CO16</f>
        <v/>
      </c>
      <c r="DK16" s="52" t="str">
        <f t="shared" ref="DK16" si="209">CP16</f>
        <v/>
      </c>
      <c r="DL16" s="52" t="str">
        <f t="shared" ref="DL16" si="210">CQ16</f>
        <v/>
      </c>
      <c r="DM16" s="52" t="str">
        <f t="shared" ref="DM16" si="211">CR16</f>
        <v/>
      </c>
      <c r="DN16" s="52" t="str">
        <f t="shared" ref="DN16" si="212">CS16</f>
        <v/>
      </c>
      <c r="DO16" s="52" t="str">
        <f t="shared" ref="DO16" si="213">CT16</f>
        <v/>
      </c>
      <c r="DP16" s="52" t="str">
        <f t="shared" ref="DP16" si="214">CU16</f>
        <v/>
      </c>
      <c r="DQ16" s="489" t="str">
        <f>CV16</f>
        <v/>
      </c>
      <c r="DR16" s="490"/>
      <c r="DS16" s="52" t="str">
        <f t="shared" ref="DS16" si="215">CX16</f>
        <v/>
      </c>
      <c r="DT16" s="52" t="str">
        <f t="shared" ref="DT16" si="216">CY16</f>
        <v/>
      </c>
      <c r="DW16" s="391" t="s">
        <v>44</v>
      </c>
      <c r="DX16" s="392"/>
      <c r="DY16" s="52" t="str">
        <f>DD16</f>
        <v/>
      </c>
      <c r="DZ16" s="52" t="str">
        <f t="shared" ref="DZ16" si="217">DE16</f>
        <v/>
      </c>
      <c r="EA16" s="52" t="str">
        <f t="shared" ref="EA16" si="218">DF16</f>
        <v/>
      </c>
      <c r="EB16" s="52" t="str">
        <f t="shared" ref="EB16" si="219">DG16</f>
        <v/>
      </c>
      <c r="EC16" s="52" t="str">
        <f t="shared" ref="EC16" si="220">DH16</f>
        <v/>
      </c>
      <c r="ED16" s="52" t="str">
        <f t="shared" ref="ED16" si="221">DI16</f>
        <v/>
      </c>
      <c r="EE16" s="52" t="str">
        <f t="shared" ref="EE16" si="222">DJ16</f>
        <v/>
      </c>
      <c r="EF16" s="52" t="str">
        <f t="shared" ref="EF16" si="223">DK16</f>
        <v/>
      </c>
      <c r="EG16" s="52" t="str">
        <f t="shared" ref="EG16" si="224">DL16</f>
        <v/>
      </c>
      <c r="EH16" s="52" t="str">
        <f t="shared" ref="EH16" si="225">DM16</f>
        <v/>
      </c>
      <c r="EI16" s="52" t="str">
        <f t="shared" ref="EI16" si="226">DN16</f>
        <v/>
      </c>
      <c r="EJ16" s="52" t="str">
        <f t="shared" ref="EJ16" si="227">DO16</f>
        <v/>
      </c>
      <c r="EK16" s="52" t="str">
        <f t="shared" ref="EK16" si="228">DP16</f>
        <v/>
      </c>
      <c r="EL16" s="489" t="str">
        <f>DQ16</f>
        <v/>
      </c>
      <c r="EM16" s="490"/>
      <c r="EN16" s="52" t="str">
        <f t="shared" ref="EN16" si="229">DS16</f>
        <v/>
      </c>
      <c r="EO16" s="52" t="str">
        <f t="shared" ref="EO16" si="230">DT16</f>
        <v/>
      </c>
      <c r="ER16" s="391" t="s">
        <v>44</v>
      </c>
      <c r="ES16" s="392"/>
      <c r="ET16" s="52" t="str">
        <f>DY16</f>
        <v/>
      </c>
      <c r="EU16" s="52" t="str">
        <f t="shared" ref="EU16" si="231">DZ16</f>
        <v/>
      </c>
      <c r="EV16" s="52" t="str">
        <f t="shared" ref="EV16" si="232">EA16</f>
        <v/>
      </c>
      <c r="EW16" s="52" t="str">
        <f t="shared" ref="EW16" si="233">EB16</f>
        <v/>
      </c>
      <c r="EX16" s="52" t="str">
        <f t="shared" ref="EX16" si="234">EC16</f>
        <v/>
      </c>
      <c r="EY16" s="52" t="str">
        <f t="shared" ref="EY16" si="235">ED16</f>
        <v/>
      </c>
      <c r="EZ16" s="52" t="str">
        <f t="shared" ref="EZ16" si="236">EE16</f>
        <v/>
      </c>
      <c r="FA16" s="52" t="str">
        <f t="shared" ref="FA16" si="237">EF16</f>
        <v/>
      </c>
      <c r="FB16" s="52" t="str">
        <f t="shared" ref="FB16" si="238">EG16</f>
        <v/>
      </c>
      <c r="FC16" s="52" t="str">
        <f t="shared" ref="FC16" si="239">EH16</f>
        <v/>
      </c>
      <c r="FD16" s="52" t="str">
        <f t="shared" ref="FD16" si="240">EI16</f>
        <v/>
      </c>
      <c r="FE16" s="52" t="str">
        <f t="shared" ref="FE16" si="241">EJ16</f>
        <v/>
      </c>
      <c r="FF16" s="52" t="str">
        <f t="shared" ref="FF16" si="242">EK16</f>
        <v/>
      </c>
      <c r="FG16" s="489" t="str">
        <f>EL16</f>
        <v/>
      </c>
      <c r="FH16" s="490"/>
      <c r="FI16" s="52" t="str">
        <f t="shared" ref="FI16" si="243">EN16</f>
        <v/>
      </c>
      <c r="FJ16" s="52" t="str">
        <f t="shared" ref="FJ16" si="244">EO16</f>
        <v/>
      </c>
      <c r="FM16" s="391" t="s">
        <v>44</v>
      </c>
      <c r="FN16" s="392"/>
      <c r="FO16" s="52" t="str">
        <f>ET16</f>
        <v/>
      </c>
      <c r="FP16" s="52" t="str">
        <f t="shared" ref="FP16" si="245">EU16</f>
        <v/>
      </c>
      <c r="FQ16" s="52" t="str">
        <f t="shared" ref="FQ16" si="246">EV16</f>
        <v/>
      </c>
      <c r="FR16" s="52" t="str">
        <f t="shared" ref="FR16" si="247">EW16</f>
        <v/>
      </c>
      <c r="FS16" s="52" t="str">
        <f t="shared" ref="FS16" si="248">EX16</f>
        <v/>
      </c>
      <c r="FT16" s="52" t="str">
        <f t="shared" ref="FT16" si="249">EY16</f>
        <v/>
      </c>
      <c r="FU16" s="52" t="str">
        <f t="shared" ref="FU16" si="250">EZ16</f>
        <v/>
      </c>
      <c r="FV16" s="52" t="str">
        <f t="shared" ref="FV16" si="251">FA16</f>
        <v/>
      </c>
      <c r="FW16" s="52" t="str">
        <f t="shared" ref="FW16" si="252">FB16</f>
        <v/>
      </c>
      <c r="FX16" s="52" t="str">
        <f t="shared" ref="FX16" si="253">FC16</f>
        <v/>
      </c>
      <c r="FY16" s="52" t="str">
        <f t="shared" ref="FY16" si="254">FD16</f>
        <v/>
      </c>
      <c r="FZ16" s="52" t="str">
        <f t="shared" ref="FZ16" si="255">FE16</f>
        <v/>
      </c>
      <c r="GA16" s="52" t="str">
        <f t="shared" ref="GA16" si="256">FF16</f>
        <v/>
      </c>
      <c r="GB16" s="489" t="str">
        <f>FG16</f>
        <v/>
      </c>
      <c r="GC16" s="490"/>
      <c r="GD16" s="52" t="str">
        <f t="shared" ref="GD16" si="257">FI16</f>
        <v/>
      </c>
      <c r="GE16" s="52" t="str">
        <f t="shared" ref="GE16" si="258">FJ16</f>
        <v/>
      </c>
      <c r="GH16" s="391" t="s">
        <v>44</v>
      </c>
      <c r="GI16" s="392"/>
      <c r="GJ16" s="52" t="str">
        <f>FO16</f>
        <v/>
      </c>
      <c r="GK16" s="52" t="str">
        <f t="shared" ref="GK16" si="259">FP16</f>
        <v/>
      </c>
      <c r="GL16" s="52" t="str">
        <f t="shared" ref="GL16" si="260">FQ16</f>
        <v/>
      </c>
      <c r="GM16" s="52" t="str">
        <f t="shared" ref="GM16" si="261">FR16</f>
        <v/>
      </c>
      <c r="GN16" s="52" t="str">
        <f t="shared" ref="GN16" si="262">FS16</f>
        <v/>
      </c>
      <c r="GO16" s="52" t="str">
        <f t="shared" ref="GO16" si="263">FT16</f>
        <v/>
      </c>
      <c r="GP16" s="52" t="str">
        <f t="shared" ref="GP16" si="264">FU16</f>
        <v/>
      </c>
      <c r="GQ16" s="52" t="str">
        <f t="shared" ref="GQ16" si="265">FV16</f>
        <v/>
      </c>
      <c r="GR16" s="52" t="str">
        <f t="shared" ref="GR16" si="266">FW16</f>
        <v/>
      </c>
      <c r="GS16" s="52" t="str">
        <f t="shared" ref="GS16" si="267">FX16</f>
        <v/>
      </c>
      <c r="GT16" s="52" t="str">
        <f t="shared" ref="GT16" si="268">FY16</f>
        <v/>
      </c>
      <c r="GU16" s="52" t="str">
        <f t="shared" ref="GU16" si="269">FZ16</f>
        <v/>
      </c>
      <c r="GV16" s="52" t="str">
        <f t="shared" ref="GV16" si="270">GA16</f>
        <v/>
      </c>
      <c r="GW16" s="489" t="str">
        <f>GB16</f>
        <v/>
      </c>
      <c r="GX16" s="490"/>
      <c r="GY16" s="52" t="str">
        <f t="shared" ref="GY16" si="271">GD16</f>
        <v/>
      </c>
      <c r="GZ16" s="52" t="str">
        <f t="shared" ref="GZ16" si="272">GE16</f>
        <v/>
      </c>
      <c r="HC16" s="391" t="s">
        <v>44</v>
      </c>
      <c r="HD16" s="392"/>
      <c r="HE16" s="52" t="str">
        <f>GJ16</f>
        <v/>
      </c>
      <c r="HF16" s="52" t="str">
        <f t="shared" ref="HF16" si="273">GK16</f>
        <v/>
      </c>
      <c r="HG16" s="52" t="str">
        <f t="shared" ref="HG16" si="274">GL16</f>
        <v/>
      </c>
      <c r="HH16" s="52" t="str">
        <f t="shared" ref="HH16" si="275">GM16</f>
        <v/>
      </c>
      <c r="HI16" s="52" t="str">
        <f t="shared" ref="HI16" si="276">GN16</f>
        <v/>
      </c>
      <c r="HJ16" s="52" t="str">
        <f t="shared" ref="HJ16" si="277">GO16</f>
        <v/>
      </c>
      <c r="HK16" s="52" t="str">
        <f t="shared" ref="HK16" si="278">GP16</f>
        <v/>
      </c>
      <c r="HL16" s="52" t="str">
        <f t="shared" ref="HL16" si="279">GQ16</f>
        <v/>
      </c>
      <c r="HM16" s="52" t="str">
        <f t="shared" ref="HM16" si="280">GR16</f>
        <v/>
      </c>
      <c r="HN16" s="52" t="str">
        <f t="shared" ref="HN16" si="281">GS16</f>
        <v/>
      </c>
      <c r="HO16" s="52" t="str">
        <f t="shared" ref="HO16" si="282">GT16</f>
        <v/>
      </c>
      <c r="HP16" s="52" t="str">
        <f t="shared" ref="HP16" si="283">GU16</f>
        <v/>
      </c>
      <c r="HQ16" s="52" t="str">
        <f t="shared" ref="HQ16" si="284">GV16</f>
        <v/>
      </c>
      <c r="HR16" s="489" t="str">
        <f>GW16</f>
        <v/>
      </c>
      <c r="HS16" s="490"/>
      <c r="HT16" s="52" t="str">
        <f t="shared" ref="HT16" si="285">GY16</f>
        <v/>
      </c>
      <c r="HU16" s="52" t="str">
        <f t="shared" ref="HU16" si="286">GZ16</f>
        <v/>
      </c>
      <c r="HX16" s="391" t="s">
        <v>44</v>
      </c>
      <c r="HY16" s="392"/>
      <c r="HZ16" s="52" t="str">
        <f>HE16</f>
        <v/>
      </c>
      <c r="IA16" s="52" t="str">
        <f t="shared" ref="IA16" si="287">HF16</f>
        <v/>
      </c>
      <c r="IB16" s="52" t="str">
        <f t="shared" ref="IB16" si="288">HG16</f>
        <v/>
      </c>
      <c r="IC16" s="52" t="str">
        <f t="shared" ref="IC16" si="289">HH16</f>
        <v/>
      </c>
      <c r="ID16" s="52" t="str">
        <f t="shared" ref="ID16" si="290">HI16</f>
        <v/>
      </c>
      <c r="IE16" s="52" t="str">
        <f t="shared" ref="IE16" si="291">HJ16</f>
        <v/>
      </c>
      <c r="IF16" s="52" t="str">
        <f t="shared" ref="IF16" si="292">HK16</f>
        <v/>
      </c>
      <c r="IG16" s="52" t="str">
        <f t="shared" ref="IG16" si="293">HL16</f>
        <v/>
      </c>
      <c r="IH16" s="52" t="str">
        <f t="shared" ref="IH16" si="294">HM16</f>
        <v/>
      </c>
      <c r="II16" s="52" t="str">
        <f t="shared" ref="II16" si="295">HN16</f>
        <v/>
      </c>
      <c r="IJ16" s="52" t="str">
        <f t="shared" ref="IJ16" si="296">HO16</f>
        <v/>
      </c>
      <c r="IK16" s="52" t="str">
        <f t="shared" ref="IK16" si="297">HP16</f>
        <v/>
      </c>
      <c r="IL16" s="52" t="str">
        <f t="shared" ref="IL16" si="298">HQ16</f>
        <v/>
      </c>
      <c r="IM16" s="489" t="str">
        <f>HR16</f>
        <v/>
      </c>
      <c r="IN16" s="490"/>
      <c r="IO16" s="52" t="str">
        <f t="shared" ref="IO16" si="299">HT16</f>
        <v/>
      </c>
      <c r="IP16" s="52" t="str">
        <f t="shared" ref="IP16" si="300">HU16</f>
        <v/>
      </c>
      <c r="IS16" s="391" t="s">
        <v>44</v>
      </c>
      <c r="IT16" s="392"/>
      <c r="IU16" s="52" t="str">
        <f>HZ16</f>
        <v/>
      </c>
      <c r="IV16" s="52" t="str">
        <f t="shared" ref="IV16" si="301">IA16</f>
        <v/>
      </c>
      <c r="IW16" s="52" t="str">
        <f t="shared" ref="IW16" si="302">IB16</f>
        <v/>
      </c>
      <c r="IX16" s="52" t="str">
        <f t="shared" ref="IX16" si="303">IC16</f>
        <v/>
      </c>
      <c r="IY16" s="52" t="str">
        <f t="shared" ref="IY16" si="304">ID16</f>
        <v/>
      </c>
      <c r="IZ16" s="52" t="str">
        <f t="shared" ref="IZ16" si="305">IE16</f>
        <v/>
      </c>
      <c r="JA16" s="52" t="str">
        <f t="shared" ref="JA16" si="306">IF16</f>
        <v/>
      </c>
      <c r="JB16" s="52" t="str">
        <f t="shared" ref="JB16" si="307">IG16</f>
        <v/>
      </c>
      <c r="JC16" s="52" t="str">
        <f t="shared" ref="JC16" si="308">IH16</f>
        <v/>
      </c>
      <c r="JD16" s="52" t="str">
        <f t="shared" ref="JD16" si="309">II16</f>
        <v/>
      </c>
      <c r="JE16" s="52" t="str">
        <f t="shared" ref="JE16" si="310">IJ16</f>
        <v/>
      </c>
      <c r="JF16" s="52" t="str">
        <f t="shared" ref="JF16" si="311">IK16</f>
        <v/>
      </c>
      <c r="JG16" s="52" t="str">
        <f t="shared" ref="JG16" si="312">IL16</f>
        <v/>
      </c>
      <c r="JH16" s="489" t="str">
        <f>IM16</f>
        <v/>
      </c>
      <c r="JI16" s="490"/>
      <c r="JJ16" s="52" t="str">
        <f t="shared" ref="JJ16" si="313">IO16</f>
        <v/>
      </c>
      <c r="JK16" s="52" t="str">
        <f t="shared" ref="JK16" si="314">IP16</f>
        <v/>
      </c>
      <c r="JN16" s="391" t="s">
        <v>44</v>
      </c>
      <c r="JO16" s="392"/>
      <c r="JP16" s="52" t="str">
        <f>IU16</f>
        <v/>
      </c>
      <c r="JQ16" s="52" t="str">
        <f t="shared" ref="JQ16" si="315">IV16</f>
        <v/>
      </c>
      <c r="JR16" s="52" t="str">
        <f t="shared" ref="JR16" si="316">IW16</f>
        <v/>
      </c>
      <c r="JS16" s="52" t="str">
        <f t="shared" ref="JS16" si="317">IX16</f>
        <v/>
      </c>
      <c r="JT16" s="52" t="str">
        <f t="shared" ref="JT16" si="318">IY16</f>
        <v/>
      </c>
      <c r="JU16" s="52" t="str">
        <f t="shared" ref="JU16" si="319">IZ16</f>
        <v/>
      </c>
      <c r="JV16" s="52" t="str">
        <f t="shared" ref="JV16" si="320">JA16</f>
        <v/>
      </c>
      <c r="JW16" s="52" t="str">
        <f t="shared" ref="JW16" si="321">JB16</f>
        <v/>
      </c>
      <c r="JX16" s="52" t="str">
        <f t="shared" ref="JX16" si="322">JC16</f>
        <v/>
      </c>
      <c r="JY16" s="52" t="str">
        <f t="shared" ref="JY16" si="323">JD16</f>
        <v/>
      </c>
      <c r="JZ16" s="52" t="str">
        <f t="shared" ref="JZ16" si="324">JE16</f>
        <v/>
      </c>
      <c r="KA16" s="52" t="str">
        <f t="shared" ref="KA16" si="325">JF16</f>
        <v/>
      </c>
      <c r="KB16" s="52" t="str">
        <f t="shared" ref="KB16" si="326">JG16</f>
        <v/>
      </c>
      <c r="KC16" s="489" t="str">
        <f>JH16</f>
        <v/>
      </c>
      <c r="KD16" s="490"/>
      <c r="KE16" s="52" t="str">
        <f t="shared" ref="KE16" si="327">JJ16</f>
        <v/>
      </c>
      <c r="KF16" s="52" t="str">
        <f t="shared" ref="KF16" si="328">JK16</f>
        <v/>
      </c>
      <c r="KI16" s="391" t="s">
        <v>44</v>
      </c>
      <c r="KJ16" s="392"/>
      <c r="KK16" s="52" t="str">
        <f>JP16</f>
        <v/>
      </c>
      <c r="KL16" s="52" t="str">
        <f t="shared" ref="KL16" si="329">JQ16</f>
        <v/>
      </c>
      <c r="KM16" s="52" t="str">
        <f t="shared" ref="KM16" si="330">JR16</f>
        <v/>
      </c>
      <c r="KN16" s="52" t="str">
        <f t="shared" ref="KN16" si="331">JS16</f>
        <v/>
      </c>
      <c r="KO16" s="52" t="str">
        <f t="shared" ref="KO16" si="332">JT16</f>
        <v/>
      </c>
      <c r="KP16" s="52" t="str">
        <f t="shared" ref="KP16" si="333">JU16</f>
        <v/>
      </c>
      <c r="KQ16" s="52" t="str">
        <f t="shared" ref="KQ16" si="334">JV16</f>
        <v/>
      </c>
      <c r="KR16" s="52" t="str">
        <f t="shared" ref="KR16" si="335">JW16</f>
        <v/>
      </c>
      <c r="KS16" s="52" t="str">
        <f t="shared" ref="KS16" si="336">JX16</f>
        <v/>
      </c>
      <c r="KT16" s="52" t="str">
        <f t="shared" ref="KT16" si="337">JY16</f>
        <v/>
      </c>
      <c r="KU16" s="52" t="str">
        <f t="shared" ref="KU16" si="338">JZ16</f>
        <v/>
      </c>
      <c r="KV16" s="52" t="str">
        <f t="shared" ref="KV16" si="339">KA16</f>
        <v/>
      </c>
      <c r="KW16" s="52" t="str">
        <f t="shared" ref="KW16" si="340">KB16</f>
        <v/>
      </c>
      <c r="KX16" s="489" t="str">
        <f>KC16</f>
        <v/>
      </c>
      <c r="KY16" s="490"/>
      <c r="KZ16" s="52" t="str">
        <f t="shared" ref="KZ16" si="341">KE16</f>
        <v/>
      </c>
      <c r="LA16" s="52" t="str">
        <f t="shared" ref="LA16" si="342">KF16</f>
        <v/>
      </c>
      <c r="LD16" s="391" t="s">
        <v>44</v>
      </c>
      <c r="LE16" s="392"/>
      <c r="LF16" s="52" t="str">
        <f>KK16</f>
        <v/>
      </c>
      <c r="LG16" s="52" t="str">
        <f t="shared" ref="LG16" si="343">KL16</f>
        <v/>
      </c>
      <c r="LH16" s="52" t="str">
        <f t="shared" ref="LH16" si="344">KM16</f>
        <v/>
      </c>
      <c r="LI16" s="52" t="str">
        <f t="shared" ref="LI16" si="345">KN16</f>
        <v/>
      </c>
      <c r="LJ16" s="52" t="str">
        <f t="shared" ref="LJ16" si="346">KO16</f>
        <v/>
      </c>
      <c r="LK16" s="52" t="str">
        <f t="shared" ref="LK16" si="347">KP16</f>
        <v/>
      </c>
      <c r="LL16" s="52" t="str">
        <f t="shared" ref="LL16" si="348">KQ16</f>
        <v/>
      </c>
      <c r="LM16" s="52" t="str">
        <f t="shared" ref="LM16" si="349">KR16</f>
        <v/>
      </c>
      <c r="LN16" s="52" t="str">
        <f t="shared" ref="LN16" si="350">KS16</f>
        <v/>
      </c>
      <c r="LO16" s="52" t="str">
        <f t="shared" ref="LO16" si="351">KT16</f>
        <v/>
      </c>
      <c r="LP16" s="52" t="str">
        <f t="shared" ref="LP16" si="352">KU16</f>
        <v/>
      </c>
      <c r="LQ16" s="52" t="str">
        <f t="shared" ref="LQ16" si="353">KV16</f>
        <v/>
      </c>
      <c r="LR16" s="52" t="str">
        <f t="shared" ref="LR16" si="354">KW16</f>
        <v/>
      </c>
      <c r="LS16" s="489" t="str">
        <f>KX16</f>
        <v/>
      </c>
      <c r="LT16" s="490"/>
      <c r="LU16" s="52" t="str">
        <f t="shared" ref="LU16" si="355">KZ16</f>
        <v/>
      </c>
      <c r="LV16" s="52" t="str">
        <f t="shared" ref="LV16" si="356">LA16</f>
        <v/>
      </c>
    </row>
    <row r="17" spans="1:336" ht="15.75" customHeight="1" thickTop="1" x14ac:dyDescent="0.25">
      <c r="A17" s="505" t="str">
        <f>IF(Notenschlüssel!B8&lt;&gt;"",Notenschlüssel!B8,"")</f>
        <v/>
      </c>
      <c r="B17" s="505"/>
      <c r="C17" s="505"/>
      <c r="D17" s="505"/>
      <c r="E17" s="505"/>
      <c r="F17" s="505"/>
      <c r="G17" s="505"/>
      <c r="H17" s="505"/>
      <c r="I17" s="505"/>
      <c r="J17" s="505"/>
      <c r="K17" s="505"/>
      <c r="V17" s="393"/>
      <c r="W17" s="394"/>
      <c r="X17" s="395">
        <f>SUM(X16:Z16)</f>
        <v>0</v>
      </c>
      <c r="Y17" s="397"/>
      <c r="Z17" s="396"/>
      <c r="AA17" s="395">
        <f>SUM(AA16:AC16)</f>
        <v>0</v>
      </c>
      <c r="AB17" s="397"/>
      <c r="AC17" s="396"/>
      <c r="AD17" s="395">
        <f>SUM(AD16:AF16)</f>
        <v>0</v>
      </c>
      <c r="AE17" s="397"/>
      <c r="AF17" s="396"/>
      <c r="AG17" s="395">
        <f>SUM(AG16:AI16)</f>
        <v>0</v>
      </c>
      <c r="AH17" s="397"/>
      <c r="AI17" s="396"/>
      <c r="AJ17" s="395">
        <f>SUM(AJ16:AM16)</f>
        <v>0</v>
      </c>
      <c r="AK17" s="397"/>
      <c r="AL17" s="397"/>
      <c r="AM17" s="396"/>
      <c r="AN17" s="50">
        <f>SUM(AN16)</f>
        <v>0</v>
      </c>
      <c r="AQ17" s="393"/>
      <c r="AR17" s="394"/>
      <c r="AS17" s="395">
        <f>SUM(AS16:AU16)</f>
        <v>0</v>
      </c>
      <c r="AT17" s="397"/>
      <c r="AU17" s="396"/>
      <c r="AV17" s="395">
        <f>SUM(AV16:AX16)</f>
        <v>0</v>
      </c>
      <c r="AW17" s="397"/>
      <c r="AX17" s="396"/>
      <c r="AY17" s="395">
        <f>SUM(AY16:BA16)</f>
        <v>0</v>
      </c>
      <c r="AZ17" s="397"/>
      <c r="BA17" s="396"/>
      <c r="BB17" s="395">
        <f>SUM(BB16:BD16)</f>
        <v>0</v>
      </c>
      <c r="BC17" s="397"/>
      <c r="BD17" s="396"/>
      <c r="BE17" s="395">
        <f>SUM(BE16:BH16)</f>
        <v>0</v>
      </c>
      <c r="BF17" s="397"/>
      <c r="BG17" s="397"/>
      <c r="BH17" s="396"/>
      <c r="BI17" s="50">
        <f>SUM(BI16)</f>
        <v>0</v>
      </c>
      <c r="BL17" s="393"/>
      <c r="BM17" s="394"/>
      <c r="BN17" s="395">
        <f>SUM(BN16:BP16)</f>
        <v>0</v>
      </c>
      <c r="BO17" s="397"/>
      <c r="BP17" s="396"/>
      <c r="BQ17" s="395">
        <f>SUM(BQ16:BS16)</f>
        <v>0</v>
      </c>
      <c r="BR17" s="397"/>
      <c r="BS17" s="396"/>
      <c r="BT17" s="395">
        <f>SUM(BT16:BV16)</f>
        <v>0</v>
      </c>
      <c r="BU17" s="397"/>
      <c r="BV17" s="396"/>
      <c r="BW17" s="395">
        <f>SUM(BW16:BY16)</f>
        <v>0</v>
      </c>
      <c r="BX17" s="397"/>
      <c r="BY17" s="396"/>
      <c r="BZ17" s="395">
        <f>SUM(BZ16:CC16)</f>
        <v>0</v>
      </c>
      <c r="CA17" s="397"/>
      <c r="CB17" s="397"/>
      <c r="CC17" s="396"/>
      <c r="CD17" s="50">
        <f>SUM(CD16)</f>
        <v>0</v>
      </c>
      <c r="CG17" s="393"/>
      <c r="CH17" s="394"/>
      <c r="CI17" s="395">
        <f>SUM(CI16:CK16)</f>
        <v>0</v>
      </c>
      <c r="CJ17" s="397"/>
      <c r="CK17" s="396"/>
      <c r="CL17" s="395">
        <f>SUM(CL16:CN16)</f>
        <v>0</v>
      </c>
      <c r="CM17" s="397"/>
      <c r="CN17" s="396"/>
      <c r="CO17" s="395">
        <f>SUM(CO16:CQ16)</f>
        <v>0</v>
      </c>
      <c r="CP17" s="397"/>
      <c r="CQ17" s="396"/>
      <c r="CR17" s="395">
        <f>SUM(CR16:CT16)</f>
        <v>0</v>
      </c>
      <c r="CS17" s="397"/>
      <c r="CT17" s="396"/>
      <c r="CU17" s="395">
        <f>SUM(CU16:CX16)</f>
        <v>0</v>
      </c>
      <c r="CV17" s="397"/>
      <c r="CW17" s="397"/>
      <c r="CX17" s="396"/>
      <c r="CY17" s="50">
        <f>SUM(CY16)</f>
        <v>0</v>
      </c>
      <c r="DB17" s="393"/>
      <c r="DC17" s="394"/>
      <c r="DD17" s="395">
        <f>SUM(DD16:DF16)</f>
        <v>0</v>
      </c>
      <c r="DE17" s="397"/>
      <c r="DF17" s="396"/>
      <c r="DG17" s="395">
        <f>SUM(DG16:DI16)</f>
        <v>0</v>
      </c>
      <c r="DH17" s="397"/>
      <c r="DI17" s="396"/>
      <c r="DJ17" s="395">
        <f>SUM(DJ16:DL16)</f>
        <v>0</v>
      </c>
      <c r="DK17" s="397"/>
      <c r="DL17" s="396"/>
      <c r="DM17" s="395">
        <f>SUM(DM16:DO16)</f>
        <v>0</v>
      </c>
      <c r="DN17" s="397"/>
      <c r="DO17" s="396"/>
      <c r="DP17" s="395">
        <f>SUM(DP16:DS16)</f>
        <v>0</v>
      </c>
      <c r="DQ17" s="397"/>
      <c r="DR17" s="397"/>
      <c r="DS17" s="396"/>
      <c r="DT17" s="50">
        <f>SUM(DT16)</f>
        <v>0</v>
      </c>
      <c r="DW17" s="393"/>
      <c r="DX17" s="394"/>
      <c r="DY17" s="395">
        <f>SUM(DY16:EA16)</f>
        <v>0</v>
      </c>
      <c r="DZ17" s="397"/>
      <c r="EA17" s="396"/>
      <c r="EB17" s="395">
        <f>SUM(EB16:ED16)</f>
        <v>0</v>
      </c>
      <c r="EC17" s="397"/>
      <c r="ED17" s="396"/>
      <c r="EE17" s="395">
        <f>SUM(EE16:EG16)</f>
        <v>0</v>
      </c>
      <c r="EF17" s="397"/>
      <c r="EG17" s="396"/>
      <c r="EH17" s="395">
        <f>SUM(EH16:EJ16)</f>
        <v>0</v>
      </c>
      <c r="EI17" s="397"/>
      <c r="EJ17" s="396"/>
      <c r="EK17" s="395">
        <f>SUM(EK16:EN16)</f>
        <v>0</v>
      </c>
      <c r="EL17" s="397"/>
      <c r="EM17" s="397"/>
      <c r="EN17" s="396"/>
      <c r="EO17" s="50">
        <f>SUM(EO16)</f>
        <v>0</v>
      </c>
      <c r="ER17" s="393"/>
      <c r="ES17" s="394"/>
      <c r="ET17" s="395">
        <f>SUM(ET16:EV16)</f>
        <v>0</v>
      </c>
      <c r="EU17" s="397"/>
      <c r="EV17" s="396"/>
      <c r="EW17" s="395">
        <f>SUM(EW16:EY16)</f>
        <v>0</v>
      </c>
      <c r="EX17" s="397"/>
      <c r="EY17" s="396"/>
      <c r="EZ17" s="395">
        <f>SUM(EZ16:FB16)</f>
        <v>0</v>
      </c>
      <c r="FA17" s="397"/>
      <c r="FB17" s="396"/>
      <c r="FC17" s="395">
        <f>SUM(FC16:FE16)</f>
        <v>0</v>
      </c>
      <c r="FD17" s="397"/>
      <c r="FE17" s="396"/>
      <c r="FF17" s="395">
        <f>SUM(FF16:FI16)</f>
        <v>0</v>
      </c>
      <c r="FG17" s="397"/>
      <c r="FH17" s="397"/>
      <c r="FI17" s="396"/>
      <c r="FJ17" s="50">
        <f>SUM(FJ16)</f>
        <v>0</v>
      </c>
      <c r="FM17" s="393"/>
      <c r="FN17" s="394"/>
      <c r="FO17" s="395">
        <f>SUM(FO16:FQ16)</f>
        <v>0</v>
      </c>
      <c r="FP17" s="397"/>
      <c r="FQ17" s="396"/>
      <c r="FR17" s="395">
        <f>SUM(FR16:FT16)</f>
        <v>0</v>
      </c>
      <c r="FS17" s="397"/>
      <c r="FT17" s="396"/>
      <c r="FU17" s="395">
        <f>SUM(FU16:FW16)</f>
        <v>0</v>
      </c>
      <c r="FV17" s="397"/>
      <c r="FW17" s="396"/>
      <c r="FX17" s="395">
        <f>SUM(FX16:FZ16)</f>
        <v>0</v>
      </c>
      <c r="FY17" s="397"/>
      <c r="FZ17" s="396"/>
      <c r="GA17" s="395">
        <f>SUM(GA16:GD16)</f>
        <v>0</v>
      </c>
      <c r="GB17" s="397"/>
      <c r="GC17" s="397"/>
      <c r="GD17" s="396"/>
      <c r="GE17" s="50">
        <f>SUM(GE16)</f>
        <v>0</v>
      </c>
      <c r="GH17" s="393"/>
      <c r="GI17" s="394"/>
      <c r="GJ17" s="395">
        <f>SUM(GJ16:GL16)</f>
        <v>0</v>
      </c>
      <c r="GK17" s="397"/>
      <c r="GL17" s="396"/>
      <c r="GM17" s="395">
        <f>SUM(GM16:GO16)</f>
        <v>0</v>
      </c>
      <c r="GN17" s="397"/>
      <c r="GO17" s="396"/>
      <c r="GP17" s="395">
        <f>SUM(GP16:GR16)</f>
        <v>0</v>
      </c>
      <c r="GQ17" s="397"/>
      <c r="GR17" s="396"/>
      <c r="GS17" s="395">
        <f>SUM(GS16:GU16)</f>
        <v>0</v>
      </c>
      <c r="GT17" s="397"/>
      <c r="GU17" s="396"/>
      <c r="GV17" s="395">
        <f>SUM(GV16:GY16)</f>
        <v>0</v>
      </c>
      <c r="GW17" s="397"/>
      <c r="GX17" s="397"/>
      <c r="GY17" s="396"/>
      <c r="GZ17" s="50">
        <f>SUM(GZ16)</f>
        <v>0</v>
      </c>
      <c r="HC17" s="393"/>
      <c r="HD17" s="394"/>
      <c r="HE17" s="395">
        <f>SUM(HE16:HG16)</f>
        <v>0</v>
      </c>
      <c r="HF17" s="397"/>
      <c r="HG17" s="396"/>
      <c r="HH17" s="395">
        <f>SUM(HH16:HJ16)</f>
        <v>0</v>
      </c>
      <c r="HI17" s="397"/>
      <c r="HJ17" s="396"/>
      <c r="HK17" s="395">
        <f>SUM(HK16:HM16)</f>
        <v>0</v>
      </c>
      <c r="HL17" s="397"/>
      <c r="HM17" s="396"/>
      <c r="HN17" s="395">
        <f>SUM(HN16:HP16)</f>
        <v>0</v>
      </c>
      <c r="HO17" s="397"/>
      <c r="HP17" s="396"/>
      <c r="HQ17" s="395">
        <f>SUM(HQ16:HT16)</f>
        <v>0</v>
      </c>
      <c r="HR17" s="397"/>
      <c r="HS17" s="397"/>
      <c r="HT17" s="396"/>
      <c r="HU17" s="50">
        <f>SUM(HU16)</f>
        <v>0</v>
      </c>
      <c r="HX17" s="393"/>
      <c r="HY17" s="394"/>
      <c r="HZ17" s="395">
        <f>SUM(HZ16:IB16)</f>
        <v>0</v>
      </c>
      <c r="IA17" s="397"/>
      <c r="IB17" s="396"/>
      <c r="IC17" s="395">
        <f>SUM(IC16:IE16)</f>
        <v>0</v>
      </c>
      <c r="ID17" s="397"/>
      <c r="IE17" s="396"/>
      <c r="IF17" s="395">
        <f>SUM(IF16:IH16)</f>
        <v>0</v>
      </c>
      <c r="IG17" s="397"/>
      <c r="IH17" s="396"/>
      <c r="II17" s="395">
        <f>SUM(II16:IK16)</f>
        <v>0</v>
      </c>
      <c r="IJ17" s="397"/>
      <c r="IK17" s="396"/>
      <c r="IL17" s="395">
        <f>SUM(IL16:IO16)</f>
        <v>0</v>
      </c>
      <c r="IM17" s="397"/>
      <c r="IN17" s="397"/>
      <c r="IO17" s="396"/>
      <c r="IP17" s="50">
        <f>SUM(IP16)</f>
        <v>0</v>
      </c>
      <c r="IS17" s="393"/>
      <c r="IT17" s="394"/>
      <c r="IU17" s="395">
        <f>SUM(IU16:IW16)</f>
        <v>0</v>
      </c>
      <c r="IV17" s="397"/>
      <c r="IW17" s="396"/>
      <c r="IX17" s="395">
        <f>SUM(IX16:IZ16)</f>
        <v>0</v>
      </c>
      <c r="IY17" s="397"/>
      <c r="IZ17" s="396"/>
      <c r="JA17" s="395">
        <f>SUM(JA16:JC16)</f>
        <v>0</v>
      </c>
      <c r="JB17" s="397"/>
      <c r="JC17" s="396"/>
      <c r="JD17" s="395">
        <f>SUM(JD16:JF16)</f>
        <v>0</v>
      </c>
      <c r="JE17" s="397"/>
      <c r="JF17" s="396"/>
      <c r="JG17" s="395">
        <f>SUM(JG16:JJ16)</f>
        <v>0</v>
      </c>
      <c r="JH17" s="397"/>
      <c r="JI17" s="397"/>
      <c r="JJ17" s="396"/>
      <c r="JK17" s="50">
        <f>SUM(JK16)</f>
        <v>0</v>
      </c>
      <c r="JN17" s="393"/>
      <c r="JO17" s="394"/>
      <c r="JP17" s="395">
        <f>SUM(JP16:JR16)</f>
        <v>0</v>
      </c>
      <c r="JQ17" s="397"/>
      <c r="JR17" s="396"/>
      <c r="JS17" s="395">
        <f>SUM(JS16:JU16)</f>
        <v>0</v>
      </c>
      <c r="JT17" s="397"/>
      <c r="JU17" s="396"/>
      <c r="JV17" s="395">
        <f>SUM(JV16:JX16)</f>
        <v>0</v>
      </c>
      <c r="JW17" s="397"/>
      <c r="JX17" s="396"/>
      <c r="JY17" s="395">
        <f>SUM(JY16:KA16)</f>
        <v>0</v>
      </c>
      <c r="JZ17" s="397"/>
      <c r="KA17" s="396"/>
      <c r="KB17" s="395">
        <f>SUM(KB16:KE16)</f>
        <v>0</v>
      </c>
      <c r="KC17" s="397"/>
      <c r="KD17" s="397"/>
      <c r="KE17" s="396"/>
      <c r="KF17" s="50">
        <f>SUM(KF16)</f>
        <v>0</v>
      </c>
      <c r="KI17" s="393"/>
      <c r="KJ17" s="394"/>
      <c r="KK17" s="395">
        <f>SUM(KK16:KM16)</f>
        <v>0</v>
      </c>
      <c r="KL17" s="397"/>
      <c r="KM17" s="396"/>
      <c r="KN17" s="395">
        <f>SUM(KN16:KP16)</f>
        <v>0</v>
      </c>
      <c r="KO17" s="397"/>
      <c r="KP17" s="396"/>
      <c r="KQ17" s="395">
        <f>SUM(KQ16:KS16)</f>
        <v>0</v>
      </c>
      <c r="KR17" s="397"/>
      <c r="KS17" s="396"/>
      <c r="KT17" s="395">
        <f>SUM(KT16:KV16)</f>
        <v>0</v>
      </c>
      <c r="KU17" s="397"/>
      <c r="KV17" s="396"/>
      <c r="KW17" s="395">
        <f>SUM(KW16:KZ16)</f>
        <v>0</v>
      </c>
      <c r="KX17" s="397"/>
      <c r="KY17" s="397"/>
      <c r="KZ17" s="396"/>
      <c r="LA17" s="50">
        <f>SUM(LA16)</f>
        <v>0</v>
      </c>
      <c r="LD17" s="393"/>
      <c r="LE17" s="394"/>
      <c r="LF17" s="395">
        <f>SUM(LF16:LH16)</f>
        <v>0</v>
      </c>
      <c r="LG17" s="397"/>
      <c r="LH17" s="396"/>
      <c r="LI17" s="395">
        <f>SUM(LI16:LK16)</f>
        <v>0</v>
      </c>
      <c r="LJ17" s="397"/>
      <c r="LK17" s="396"/>
      <c r="LL17" s="395">
        <f>SUM(LL16:LN16)</f>
        <v>0</v>
      </c>
      <c r="LM17" s="397"/>
      <c r="LN17" s="396"/>
      <c r="LO17" s="395">
        <f>SUM(LO16:LQ16)</f>
        <v>0</v>
      </c>
      <c r="LP17" s="397"/>
      <c r="LQ17" s="396"/>
      <c r="LR17" s="395">
        <f>SUM(LR16:LU16)</f>
        <v>0</v>
      </c>
      <c r="LS17" s="397"/>
      <c r="LT17" s="397"/>
      <c r="LU17" s="396"/>
      <c r="LV17" s="50">
        <f>SUM(LV16)</f>
        <v>0</v>
      </c>
    </row>
    <row r="18" spans="1:336" ht="15.75" customHeight="1" x14ac:dyDescent="0.25">
      <c r="A18" s="506"/>
      <c r="B18" s="506"/>
      <c r="C18" s="506"/>
      <c r="D18" s="506"/>
      <c r="E18" s="506"/>
      <c r="F18" s="506"/>
      <c r="G18" s="506"/>
      <c r="H18" s="506"/>
      <c r="I18" s="506"/>
      <c r="J18" s="506"/>
      <c r="K18" s="506"/>
      <c r="AN18" s="122" t="str">
        <f>"Ø = "&amp;IF(SUM(X16:AN16)&lt;&gt;0,ROUND(SUMPRODUCT(X14:AN14,X16:AN16)/SUM(X16:AN16),2)&amp;" NP","N/A")</f>
        <v>Ø = N/A</v>
      </c>
      <c r="BI18" s="122" t="str">
        <f>AN18</f>
        <v>Ø = N/A</v>
      </c>
      <c r="CD18" s="122" t="str">
        <f>BI18</f>
        <v>Ø = N/A</v>
      </c>
      <c r="CY18" s="122" t="str">
        <f>CD18</f>
        <v>Ø = N/A</v>
      </c>
      <c r="DT18" s="122" t="str">
        <f>CY18</f>
        <v>Ø = N/A</v>
      </c>
      <c r="EO18" s="122" t="str">
        <f>DT18</f>
        <v>Ø = N/A</v>
      </c>
      <c r="FJ18" s="122" t="str">
        <f>EO18</f>
        <v>Ø = N/A</v>
      </c>
      <c r="GE18" s="122" t="str">
        <f>FJ18</f>
        <v>Ø = N/A</v>
      </c>
      <c r="GZ18" s="122" t="str">
        <f>GE18</f>
        <v>Ø = N/A</v>
      </c>
      <c r="HU18" s="122" t="str">
        <f>GZ18</f>
        <v>Ø = N/A</v>
      </c>
      <c r="IP18" s="122" t="str">
        <f>HU18</f>
        <v>Ø = N/A</v>
      </c>
      <c r="JK18" s="122" t="str">
        <f>IP18</f>
        <v>Ø = N/A</v>
      </c>
      <c r="KF18" s="122" t="str">
        <f>JK18</f>
        <v>Ø = N/A</v>
      </c>
      <c r="LA18" s="122" t="str">
        <f>KF18</f>
        <v>Ø = N/A</v>
      </c>
      <c r="LV18" s="122" t="str">
        <f>LA18</f>
        <v>Ø = N/A</v>
      </c>
    </row>
    <row r="19" spans="1:336" ht="15.75" customHeight="1" thickBot="1" x14ac:dyDescent="0.3">
      <c r="A19" s="507"/>
      <c r="B19" s="507"/>
      <c r="C19" s="507"/>
      <c r="D19" s="507"/>
      <c r="E19" s="507"/>
      <c r="F19" s="507"/>
      <c r="G19" s="507"/>
      <c r="H19" s="507"/>
      <c r="I19" s="507"/>
      <c r="J19" s="507"/>
      <c r="K19" s="507"/>
      <c r="V19" s="20" t="s">
        <v>46</v>
      </c>
      <c r="AQ19" s="20" t="str">
        <f>V19</f>
        <v>Notenspiegel (G):</v>
      </c>
      <c r="BL19" s="20" t="str">
        <f>AQ19</f>
        <v>Notenspiegel (G):</v>
      </c>
      <c r="CG19" s="20" t="str">
        <f>BL19</f>
        <v>Notenspiegel (G):</v>
      </c>
      <c r="DB19" s="20" t="str">
        <f>CG19</f>
        <v>Notenspiegel (G):</v>
      </c>
      <c r="DW19" s="20" t="str">
        <f>DB19</f>
        <v>Notenspiegel (G):</v>
      </c>
      <c r="ER19" s="20" t="str">
        <f>DW19</f>
        <v>Notenspiegel (G):</v>
      </c>
      <c r="FM19" s="20" t="str">
        <f>ER19</f>
        <v>Notenspiegel (G):</v>
      </c>
      <c r="GH19" s="20" t="str">
        <f>FM19</f>
        <v>Notenspiegel (G):</v>
      </c>
      <c r="HC19" s="20" t="str">
        <f>GH19</f>
        <v>Notenspiegel (G):</v>
      </c>
      <c r="HX19" s="20" t="str">
        <f>HC19</f>
        <v>Notenspiegel (G):</v>
      </c>
      <c r="IS19" s="20" t="str">
        <f>HX19</f>
        <v>Notenspiegel (G):</v>
      </c>
      <c r="JN19" s="20" t="str">
        <f>IS19</f>
        <v>Notenspiegel (G):</v>
      </c>
      <c r="KI19" s="20" t="str">
        <f>JN19</f>
        <v>Notenspiegel (G):</v>
      </c>
      <c r="LD19" s="20" t="str">
        <f>KI19</f>
        <v>Notenspiegel (G):</v>
      </c>
    </row>
    <row r="20" spans="1:336" ht="15.75" customHeight="1" thickTop="1" thickBot="1" x14ac:dyDescent="0.3">
      <c r="A20" s="39" t="s">
        <v>68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V20" s="493" t="s">
        <v>97</v>
      </c>
      <c r="W20" s="494"/>
      <c r="X20" s="137">
        <f ca="1">Resultate!O43</f>
        <v>38</v>
      </c>
      <c r="Y20" s="137">
        <f ca="1">Resultate!P43</f>
        <v>36</v>
      </c>
      <c r="Z20" s="137">
        <f ca="1">Resultate!Q43</f>
        <v>33</v>
      </c>
      <c r="AA20" s="137">
        <f ca="1">Resultate!R43</f>
        <v>31</v>
      </c>
      <c r="AB20" s="137">
        <f ca="1">Resultate!S43</f>
        <v>29</v>
      </c>
      <c r="AC20" s="137">
        <f ca="1">Resultate!T43</f>
        <v>26</v>
      </c>
      <c r="AD20" s="137">
        <f ca="1">Resultate!U43</f>
        <v>24</v>
      </c>
      <c r="AE20" s="137">
        <f ca="1">Resultate!V43</f>
        <v>22</v>
      </c>
      <c r="AF20" s="137">
        <f ca="1">Resultate!W43</f>
        <v>19</v>
      </c>
      <c r="AG20" s="137">
        <f ca="1">Resultate!X43</f>
        <v>17</v>
      </c>
      <c r="AH20" s="137">
        <f ca="1">Resultate!Y43</f>
        <v>10</v>
      </c>
      <c r="AI20" s="137">
        <f ca="1">Resultate!Z43</f>
        <v>4</v>
      </c>
      <c r="AJ20" s="137">
        <f ca="1">Resultate!AA43</f>
        <v>0</v>
      </c>
      <c r="AK20" s="121"/>
      <c r="AQ20" s="493" t="s">
        <v>97</v>
      </c>
      <c r="AR20" s="494"/>
      <c r="AS20" s="137">
        <f ca="1">X20</f>
        <v>38</v>
      </c>
      <c r="AT20" s="137">
        <f t="shared" ref="AT20:BE20" ca="1" si="357">Y20</f>
        <v>36</v>
      </c>
      <c r="AU20" s="137">
        <f t="shared" ca="1" si="357"/>
        <v>33</v>
      </c>
      <c r="AV20" s="137">
        <f t="shared" ca="1" si="357"/>
        <v>31</v>
      </c>
      <c r="AW20" s="137">
        <f t="shared" ca="1" si="357"/>
        <v>29</v>
      </c>
      <c r="AX20" s="137">
        <f t="shared" ca="1" si="357"/>
        <v>26</v>
      </c>
      <c r="AY20" s="137">
        <f t="shared" ca="1" si="357"/>
        <v>24</v>
      </c>
      <c r="AZ20" s="137">
        <f t="shared" ca="1" si="357"/>
        <v>22</v>
      </c>
      <c r="BA20" s="137">
        <f t="shared" ca="1" si="357"/>
        <v>19</v>
      </c>
      <c r="BB20" s="137">
        <f t="shared" ca="1" si="357"/>
        <v>17</v>
      </c>
      <c r="BC20" s="137">
        <f t="shared" ca="1" si="357"/>
        <v>10</v>
      </c>
      <c r="BD20" s="137">
        <f t="shared" ca="1" si="357"/>
        <v>4</v>
      </c>
      <c r="BE20" s="137">
        <f t="shared" ca="1" si="357"/>
        <v>0</v>
      </c>
      <c r="BF20" s="121"/>
      <c r="BL20" s="493" t="s">
        <v>97</v>
      </c>
      <c r="BM20" s="494"/>
      <c r="BN20" s="137">
        <f ca="1">AS20</f>
        <v>38</v>
      </c>
      <c r="BO20" s="137">
        <f t="shared" ref="BO20" ca="1" si="358">AT20</f>
        <v>36</v>
      </c>
      <c r="BP20" s="137">
        <f t="shared" ref="BP20" ca="1" si="359">AU20</f>
        <v>33</v>
      </c>
      <c r="BQ20" s="137">
        <f t="shared" ref="BQ20" ca="1" si="360">AV20</f>
        <v>31</v>
      </c>
      <c r="BR20" s="137">
        <f t="shared" ref="BR20" ca="1" si="361">AW20</f>
        <v>29</v>
      </c>
      <c r="BS20" s="137">
        <f t="shared" ref="BS20" ca="1" si="362">AX20</f>
        <v>26</v>
      </c>
      <c r="BT20" s="137">
        <f t="shared" ref="BT20" ca="1" si="363">AY20</f>
        <v>24</v>
      </c>
      <c r="BU20" s="137">
        <f t="shared" ref="BU20" ca="1" si="364">AZ20</f>
        <v>22</v>
      </c>
      <c r="BV20" s="137">
        <f t="shared" ref="BV20" ca="1" si="365">BA20</f>
        <v>19</v>
      </c>
      <c r="BW20" s="137">
        <f t="shared" ref="BW20" ca="1" si="366">BB20</f>
        <v>17</v>
      </c>
      <c r="BX20" s="137">
        <f t="shared" ref="BX20" ca="1" si="367">BC20</f>
        <v>10</v>
      </c>
      <c r="BY20" s="137">
        <f t="shared" ref="BY20" ca="1" si="368">BD20</f>
        <v>4</v>
      </c>
      <c r="BZ20" s="137">
        <f t="shared" ref="BZ20" ca="1" si="369">BE20</f>
        <v>0</v>
      </c>
      <c r="CA20" s="121"/>
      <c r="CG20" s="493" t="s">
        <v>97</v>
      </c>
      <c r="CH20" s="494"/>
      <c r="CI20" s="137">
        <f ca="1">BN20</f>
        <v>38</v>
      </c>
      <c r="CJ20" s="137">
        <f t="shared" ref="CJ20" ca="1" si="370">BO20</f>
        <v>36</v>
      </c>
      <c r="CK20" s="137">
        <f t="shared" ref="CK20" ca="1" si="371">BP20</f>
        <v>33</v>
      </c>
      <c r="CL20" s="137">
        <f t="shared" ref="CL20" ca="1" si="372">BQ20</f>
        <v>31</v>
      </c>
      <c r="CM20" s="137">
        <f t="shared" ref="CM20" ca="1" si="373">BR20</f>
        <v>29</v>
      </c>
      <c r="CN20" s="137">
        <f t="shared" ref="CN20" ca="1" si="374">BS20</f>
        <v>26</v>
      </c>
      <c r="CO20" s="137">
        <f t="shared" ref="CO20" ca="1" si="375">BT20</f>
        <v>24</v>
      </c>
      <c r="CP20" s="137">
        <f t="shared" ref="CP20" ca="1" si="376">BU20</f>
        <v>22</v>
      </c>
      <c r="CQ20" s="137">
        <f t="shared" ref="CQ20" ca="1" si="377">BV20</f>
        <v>19</v>
      </c>
      <c r="CR20" s="137">
        <f t="shared" ref="CR20" ca="1" si="378">BW20</f>
        <v>17</v>
      </c>
      <c r="CS20" s="137">
        <f t="shared" ref="CS20" ca="1" si="379">BX20</f>
        <v>10</v>
      </c>
      <c r="CT20" s="137">
        <f t="shared" ref="CT20" ca="1" si="380">BY20</f>
        <v>4</v>
      </c>
      <c r="CU20" s="137">
        <f t="shared" ref="CU20" ca="1" si="381">BZ20</f>
        <v>0</v>
      </c>
      <c r="CV20" s="121"/>
      <c r="DB20" s="493" t="s">
        <v>97</v>
      </c>
      <c r="DC20" s="494"/>
      <c r="DD20" s="137">
        <f ca="1">CI20</f>
        <v>38</v>
      </c>
      <c r="DE20" s="137">
        <f t="shared" ref="DE20" ca="1" si="382">CJ20</f>
        <v>36</v>
      </c>
      <c r="DF20" s="137">
        <f t="shared" ref="DF20" ca="1" si="383">CK20</f>
        <v>33</v>
      </c>
      <c r="DG20" s="137">
        <f t="shared" ref="DG20" ca="1" si="384">CL20</f>
        <v>31</v>
      </c>
      <c r="DH20" s="137">
        <f t="shared" ref="DH20" ca="1" si="385">CM20</f>
        <v>29</v>
      </c>
      <c r="DI20" s="137">
        <f t="shared" ref="DI20" ca="1" si="386">CN20</f>
        <v>26</v>
      </c>
      <c r="DJ20" s="137">
        <f t="shared" ref="DJ20" ca="1" si="387">CO20</f>
        <v>24</v>
      </c>
      <c r="DK20" s="137">
        <f t="shared" ref="DK20" ca="1" si="388">CP20</f>
        <v>22</v>
      </c>
      <c r="DL20" s="137">
        <f t="shared" ref="DL20" ca="1" si="389">CQ20</f>
        <v>19</v>
      </c>
      <c r="DM20" s="137">
        <f t="shared" ref="DM20" ca="1" si="390">CR20</f>
        <v>17</v>
      </c>
      <c r="DN20" s="137">
        <f t="shared" ref="DN20" ca="1" si="391">CS20</f>
        <v>10</v>
      </c>
      <c r="DO20" s="137">
        <f t="shared" ref="DO20" ca="1" si="392">CT20</f>
        <v>4</v>
      </c>
      <c r="DP20" s="137">
        <f t="shared" ref="DP20" ca="1" si="393">CU20</f>
        <v>0</v>
      </c>
      <c r="DQ20" s="121"/>
      <c r="DW20" s="493" t="s">
        <v>97</v>
      </c>
      <c r="DX20" s="494"/>
      <c r="DY20" s="137">
        <f ca="1">DD20</f>
        <v>38</v>
      </c>
      <c r="DZ20" s="137">
        <f t="shared" ref="DZ20" ca="1" si="394">DE20</f>
        <v>36</v>
      </c>
      <c r="EA20" s="137">
        <f t="shared" ref="EA20" ca="1" si="395">DF20</f>
        <v>33</v>
      </c>
      <c r="EB20" s="137">
        <f t="shared" ref="EB20" ca="1" si="396">DG20</f>
        <v>31</v>
      </c>
      <c r="EC20" s="137">
        <f t="shared" ref="EC20" ca="1" si="397">DH20</f>
        <v>29</v>
      </c>
      <c r="ED20" s="137">
        <f t="shared" ref="ED20" ca="1" si="398">DI20</f>
        <v>26</v>
      </c>
      <c r="EE20" s="137">
        <f t="shared" ref="EE20" ca="1" si="399">DJ20</f>
        <v>24</v>
      </c>
      <c r="EF20" s="137">
        <f t="shared" ref="EF20" ca="1" si="400">DK20</f>
        <v>22</v>
      </c>
      <c r="EG20" s="137">
        <f t="shared" ref="EG20" ca="1" si="401">DL20</f>
        <v>19</v>
      </c>
      <c r="EH20" s="137">
        <f t="shared" ref="EH20" ca="1" si="402">DM20</f>
        <v>17</v>
      </c>
      <c r="EI20" s="137">
        <f t="shared" ref="EI20" ca="1" si="403">DN20</f>
        <v>10</v>
      </c>
      <c r="EJ20" s="137">
        <f t="shared" ref="EJ20" ca="1" si="404">DO20</f>
        <v>4</v>
      </c>
      <c r="EK20" s="137">
        <f t="shared" ref="EK20" ca="1" si="405">DP20</f>
        <v>0</v>
      </c>
      <c r="EL20" s="121"/>
      <c r="ER20" s="493" t="s">
        <v>97</v>
      </c>
      <c r="ES20" s="494"/>
      <c r="ET20" s="137">
        <f ca="1">DY20</f>
        <v>38</v>
      </c>
      <c r="EU20" s="137">
        <f t="shared" ref="EU20" ca="1" si="406">DZ20</f>
        <v>36</v>
      </c>
      <c r="EV20" s="137">
        <f t="shared" ref="EV20" ca="1" si="407">EA20</f>
        <v>33</v>
      </c>
      <c r="EW20" s="137">
        <f t="shared" ref="EW20" ca="1" si="408">EB20</f>
        <v>31</v>
      </c>
      <c r="EX20" s="137">
        <f t="shared" ref="EX20" ca="1" si="409">EC20</f>
        <v>29</v>
      </c>
      <c r="EY20" s="137">
        <f t="shared" ref="EY20" ca="1" si="410">ED20</f>
        <v>26</v>
      </c>
      <c r="EZ20" s="137">
        <f t="shared" ref="EZ20" ca="1" si="411">EE20</f>
        <v>24</v>
      </c>
      <c r="FA20" s="137">
        <f t="shared" ref="FA20" ca="1" si="412">EF20</f>
        <v>22</v>
      </c>
      <c r="FB20" s="137">
        <f t="shared" ref="FB20" ca="1" si="413">EG20</f>
        <v>19</v>
      </c>
      <c r="FC20" s="137">
        <f t="shared" ref="FC20" ca="1" si="414">EH20</f>
        <v>17</v>
      </c>
      <c r="FD20" s="137">
        <f t="shared" ref="FD20" ca="1" si="415">EI20</f>
        <v>10</v>
      </c>
      <c r="FE20" s="137">
        <f t="shared" ref="FE20" ca="1" si="416">EJ20</f>
        <v>4</v>
      </c>
      <c r="FF20" s="137">
        <f t="shared" ref="FF20" ca="1" si="417">EK20</f>
        <v>0</v>
      </c>
      <c r="FG20" s="121"/>
      <c r="FM20" s="493" t="s">
        <v>97</v>
      </c>
      <c r="FN20" s="494"/>
      <c r="FO20" s="137">
        <f ca="1">ET20</f>
        <v>38</v>
      </c>
      <c r="FP20" s="137">
        <f t="shared" ref="FP20" ca="1" si="418">EU20</f>
        <v>36</v>
      </c>
      <c r="FQ20" s="137">
        <f t="shared" ref="FQ20" ca="1" si="419">EV20</f>
        <v>33</v>
      </c>
      <c r="FR20" s="137">
        <f t="shared" ref="FR20" ca="1" si="420">EW20</f>
        <v>31</v>
      </c>
      <c r="FS20" s="137">
        <f t="shared" ref="FS20" ca="1" si="421">EX20</f>
        <v>29</v>
      </c>
      <c r="FT20" s="137">
        <f t="shared" ref="FT20" ca="1" si="422">EY20</f>
        <v>26</v>
      </c>
      <c r="FU20" s="137">
        <f t="shared" ref="FU20" ca="1" si="423">EZ20</f>
        <v>24</v>
      </c>
      <c r="FV20" s="137">
        <f t="shared" ref="FV20" ca="1" si="424">FA20</f>
        <v>22</v>
      </c>
      <c r="FW20" s="137">
        <f t="shared" ref="FW20" ca="1" si="425">FB20</f>
        <v>19</v>
      </c>
      <c r="FX20" s="137">
        <f t="shared" ref="FX20" ca="1" si="426">FC20</f>
        <v>17</v>
      </c>
      <c r="FY20" s="137">
        <f t="shared" ref="FY20" ca="1" si="427">FD20</f>
        <v>10</v>
      </c>
      <c r="FZ20" s="137">
        <f t="shared" ref="FZ20" ca="1" si="428">FE20</f>
        <v>4</v>
      </c>
      <c r="GA20" s="137">
        <f t="shared" ref="GA20" ca="1" si="429">FF20</f>
        <v>0</v>
      </c>
      <c r="GB20" s="121"/>
      <c r="GH20" s="493" t="s">
        <v>97</v>
      </c>
      <c r="GI20" s="494"/>
      <c r="GJ20" s="137">
        <f ca="1">FO20</f>
        <v>38</v>
      </c>
      <c r="GK20" s="137">
        <f t="shared" ref="GK20" ca="1" si="430">FP20</f>
        <v>36</v>
      </c>
      <c r="GL20" s="137">
        <f t="shared" ref="GL20" ca="1" si="431">FQ20</f>
        <v>33</v>
      </c>
      <c r="GM20" s="137">
        <f t="shared" ref="GM20" ca="1" si="432">FR20</f>
        <v>31</v>
      </c>
      <c r="GN20" s="137">
        <f t="shared" ref="GN20" ca="1" si="433">FS20</f>
        <v>29</v>
      </c>
      <c r="GO20" s="137">
        <f t="shared" ref="GO20" ca="1" si="434">FT20</f>
        <v>26</v>
      </c>
      <c r="GP20" s="137">
        <f t="shared" ref="GP20" ca="1" si="435">FU20</f>
        <v>24</v>
      </c>
      <c r="GQ20" s="137">
        <f t="shared" ref="GQ20" ca="1" si="436">FV20</f>
        <v>22</v>
      </c>
      <c r="GR20" s="137">
        <f t="shared" ref="GR20" ca="1" si="437">FW20</f>
        <v>19</v>
      </c>
      <c r="GS20" s="137">
        <f t="shared" ref="GS20" ca="1" si="438">FX20</f>
        <v>17</v>
      </c>
      <c r="GT20" s="137">
        <f t="shared" ref="GT20" ca="1" si="439">FY20</f>
        <v>10</v>
      </c>
      <c r="GU20" s="137">
        <f t="shared" ref="GU20" ca="1" si="440">FZ20</f>
        <v>4</v>
      </c>
      <c r="GV20" s="137">
        <f t="shared" ref="GV20" ca="1" si="441">GA20</f>
        <v>0</v>
      </c>
      <c r="GW20" s="121"/>
      <c r="HC20" s="493" t="s">
        <v>97</v>
      </c>
      <c r="HD20" s="494"/>
      <c r="HE20" s="137">
        <f ca="1">GJ20</f>
        <v>38</v>
      </c>
      <c r="HF20" s="137">
        <f t="shared" ref="HF20" ca="1" si="442">GK20</f>
        <v>36</v>
      </c>
      <c r="HG20" s="137">
        <f t="shared" ref="HG20" ca="1" si="443">GL20</f>
        <v>33</v>
      </c>
      <c r="HH20" s="137">
        <f t="shared" ref="HH20" ca="1" si="444">GM20</f>
        <v>31</v>
      </c>
      <c r="HI20" s="137">
        <f t="shared" ref="HI20" ca="1" si="445">GN20</f>
        <v>29</v>
      </c>
      <c r="HJ20" s="137">
        <f t="shared" ref="HJ20" ca="1" si="446">GO20</f>
        <v>26</v>
      </c>
      <c r="HK20" s="137">
        <f t="shared" ref="HK20" ca="1" si="447">GP20</f>
        <v>24</v>
      </c>
      <c r="HL20" s="137">
        <f t="shared" ref="HL20" ca="1" si="448">GQ20</f>
        <v>22</v>
      </c>
      <c r="HM20" s="137">
        <f t="shared" ref="HM20" ca="1" si="449">GR20</f>
        <v>19</v>
      </c>
      <c r="HN20" s="137">
        <f t="shared" ref="HN20" ca="1" si="450">GS20</f>
        <v>17</v>
      </c>
      <c r="HO20" s="137">
        <f t="shared" ref="HO20" ca="1" si="451">GT20</f>
        <v>10</v>
      </c>
      <c r="HP20" s="137">
        <f t="shared" ref="HP20" ca="1" si="452">GU20</f>
        <v>4</v>
      </c>
      <c r="HQ20" s="137">
        <f t="shared" ref="HQ20" ca="1" si="453">GV20</f>
        <v>0</v>
      </c>
      <c r="HR20" s="121"/>
      <c r="HX20" s="493" t="s">
        <v>97</v>
      </c>
      <c r="HY20" s="494"/>
      <c r="HZ20" s="137">
        <f ca="1">HE20</f>
        <v>38</v>
      </c>
      <c r="IA20" s="137">
        <f t="shared" ref="IA20" ca="1" si="454">HF20</f>
        <v>36</v>
      </c>
      <c r="IB20" s="137">
        <f t="shared" ref="IB20" ca="1" si="455">HG20</f>
        <v>33</v>
      </c>
      <c r="IC20" s="137">
        <f t="shared" ref="IC20" ca="1" si="456">HH20</f>
        <v>31</v>
      </c>
      <c r="ID20" s="137">
        <f t="shared" ref="ID20" ca="1" si="457">HI20</f>
        <v>29</v>
      </c>
      <c r="IE20" s="137">
        <f t="shared" ref="IE20" ca="1" si="458">HJ20</f>
        <v>26</v>
      </c>
      <c r="IF20" s="137">
        <f t="shared" ref="IF20" ca="1" si="459">HK20</f>
        <v>24</v>
      </c>
      <c r="IG20" s="137">
        <f t="shared" ref="IG20" ca="1" si="460">HL20</f>
        <v>22</v>
      </c>
      <c r="IH20" s="137">
        <f t="shared" ref="IH20" ca="1" si="461">HM20</f>
        <v>19</v>
      </c>
      <c r="II20" s="137">
        <f t="shared" ref="II20" ca="1" si="462">HN20</f>
        <v>17</v>
      </c>
      <c r="IJ20" s="137">
        <f t="shared" ref="IJ20" ca="1" si="463">HO20</f>
        <v>10</v>
      </c>
      <c r="IK20" s="137">
        <f t="shared" ref="IK20" ca="1" si="464">HP20</f>
        <v>4</v>
      </c>
      <c r="IL20" s="137">
        <f t="shared" ref="IL20" ca="1" si="465">HQ20</f>
        <v>0</v>
      </c>
      <c r="IM20" s="121"/>
      <c r="IS20" s="493" t="s">
        <v>97</v>
      </c>
      <c r="IT20" s="494"/>
      <c r="IU20" s="137">
        <f ca="1">HZ20</f>
        <v>38</v>
      </c>
      <c r="IV20" s="137">
        <f t="shared" ref="IV20" ca="1" si="466">IA20</f>
        <v>36</v>
      </c>
      <c r="IW20" s="137">
        <f t="shared" ref="IW20" ca="1" si="467">IB20</f>
        <v>33</v>
      </c>
      <c r="IX20" s="137">
        <f t="shared" ref="IX20" ca="1" si="468">IC20</f>
        <v>31</v>
      </c>
      <c r="IY20" s="137">
        <f t="shared" ref="IY20" ca="1" si="469">ID20</f>
        <v>29</v>
      </c>
      <c r="IZ20" s="137">
        <f t="shared" ref="IZ20" ca="1" si="470">IE20</f>
        <v>26</v>
      </c>
      <c r="JA20" s="137">
        <f t="shared" ref="JA20" ca="1" si="471">IF20</f>
        <v>24</v>
      </c>
      <c r="JB20" s="137">
        <f t="shared" ref="JB20" ca="1" si="472">IG20</f>
        <v>22</v>
      </c>
      <c r="JC20" s="137">
        <f t="shared" ref="JC20" ca="1" si="473">IH20</f>
        <v>19</v>
      </c>
      <c r="JD20" s="137">
        <f t="shared" ref="JD20" ca="1" si="474">II20</f>
        <v>17</v>
      </c>
      <c r="JE20" s="137">
        <f t="shared" ref="JE20" ca="1" si="475">IJ20</f>
        <v>10</v>
      </c>
      <c r="JF20" s="137">
        <f t="shared" ref="JF20" ca="1" si="476">IK20</f>
        <v>4</v>
      </c>
      <c r="JG20" s="137">
        <f t="shared" ref="JG20" ca="1" si="477">IL20</f>
        <v>0</v>
      </c>
      <c r="JH20" s="121"/>
      <c r="JN20" s="493" t="s">
        <v>97</v>
      </c>
      <c r="JO20" s="494"/>
      <c r="JP20" s="137">
        <f ca="1">IU20</f>
        <v>38</v>
      </c>
      <c r="JQ20" s="137">
        <f t="shared" ref="JQ20" ca="1" si="478">IV20</f>
        <v>36</v>
      </c>
      <c r="JR20" s="137">
        <f t="shared" ref="JR20" ca="1" si="479">IW20</f>
        <v>33</v>
      </c>
      <c r="JS20" s="137">
        <f t="shared" ref="JS20" ca="1" si="480">IX20</f>
        <v>31</v>
      </c>
      <c r="JT20" s="137">
        <f t="shared" ref="JT20" ca="1" si="481">IY20</f>
        <v>29</v>
      </c>
      <c r="JU20" s="137">
        <f t="shared" ref="JU20" ca="1" si="482">IZ20</f>
        <v>26</v>
      </c>
      <c r="JV20" s="137">
        <f t="shared" ref="JV20" ca="1" si="483">JA20</f>
        <v>24</v>
      </c>
      <c r="JW20" s="137">
        <f t="shared" ref="JW20" ca="1" si="484">JB20</f>
        <v>22</v>
      </c>
      <c r="JX20" s="137">
        <f t="shared" ref="JX20" ca="1" si="485">JC20</f>
        <v>19</v>
      </c>
      <c r="JY20" s="137">
        <f t="shared" ref="JY20" ca="1" si="486">JD20</f>
        <v>17</v>
      </c>
      <c r="JZ20" s="137">
        <f t="shared" ref="JZ20" ca="1" si="487">JE20</f>
        <v>10</v>
      </c>
      <c r="KA20" s="137">
        <f t="shared" ref="KA20" ca="1" si="488">JF20</f>
        <v>4</v>
      </c>
      <c r="KB20" s="137">
        <f t="shared" ref="KB20" ca="1" si="489">JG20</f>
        <v>0</v>
      </c>
      <c r="KC20" s="121"/>
      <c r="KI20" s="493" t="s">
        <v>97</v>
      </c>
      <c r="KJ20" s="494"/>
      <c r="KK20" s="137">
        <f ca="1">JP20</f>
        <v>38</v>
      </c>
      <c r="KL20" s="137">
        <f t="shared" ref="KL20" ca="1" si="490">JQ20</f>
        <v>36</v>
      </c>
      <c r="KM20" s="137">
        <f t="shared" ref="KM20" ca="1" si="491">JR20</f>
        <v>33</v>
      </c>
      <c r="KN20" s="137">
        <f t="shared" ref="KN20" ca="1" si="492">JS20</f>
        <v>31</v>
      </c>
      <c r="KO20" s="137">
        <f t="shared" ref="KO20" ca="1" si="493">JT20</f>
        <v>29</v>
      </c>
      <c r="KP20" s="137">
        <f t="shared" ref="KP20" ca="1" si="494">JU20</f>
        <v>26</v>
      </c>
      <c r="KQ20" s="137">
        <f t="shared" ref="KQ20" ca="1" si="495">JV20</f>
        <v>24</v>
      </c>
      <c r="KR20" s="137">
        <f t="shared" ref="KR20" ca="1" si="496">JW20</f>
        <v>22</v>
      </c>
      <c r="KS20" s="137">
        <f t="shared" ref="KS20" ca="1" si="497">JX20</f>
        <v>19</v>
      </c>
      <c r="KT20" s="137">
        <f t="shared" ref="KT20" ca="1" si="498">JY20</f>
        <v>17</v>
      </c>
      <c r="KU20" s="137">
        <f t="shared" ref="KU20" ca="1" si="499">JZ20</f>
        <v>10</v>
      </c>
      <c r="KV20" s="137">
        <f t="shared" ref="KV20" ca="1" si="500">KA20</f>
        <v>4</v>
      </c>
      <c r="KW20" s="137">
        <f t="shared" ref="KW20" ca="1" si="501">KB20</f>
        <v>0</v>
      </c>
      <c r="KX20" s="121"/>
      <c r="LD20" s="493" t="s">
        <v>97</v>
      </c>
      <c r="LE20" s="494"/>
      <c r="LF20" s="137">
        <f ca="1">KK20</f>
        <v>38</v>
      </c>
      <c r="LG20" s="137">
        <f t="shared" ref="LG20" ca="1" si="502">KL20</f>
        <v>36</v>
      </c>
      <c r="LH20" s="137">
        <f t="shared" ref="LH20" ca="1" si="503">KM20</f>
        <v>33</v>
      </c>
      <c r="LI20" s="137">
        <f t="shared" ref="LI20" ca="1" si="504">KN20</f>
        <v>31</v>
      </c>
      <c r="LJ20" s="137">
        <f t="shared" ref="LJ20" ca="1" si="505">KO20</f>
        <v>29</v>
      </c>
      <c r="LK20" s="137">
        <f t="shared" ref="LK20" ca="1" si="506">KP20</f>
        <v>26</v>
      </c>
      <c r="LL20" s="137">
        <f t="shared" ref="LL20" ca="1" si="507">KQ20</f>
        <v>24</v>
      </c>
      <c r="LM20" s="137">
        <f t="shared" ref="LM20" ca="1" si="508">KR20</f>
        <v>22</v>
      </c>
      <c r="LN20" s="137">
        <f t="shared" ref="LN20" ca="1" si="509">KS20</f>
        <v>19</v>
      </c>
      <c r="LO20" s="137">
        <f t="shared" ref="LO20" ca="1" si="510">KT20</f>
        <v>17</v>
      </c>
      <c r="LP20" s="137">
        <f t="shared" ref="LP20" ca="1" si="511">KU20</f>
        <v>10</v>
      </c>
      <c r="LQ20" s="137">
        <f t="shared" ref="LQ20" ca="1" si="512">KV20</f>
        <v>4</v>
      </c>
      <c r="LR20" s="137">
        <f t="shared" ref="LR20" ca="1" si="513">KW20</f>
        <v>0</v>
      </c>
      <c r="LS20" s="121"/>
    </row>
    <row r="21" spans="1:336" ht="15.75" customHeight="1" thickTop="1" x14ac:dyDescent="0.25">
      <c r="A21" s="523" t="str">
        <f>IF(Notenschlüssel!B11&lt;&gt;"",Notenschlüssel!B11,"")</f>
        <v/>
      </c>
      <c r="B21" s="523"/>
      <c r="C21" s="523"/>
      <c r="D21" s="523"/>
      <c r="E21" s="523"/>
      <c r="F21" s="523"/>
      <c r="G21" s="523"/>
      <c r="H21" s="523"/>
      <c r="I21" s="523"/>
      <c r="J21" s="523"/>
      <c r="K21" s="523"/>
      <c r="V21" s="495" t="s">
        <v>43</v>
      </c>
      <c r="W21" s="496"/>
      <c r="X21" s="52">
        <v>12</v>
      </c>
      <c r="Y21" s="52">
        <v>11</v>
      </c>
      <c r="Z21" s="52">
        <v>10</v>
      </c>
      <c r="AA21" s="52">
        <v>9</v>
      </c>
      <c r="AB21" s="52">
        <v>8</v>
      </c>
      <c r="AC21" s="52">
        <v>7</v>
      </c>
      <c r="AD21" s="52">
        <v>6</v>
      </c>
      <c r="AE21" s="52">
        <v>5</v>
      </c>
      <c r="AF21" s="52">
        <v>4</v>
      </c>
      <c r="AG21" s="52">
        <v>3</v>
      </c>
      <c r="AH21" s="52">
        <v>2</v>
      </c>
      <c r="AI21" s="52">
        <v>1</v>
      </c>
      <c r="AJ21" s="52">
        <v>0</v>
      </c>
      <c r="AK21" s="17"/>
      <c r="AP21" s="5"/>
      <c r="AQ21" s="495" t="s">
        <v>43</v>
      </c>
      <c r="AR21" s="496"/>
      <c r="AS21" s="52">
        <v>12</v>
      </c>
      <c r="AT21" s="52">
        <v>11</v>
      </c>
      <c r="AU21" s="52">
        <v>10</v>
      </c>
      <c r="AV21" s="52">
        <v>9</v>
      </c>
      <c r="AW21" s="52">
        <v>8</v>
      </c>
      <c r="AX21" s="52">
        <v>7</v>
      </c>
      <c r="AY21" s="52">
        <v>6</v>
      </c>
      <c r="AZ21" s="52">
        <v>5</v>
      </c>
      <c r="BA21" s="52">
        <v>4</v>
      </c>
      <c r="BB21" s="52">
        <v>3</v>
      </c>
      <c r="BC21" s="52">
        <v>2</v>
      </c>
      <c r="BD21" s="52">
        <v>1</v>
      </c>
      <c r="BE21" s="52">
        <v>0</v>
      </c>
      <c r="BF21" s="17"/>
      <c r="BK21" s="5"/>
      <c r="BL21" s="495" t="s">
        <v>43</v>
      </c>
      <c r="BM21" s="496"/>
      <c r="BN21" s="52">
        <v>12</v>
      </c>
      <c r="BO21" s="52">
        <v>11</v>
      </c>
      <c r="BP21" s="52">
        <v>10</v>
      </c>
      <c r="BQ21" s="52">
        <v>9</v>
      </c>
      <c r="BR21" s="52">
        <v>8</v>
      </c>
      <c r="BS21" s="52">
        <v>7</v>
      </c>
      <c r="BT21" s="52">
        <v>6</v>
      </c>
      <c r="BU21" s="52">
        <v>5</v>
      </c>
      <c r="BV21" s="52">
        <v>4</v>
      </c>
      <c r="BW21" s="52">
        <v>3</v>
      </c>
      <c r="BX21" s="52">
        <v>2</v>
      </c>
      <c r="BY21" s="52">
        <v>1</v>
      </c>
      <c r="BZ21" s="52">
        <v>0</v>
      </c>
      <c r="CA21" s="17"/>
      <c r="CF21" s="5"/>
      <c r="CG21" s="495" t="s">
        <v>43</v>
      </c>
      <c r="CH21" s="496"/>
      <c r="CI21" s="52">
        <v>12</v>
      </c>
      <c r="CJ21" s="52">
        <v>11</v>
      </c>
      <c r="CK21" s="52">
        <v>10</v>
      </c>
      <c r="CL21" s="52">
        <v>9</v>
      </c>
      <c r="CM21" s="52">
        <v>8</v>
      </c>
      <c r="CN21" s="52">
        <v>7</v>
      </c>
      <c r="CO21" s="52">
        <v>6</v>
      </c>
      <c r="CP21" s="52">
        <v>5</v>
      </c>
      <c r="CQ21" s="52">
        <v>4</v>
      </c>
      <c r="CR21" s="52">
        <v>3</v>
      </c>
      <c r="CS21" s="52">
        <v>2</v>
      </c>
      <c r="CT21" s="52">
        <v>1</v>
      </c>
      <c r="CU21" s="52">
        <v>0</v>
      </c>
      <c r="CV21" s="17"/>
      <c r="DA21" s="5"/>
      <c r="DB21" s="495" t="s">
        <v>43</v>
      </c>
      <c r="DC21" s="496"/>
      <c r="DD21" s="52">
        <v>12</v>
      </c>
      <c r="DE21" s="52">
        <v>11</v>
      </c>
      <c r="DF21" s="52">
        <v>10</v>
      </c>
      <c r="DG21" s="52">
        <v>9</v>
      </c>
      <c r="DH21" s="52">
        <v>8</v>
      </c>
      <c r="DI21" s="52">
        <v>7</v>
      </c>
      <c r="DJ21" s="52">
        <v>6</v>
      </c>
      <c r="DK21" s="52">
        <v>5</v>
      </c>
      <c r="DL21" s="52">
        <v>4</v>
      </c>
      <c r="DM21" s="52">
        <v>3</v>
      </c>
      <c r="DN21" s="52">
        <v>2</v>
      </c>
      <c r="DO21" s="52">
        <v>1</v>
      </c>
      <c r="DP21" s="52">
        <v>0</v>
      </c>
      <c r="DQ21" s="17"/>
      <c r="DV21" s="5"/>
      <c r="DW21" s="495" t="s">
        <v>43</v>
      </c>
      <c r="DX21" s="496"/>
      <c r="DY21" s="52">
        <v>12</v>
      </c>
      <c r="DZ21" s="52">
        <v>11</v>
      </c>
      <c r="EA21" s="52">
        <v>10</v>
      </c>
      <c r="EB21" s="52">
        <v>9</v>
      </c>
      <c r="EC21" s="52">
        <v>8</v>
      </c>
      <c r="ED21" s="52">
        <v>7</v>
      </c>
      <c r="EE21" s="52">
        <v>6</v>
      </c>
      <c r="EF21" s="52">
        <v>5</v>
      </c>
      <c r="EG21" s="52">
        <v>4</v>
      </c>
      <c r="EH21" s="52">
        <v>3</v>
      </c>
      <c r="EI21" s="52">
        <v>2</v>
      </c>
      <c r="EJ21" s="52">
        <v>1</v>
      </c>
      <c r="EK21" s="52">
        <v>0</v>
      </c>
      <c r="EL21" s="17"/>
      <c r="EQ21" s="5"/>
      <c r="ER21" s="495" t="s">
        <v>43</v>
      </c>
      <c r="ES21" s="496"/>
      <c r="ET21" s="52">
        <v>12</v>
      </c>
      <c r="EU21" s="52">
        <v>11</v>
      </c>
      <c r="EV21" s="52">
        <v>10</v>
      </c>
      <c r="EW21" s="52">
        <v>9</v>
      </c>
      <c r="EX21" s="52">
        <v>8</v>
      </c>
      <c r="EY21" s="52">
        <v>7</v>
      </c>
      <c r="EZ21" s="52">
        <v>6</v>
      </c>
      <c r="FA21" s="52">
        <v>5</v>
      </c>
      <c r="FB21" s="52">
        <v>4</v>
      </c>
      <c r="FC21" s="52">
        <v>3</v>
      </c>
      <c r="FD21" s="52">
        <v>2</v>
      </c>
      <c r="FE21" s="52">
        <v>1</v>
      </c>
      <c r="FF21" s="52">
        <v>0</v>
      </c>
      <c r="FG21" s="17"/>
      <c r="FL21" s="5"/>
      <c r="FM21" s="495" t="s">
        <v>43</v>
      </c>
      <c r="FN21" s="496"/>
      <c r="FO21" s="52">
        <v>12</v>
      </c>
      <c r="FP21" s="52">
        <v>11</v>
      </c>
      <c r="FQ21" s="52">
        <v>10</v>
      </c>
      <c r="FR21" s="52">
        <v>9</v>
      </c>
      <c r="FS21" s="52">
        <v>8</v>
      </c>
      <c r="FT21" s="52">
        <v>7</v>
      </c>
      <c r="FU21" s="52">
        <v>6</v>
      </c>
      <c r="FV21" s="52">
        <v>5</v>
      </c>
      <c r="FW21" s="52">
        <v>4</v>
      </c>
      <c r="FX21" s="52">
        <v>3</v>
      </c>
      <c r="FY21" s="52">
        <v>2</v>
      </c>
      <c r="FZ21" s="52">
        <v>1</v>
      </c>
      <c r="GA21" s="52">
        <v>0</v>
      </c>
      <c r="GB21" s="17"/>
      <c r="GG21" s="5"/>
      <c r="GH21" s="495" t="s">
        <v>43</v>
      </c>
      <c r="GI21" s="496"/>
      <c r="GJ21" s="52">
        <v>12</v>
      </c>
      <c r="GK21" s="52">
        <v>11</v>
      </c>
      <c r="GL21" s="52">
        <v>10</v>
      </c>
      <c r="GM21" s="52">
        <v>9</v>
      </c>
      <c r="GN21" s="52">
        <v>8</v>
      </c>
      <c r="GO21" s="52">
        <v>7</v>
      </c>
      <c r="GP21" s="52">
        <v>6</v>
      </c>
      <c r="GQ21" s="52">
        <v>5</v>
      </c>
      <c r="GR21" s="52">
        <v>4</v>
      </c>
      <c r="GS21" s="52">
        <v>3</v>
      </c>
      <c r="GT21" s="52">
        <v>2</v>
      </c>
      <c r="GU21" s="52">
        <v>1</v>
      </c>
      <c r="GV21" s="52">
        <v>0</v>
      </c>
      <c r="GW21" s="17"/>
      <c r="HB21" s="5"/>
      <c r="HC21" s="495" t="s">
        <v>43</v>
      </c>
      <c r="HD21" s="496"/>
      <c r="HE21" s="52">
        <v>12</v>
      </c>
      <c r="HF21" s="52">
        <v>11</v>
      </c>
      <c r="HG21" s="52">
        <v>10</v>
      </c>
      <c r="HH21" s="52">
        <v>9</v>
      </c>
      <c r="HI21" s="52">
        <v>8</v>
      </c>
      <c r="HJ21" s="52">
        <v>7</v>
      </c>
      <c r="HK21" s="52">
        <v>6</v>
      </c>
      <c r="HL21" s="52">
        <v>5</v>
      </c>
      <c r="HM21" s="52">
        <v>4</v>
      </c>
      <c r="HN21" s="52">
        <v>3</v>
      </c>
      <c r="HO21" s="52">
        <v>2</v>
      </c>
      <c r="HP21" s="52">
        <v>1</v>
      </c>
      <c r="HQ21" s="52">
        <v>0</v>
      </c>
      <c r="HR21" s="17"/>
      <c r="HW21" s="5"/>
      <c r="HX21" s="495" t="s">
        <v>43</v>
      </c>
      <c r="HY21" s="496"/>
      <c r="HZ21" s="52">
        <v>12</v>
      </c>
      <c r="IA21" s="52">
        <v>11</v>
      </c>
      <c r="IB21" s="52">
        <v>10</v>
      </c>
      <c r="IC21" s="52">
        <v>9</v>
      </c>
      <c r="ID21" s="52">
        <v>8</v>
      </c>
      <c r="IE21" s="52">
        <v>7</v>
      </c>
      <c r="IF21" s="52">
        <v>6</v>
      </c>
      <c r="IG21" s="52">
        <v>5</v>
      </c>
      <c r="IH21" s="52">
        <v>4</v>
      </c>
      <c r="II21" s="52">
        <v>3</v>
      </c>
      <c r="IJ21" s="52">
        <v>2</v>
      </c>
      <c r="IK21" s="52">
        <v>1</v>
      </c>
      <c r="IL21" s="52">
        <v>0</v>
      </c>
      <c r="IM21" s="17"/>
      <c r="IR21" s="5"/>
      <c r="IS21" s="495" t="s">
        <v>43</v>
      </c>
      <c r="IT21" s="496"/>
      <c r="IU21" s="52">
        <v>12</v>
      </c>
      <c r="IV21" s="52">
        <v>11</v>
      </c>
      <c r="IW21" s="52">
        <v>10</v>
      </c>
      <c r="IX21" s="52">
        <v>9</v>
      </c>
      <c r="IY21" s="52">
        <v>8</v>
      </c>
      <c r="IZ21" s="52">
        <v>7</v>
      </c>
      <c r="JA21" s="52">
        <v>6</v>
      </c>
      <c r="JB21" s="52">
        <v>5</v>
      </c>
      <c r="JC21" s="52">
        <v>4</v>
      </c>
      <c r="JD21" s="52">
        <v>3</v>
      </c>
      <c r="JE21" s="52">
        <v>2</v>
      </c>
      <c r="JF21" s="52">
        <v>1</v>
      </c>
      <c r="JG21" s="52">
        <v>0</v>
      </c>
      <c r="JH21" s="17"/>
      <c r="JM21" s="5"/>
      <c r="JN21" s="495" t="s">
        <v>43</v>
      </c>
      <c r="JO21" s="496"/>
      <c r="JP21" s="52">
        <v>12</v>
      </c>
      <c r="JQ21" s="52">
        <v>11</v>
      </c>
      <c r="JR21" s="52">
        <v>10</v>
      </c>
      <c r="JS21" s="52">
        <v>9</v>
      </c>
      <c r="JT21" s="52">
        <v>8</v>
      </c>
      <c r="JU21" s="52">
        <v>7</v>
      </c>
      <c r="JV21" s="52">
        <v>6</v>
      </c>
      <c r="JW21" s="52">
        <v>5</v>
      </c>
      <c r="JX21" s="52">
        <v>4</v>
      </c>
      <c r="JY21" s="52">
        <v>3</v>
      </c>
      <c r="JZ21" s="52">
        <v>2</v>
      </c>
      <c r="KA21" s="52">
        <v>1</v>
      </c>
      <c r="KB21" s="52">
        <v>0</v>
      </c>
      <c r="KC21" s="17"/>
      <c r="KH21" s="5"/>
      <c r="KI21" s="495" t="s">
        <v>43</v>
      </c>
      <c r="KJ21" s="496"/>
      <c r="KK21" s="52">
        <v>12</v>
      </c>
      <c r="KL21" s="52">
        <v>11</v>
      </c>
      <c r="KM21" s="52">
        <v>10</v>
      </c>
      <c r="KN21" s="52">
        <v>9</v>
      </c>
      <c r="KO21" s="52">
        <v>8</v>
      </c>
      <c r="KP21" s="52">
        <v>7</v>
      </c>
      <c r="KQ21" s="52">
        <v>6</v>
      </c>
      <c r="KR21" s="52">
        <v>5</v>
      </c>
      <c r="KS21" s="52">
        <v>4</v>
      </c>
      <c r="KT21" s="52">
        <v>3</v>
      </c>
      <c r="KU21" s="52">
        <v>2</v>
      </c>
      <c r="KV21" s="52">
        <v>1</v>
      </c>
      <c r="KW21" s="52">
        <v>0</v>
      </c>
      <c r="KX21" s="17"/>
      <c r="LC21" s="5"/>
      <c r="LD21" s="495" t="s">
        <v>43</v>
      </c>
      <c r="LE21" s="496"/>
      <c r="LF21" s="52">
        <v>12</v>
      </c>
      <c r="LG21" s="52">
        <v>11</v>
      </c>
      <c r="LH21" s="52">
        <v>10</v>
      </c>
      <c r="LI21" s="52">
        <v>9</v>
      </c>
      <c r="LJ21" s="52">
        <v>8</v>
      </c>
      <c r="LK21" s="52">
        <v>7</v>
      </c>
      <c r="LL21" s="52">
        <v>6</v>
      </c>
      <c r="LM21" s="52">
        <v>5</v>
      </c>
      <c r="LN21" s="52">
        <v>4</v>
      </c>
      <c r="LO21" s="52">
        <v>3</v>
      </c>
      <c r="LP21" s="52">
        <v>2</v>
      </c>
      <c r="LQ21" s="52">
        <v>1</v>
      </c>
      <c r="LR21" s="52">
        <v>0</v>
      </c>
      <c r="LS21" s="17"/>
      <c r="LX21" s="5"/>
    </row>
    <row r="22" spans="1:336" ht="15.75" customHeight="1" thickBot="1" x14ac:dyDescent="0.3">
      <c r="A22" s="524"/>
      <c r="B22" s="524"/>
      <c r="C22" s="524"/>
      <c r="D22" s="524"/>
      <c r="E22" s="524"/>
      <c r="F22" s="524"/>
      <c r="G22" s="524"/>
      <c r="H22" s="524"/>
      <c r="I22" s="524"/>
      <c r="J22" s="524"/>
      <c r="K22" s="524"/>
      <c r="V22" s="493" t="s">
        <v>2</v>
      </c>
      <c r="W22" s="494"/>
      <c r="X22" s="51" t="s">
        <v>27</v>
      </c>
      <c r="Y22" s="51" t="s">
        <v>28</v>
      </c>
      <c r="Z22" s="51" t="s">
        <v>29</v>
      </c>
      <c r="AA22" s="51" t="s">
        <v>30</v>
      </c>
      <c r="AB22" s="51" t="s">
        <v>31</v>
      </c>
      <c r="AC22" s="51" t="s">
        <v>32</v>
      </c>
      <c r="AD22" s="51" t="s">
        <v>33</v>
      </c>
      <c r="AE22" s="51" t="s">
        <v>34</v>
      </c>
      <c r="AF22" s="51" t="s">
        <v>42</v>
      </c>
      <c r="AG22" s="51" t="s">
        <v>35</v>
      </c>
      <c r="AH22" s="51" t="s">
        <v>36</v>
      </c>
      <c r="AI22" s="51" t="s">
        <v>37</v>
      </c>
      <c r="AJ22" s="51" t="s">
        <v>38</v>
      </c>
      <c r="AK22" s="17"/>
      <c r="AQ22" s="493" t="s">
        <v>2</v>
      </c>
      <c r="AR22" s="494"/>
      <c r="AS22" s="51" t="s">
        <v>27</v>
      </c>
      <c r="AT22" s="51" t="s">
        <v>28</v>
      </c>
      <c r="AU22" s="51" t="s">
        <v>29</v>
      </c>
      <c r="AV22" s="51" t="s">
        <v>30</v>
      </c>
      <c r="AW22" s="51" t="s">
        <v>31</v>
      </c>
      <c r="AX22" s="51" t="s">
        <v>32</v>
      </c>
      <c r="AY22" s="51" t="s">
        <v>33</v>
      </c>
      <c r="AZ22" s="51" t="s">
        <v>34</v>
      </c>
      <c r="BA22" s="51" t="s">
        <v>42</v>
      </c>
      <c r="BB22" s="51" t="s">
        <v>35</v>
      </c>
      <c r="BC22" s="51" t="s">
        <v>36</v>
      </c>
      <c r="BD22" s="51" t="s">
        <v>37</v>
      </c>
      <c r="BE22" s="51" t="s">
        <v>38</v>
      </c>
      <c r="BF22" s="17"/>
      <c r="BL22" s="493" t="s">
        <v>2</v>
      </c>
      <c r="BM22" s="494"/>
      <c r="BN22" s="51" t="s">
        <v>27</v>
      </c>
      <c r="BO22" s="51" t="s">
        <v>28</v>
      </c>
      <c r="BP22" s="51" t="s">
        <v>29</v>
      </c>
      <c r="BQ22" s="51" t="s">
        <v>30</v>
      </c>
      <c r="BR22" s="51" t="s">
        <v>31</v>
      </c>
      <c r="BS22" s="51" t="s">
        <v>32</v>
      </c>
      <c r="BT22" s="51" t="s">
        <v>33</v>
      </c>
      <c r="BU22" s="51" t="s">
        <v>34</v>
      </c>
      <c r="BV22" s="51" t="s">
        <v>42</v>
      </c>
      <c r="BW22" s="51" t="s">
        <v>35</v>
      </c>
      <c r="BX22" s="51" t="s">
        <v>36</v>
      </c>
      <c r="BY22" s="51" t="s">
        <v>37</v>
      </c>
      <c r="BZ22" s="51" t="s">
        <v>38</v>
      </c>
      <c r="CA22" s="17"/>
      <c r="CG22" s="493" t="s">
        <v>2</v>
      </c>
      <c r="CH22" s="494"/>
      <c r="CI22" s="51" t="s">
        <v>27</v>
      </c>
      <c r="CJ22" s="51" t="s">
        <v>28</v>
      </c>
      <c r="CK22" s="51" t="s">
        <v>29</v>
      </c>
      <c r="CL22" s="51" t="s">
        <v>30</v>
      </c>
      <c r="CM22" s="51" t="s">
        <v>31</v>
      </c>
      <c r="CN22" s="51" t="s">
        <v>32</v>
      </c>
      <c r="CO22" s="51" t="s">
        <v>33</v>
      </c>
      <c r="CP22" s="51" t="s">
        <v>34</v>
      </c>
      <c r="CQ22" s="51" t="s">
        <v>42</v>
      </c>
      <c r="CR22" s="51" t="s">
        <v>35</v>
      </c>
      <c r="CS22" s="51" t="s">
        <v>36</v>
      </c>
      <c r="CT22" s="51" t="s">
        <v>37</v>
      </c>
      <c r="CU22" s="51" t="s">
        <v>38</v>
      </c>
      <c r="CV22" s="17"/>
      <c r="DB22" s="493" t="s">
        <v>2</v>
      </c>
      <c r="DC22" s="494"/>
      <c r="DD22" s="51" t="s">
        <v>27</v>
      </c>
      <c r="DE22" s="51" t="s">
        <v>28</v>
      </c>
      <c r="DF22" s="51" t="s">
        <v>29</v>
      </c>
      <c r="DG22" s="51" t="s">
        <v>30</v>
      </c>
      <c r="DH22" s="51" t="s">
        <v>31</v>
      </c>
      <c r="DI22" s="51" t="s">
        <v>32</v>
      </c>
      <c r="DJ22" s="51" t="s">
        <v>33</v>
      </c>
      <c r="DK22" s="51" t="s">
        <v>34</v>
      </c>
      <c r="DL22" s="51" t="s">
        <v>42</v>
      </c>
      <c r="DM22" s="51" t="s">
        <v>35</v>
      </c>
      <c r="DN22" s="51" t="s">
        <v>36</v>
      </c>
      <c r="DO22" s="51" t="s">
        <v>37</v>
      </c>
      <c r="DP22" s="51" t="s">
        <v>38</v>
      </c>
      <c r="DQ22" s="17"/>
      <c r="DW22" s="493" t="s">
        <v>2</v>
      </c>
      <c r="DX22" s="494"/>
      <c r="DY22" s="51" t="s">
        <v>27</v>
      </c>
      <c r="DZ22" s="51" t="s">
        <v>28</v>
      </c>
      <c r="EA22" s="51" t="s">
        <v>29</v>
      </c>
      <c r="EB22" s="51" t="s">
        <v>30</v>
      </c>
      <c r="EC22" s="51" t="s">
        <v>31</v>
      </c>
      <c r="ED22" s="51" t="s">
        <v>32</v>
      </c>
      <c r="EE22" s="51" t="s">
        <v>33</v>
      </c>
      <c r="EF22" s="51" t="s">
        <v>34</v>
      </c>
      <c r="EG22" s="51" t="s">
        <v>42</v>
      </c>
      <c r="EH22" s="51" t="s">
        <v>35</v>
      </c>
      <c r="EI22" s="51" t="s">
        <v>36</v>
      </c>
      <c r="EJ22" s="51" t="s">
        <v>37</v>
      </c>
      <c r="EK22" s="51" t="s">
        <v>38</v>
      </c>
      <c r="EL22" s="17"/>
      <c r="ER22" s="493" t="s">
        <v>2</v>
      </c>
      <c r="ES22" s="494"/>
      <c r="ET22" s="51" t="s">
        <v>27</v>
      </c>
      <c r="EU22" s="51" t="s">
        <v>28</v>
      </c>
      <c r="EV22" s="51" t="s">
        <v>29</v>
      </c>
      <c r="EW22" s="51" t="s">
        <v>30</v>
      </c>
      <c r="EX22" s="51" t="s">
        <v>31</v>
      </c>
      <c r="EY22" s="51" t="s">
        <v>32</v>
      </c>
      <c r="EZ22" s="51" t="s">
        <v>33</v>
      </c>
      <c r="FA22" s="51" t="s">
        <v>34</v>
      </c>
      <c r="FB22" s="51" t="s">
        <v>42</v>
      </c>
      <c r="FC22" s="51" t="s">
        <v>35</v>
      </c>
      <c r="FD22" s="51" t="s">
        <v>36</v>
      </c>
      <c r="FE22" s="51" t="s">
        <v>37</v>
      </c>
      <c r="FF22" s="51" t="s">
        <v>38</v>
      </c>
      <c r="FG22" s="17"/>
      <c r="FM22" s="493" t="s">
        <v>2</v>
      </c>
      <c r="FN22" s="494"/>
      <c r="FO22" s="51" t="s">
        <v>27</v>
      </c>
      <c r="FP22" s="51" t="s">
        <v>28</v>
      </c>
      <c r="FQ22" s="51" t="s">
        <v>29</v>
      </c>
      <c r="FR22" s="51" t="s">
        <v>30</v>
      </c>
      <c r="FS22" s="51" t="s">
        <v>31</v>
      </c>
      <c r="FT22" s="51" t="s">
        <v>32</v>
      </c>
      <c r="FU22" s="51" t="s">
        <v>33</v>
      </c>
      <c r="FV22" s="51" t="s">
        <v>34</v>
      </c>
      <c r="FW22" s="51" t="s">
        <v>42</v>
      </c>
      <c r="FX22" s="51" t="s">
        <v>35</v>
      </c>
      <c r="FY22" s="51" t="s">
        <v>36</v>
      </c>
      <c r="FZ22" s="51" t="s">
        <v>37</v>
      </c>
      <c r="GA22" s="51" t="s">
        <v>38</v>
      </c>
      <c r="GB22" s="17"/>
      <c r="GH22" s="493" t="s">
        <v>2</v>
      </c>
      <c r="GI22" s="494"/>
      <c r="GJ22" s="51" t="s">
        <v>27</v>
      </c>
      <c r="GK22" s="51" t="s">
        <v>28</v>
      </c>
      <c r="GL22" s="51" t="s">
        <v>29</v>
      </c>
      <c r="GM22" s="51" t="s">
        <v>30</v>
      </c>
      <c r="GN22" s="51" t="s">
        <v>31</v>
      </c>
      <c r="GO22" s="51" t="s">
        <v>32</v>
      </c>
      <c r="GP22" s="51" t="s">
        <v>33</v>
      </c>
      <c r="GQ22" s="51" t="s">
        <v>34</v>
      </c>
      <c r="GR22" s="51" t="s">
        <v>42</v>
      </c>
      <c r="GS22" s="51" t="s">
        <v>35</v>
      </c>
      <c r="GT22" s="51" t="s">
        <v>36</v>
      </c>
      <c r="GU22" s="51" t="s">
        <v>37</v>
      </c>
      <c r="GV22" s="51" t="s">
        <v>38</v>
      </c>
      <c r="GW22" s="17"/>
      <c r="HC22" s="493" t="s">
        <v>2</v>
      </c>
      <c r="HD22" s="494"/>
      <c r="HE22" s="51" t="s">
        <v>27</v>
      </c>
      <c r="HF22" s="51" t="s">
        <v>28</v>
      </c>
      <c r="HG22" s="51" t="s">
        <v>29</v>
      </c>
      <c r="HH22" s="51" t="s">
        <v>30</v>
      </c>
      <c r="HI22" s="51" t="s">
        <v>31</v>
      </c>
      <c r="HJ22" s="51" t="s">
        <v>32</v>
      </c>
      <c r="HK22" s="51" t="s">
        <v>33</v>
      </c>
      <c r="HL22" s="51" t="s">
        <v>34</v>
      </c>
      <c r="HM22" s="51" t="s">
        <v>42</v>
      </c>
      <c r="HN22" s="51" t="s">
        <v>35</v>
      </c>
      <c r="HO22" s="51" t="s">
        <v>36</v>
      </c>
      <c r="HP22" s="51" t="s">
        <v>37</v>
      </c>
      <c r="HQ22" s="51" t="s">
        <v>38</v>
      </c>
      <c r="HR22" s="17"/>
      <c r="HX22" s="493" t="s">
        <v>2</v>
      </c>
      <c r="HY22" s="494"/>
      <c r="HZ22" s="51" t="s">
        <v>27</v>
      </c>
      <c r="IA22" s="51" t="s">
        <v>28</v>
      </c>
      <c r="IB22" s="51" t="s">
        <v>29</v>
      </c>
      <c r="IC22" s="51" t="s">
        <v>30</v>
      </c>
      <c r="ID22" s="51" t="s">
        <v>31</v>
      </c>
      <c r="IE22" s="51" t="s">
        <v>32</v>
      </c>
      <c r="IF22" s="51" t="s">
        <v>33</v>
      </c>
      <c r="IG22" s="51" t="s">
        <v>34</v>
      </c>
      <c r="IH22" s="51" t="s">
        <v>42</v>
      </c>
      <c r="II22" s="51" t="s">
        <v>35</v>
      </c>
      <c r="IJ22" s="51" t="s">
        <v>36</v>
      </c>
      <c r="IK22" s="51" t="s">
        <v>37</v>
      </c>
      <c r="IL22" s="51" t="s">
        <v>38</v>
      </c>
      <c r="IM22" s="17"/>
      <c r="IS22" s="493" t="s">
        <v>2</v>
      </c>
      <c r="IT22" s="494"/>
      <c r="IU22" s="51" t="s">
        <v>27</v>
      </c>
      <c r="IV22" s="51" t="s">
        <v>28</v>
      </c>
      <c r="IW22" s="51" t="s">
        <v>29</v>
      </c>
      <c r="IX22" s="51" t="s">
        <v>30</v>
      </c>
      <c r="IY22" s="51" t="s">
        <v>31</v>
      </c>
      <c r="IZ22" s="51" t="s">
        <v>32</v>
      </c>
      <c r="JA22" s="51" t="s">
        <v>33</v>
      </c>
      <c r="JB22" s="51" t="s">
        <v>34</v>
      </c>
      <c r="JC22" s="51" t="s">
        <v>42</v>
      </c>
      <c r="JD22" s="51" t="s">
        <v>35</v>
      </c>
      <c r="JE22" s="51" t="s">
        <v>36</v>
      </c>
      <c r="JF22" s="51" t="s">
        <v>37</v>
      </c>
      <c r="JG22" s="51" t="s">
        <v>38</v>
      </c>
      <c r="JH22" s="17"/>
      <c r="JN22" s="493" t="s">
        <v>2</v>
      </c>
      <c r="JO22" s="494"/>
      <c r="JP22" s="51" t="s">
        <v>27</v>
      </c>
      <c r="JQ22" s="51" t="s">
        <v>28</v>
      </c>
      <c r="JR22" s="51" t="s">
        <v>29</v>
      </c>
      <c r="JS22" s="51" t="s">
        <v>30</v>
      </c>
      <c r="JT22" s="51" t="s">
        <v>31</v>
      </c>
      <c r="JU22" s="51" t="s">
        <v>32</v>
      </c>
      <c r="JV22" s="51" t="s">
        <v>33</v>
      </c>
      <c r="JW22" s="51" t="s">
        <v>34</v>
      </c>
      <c r="JX22" s="51" t="s">
        <v>42</v>
      </c>
      <c r="JY22" s="51" t="s">
        <v>35</v>
      </c>
      <c r="JZ22" s="51" t="s">
        <v>36</v>
      </c>
      <c r="KA22" s="51" t="s">
        <v>37</v>
      </c>
      <c r="KB22" s="51" t="s">
        <v>38</v>
      </c>
      <c r="KC22" s="17"/>
      <c r="KI22" s="493" t="s">
        <v>2</v>
      </c>
      <c r="KJ22" s="494"/>
      <c r="KK22" s="51" t="s">
        <v>27</v>
      </c>
      <c r="KL22" s="51" t="s">
        <v>28</v>
      </c>
      <c r="KM22" s="51" t="s">
        <v>29</v>
      </c>
      <c r="KN22" s="51" t="s">
        <v>30</v>
      </c>
      <c r="KO22" s="51" t="s">
        <v>31</v>
      </c>
      <c r="KP22" s="51" t="s">
        <v>32</v>
      </c>
      <c r="KQ22" s="51" t="s">
        <v>33</v>
      </c>
      <c r="KR22" s="51" t="s">
        <v>34</v>
      </c>
      <c r="KS22" s="51" t="s">
        <v>42</v>
      </c>
      <c r="KT22" s="51" t="s">
        <v>35</v>
      </c>
      <c r="KU22" s="51" t="s">
        <v>36</v>
      </c>
      <c r="KV22" s="51" t="s">
        <v>37</v>
      </c>
      <c r="KW22" s="51" t="s">
        <v>38</v>
      </c>
      <c r="KX22" s="17"/>
      <c r="LD22" s="493" t="s">
        <v>2</v>
      </c>
      <c r="LE22" s="494"/>
      <c r="LF22" s="51" t="s">
        <v>27</v>
      </c>
      <c r="LG22" s="51" t="s">
        <v>28</v>
      </c>
      <c r="LH22" s="51" t="s">
        <v>29</v>
      </c>
      <c r="LI22" s="51" t="s">
        <v>30</v>
      </c>
      <c r="LJ22" s="51" t="s">
        <v>31</v>
      </c>
      <c r="LK22" s="51" t="s">
        <v>32</v>
      </c>
      <c r="LL22" s="51" t="s">
        <v>33</v>
      </c>
      <c r="LM22" s="51" t="s">
        <v>34</v>
      </c>
      <c r="LN22" s="51" t="s">
        <v>42</v>
      </c>
      <c r="LO22" s="51" t="s">
        <v>35</v>
      </c>
      <c r="LP22" s="51" t="s">
        <v>36</v>
      </c>
      <c r="LQ22" s="51" t="s">
        <v>37</v>
      </c>
      <c r="LR22" s="51" t="s">
        <v>38</v>
      </c>
      <c r="LS22" s="17"/>
    </row>
    <row r="23" spans="1:336" ht="15.75" customHeight="1" thickTop="1" thickBot="1" x14ac:dyDescent="0.3">
      <c r="A23" s="525"/>
      <c r="B23" s="525"/>
      <c r="C23" s="525"/>
      <c r="D23" s="525"/>
      <c r="E23" s="525"/>
      <c r="F23" s="525"/>
      <c r="G23" s="525"/>
      <c r="H23" s="525"/>
      <c r="I23" s="525"/>
      <c r="J23" s="525"/>
      <c r="K23" s="525"/>
      <c r="N23" s="522" t="s">
        <v>86</v>
      </c>
      <c r="O23" s="522"/>
      <c r="P23" s="522"/>
      <c r="Q23" s="522"/>
      <c r="R23" s="522"/>
      <c r="S23" s="522"/>
      <c r="V23" s="391" t="s">
        <v>44</v>
      </c>
      <c r="W23" s="392"/>
      <c r="X23" s="52" t="str">
        <f>IF(B32&lt;&gt;0,B32,"")</f>
        <v/>
      </c>
      <c r="Y23" s="52" t="str">
        <f t="shared" ref="Y23:AJ23" si="514">IF(C32&lt;&gt;0,C32,"")</f>
        <v/>
      </c>
      <c r="Z23" s="52" t="str">
        <f t="shared" si="514"/>
        <v/>
      </c>
      <c r="AA23" s="52" t="str">
        <f t="shared" si="514"/>
        <v/>
      </c>
      <c r="AB23" s="52" t="str">
        <f t="shared" si="514"/>
        <v/>
      </c>
      <c r="AC23" s="52" t="str">
        <f t="shared" si="514"/>
        <v/>
      </c>
      <c r="AD23" s="52" t="str">
        <f t="shared" si="514"/>
        <v/>
      </c>
      <c r="AE23" s="52" t="str">
        <f t="shared" si="514"/>
        <v/>
      </c>
      <c r="AF23" s="52" t="str">
        <f t="shared" si="514"/>
        <v/>
      </c>
      <c r="AG23" s="52" t="str">
        <f t="shared" si="514"/>
        <v/>
      </c>
      <c r="AH23" s="52" t="str">
        <f t="shared" si="514"/>
        <v/>
      </c>
      <c r="AI23" s="52" t="str">
        <f t="shared" si="514"/>
        <v/>
      </c>
      <c r="AJ23" s="52" t="str">
        <f t="shared" si="514"/>
        <v/>
      </c>
      <c r="AK23" s="17"/>
      <c r="AQ23" s="391" t="s">
        <v>44</v>
      </c>
      <c r="AR23" s="392"/>
      <c r="AS23" s="52" t="str">
        <f>X23</f>
        <v/>
      </c>
      <c r="AT23" s="52" t="str">
        <f t="shared" ref="AT23:BE23" si="515">Y23</f>
        <v/>
      </c>
      <c r="AU23" s="52" t="str">
        <f t="shared" si="515"/>
        <v/>
      </c>
      <c r="AV23" s="52" t="str">
        <f t="shared" si="515"/>
        <v/>
      </c>
      <c r="AW23" s="52" t="str">
        <f t="shared" si="515"/>
        <v/>
      </c>
      <c r="AX23" s="52" t="str">
        <f t="shared" si="515"/>
        <v/>
      </c>
      <c r="AY23" s="52" t="str">
        <f t="shared" si="515"/>
        <v/>
      </c>
      <c r="AZ23" s="52" t="str">
        <f t="shared" si="515"/>
        <v/>
      </c>
      <c r="BA23" s="52" t="str">
        <f t="shared" si="515"/>
        <v/>
      </c>
      <c r="BB23" s="52" t="str">
        <f t="shared" si="515"/>
        <v/>
      </c>
      <c r="BC23" s="52" t="str">
        <f t="shared" si="515"/>
        <v/>
      </c>
      <c r="BD23" s="52" t="str">
        <f t="shared" si="515"/>
        <v/>
      </c>
      <c r="BE23" s="52" t="str">
        <f t="shared" si="515"/>
        <v/>
      </c>
      <c r="BF23" s="17"/>
      <c r="BL23" s="391" t="s">
        <v>44</v>
      </c>
      <c r="BM23" s="392"/>
      <c r="BN23" s="52" t="str">
        <f>AS23</f>
        <v/>
      </c>
      <c r="BO23" s="52" t="str">
        <f t="shared" ref="BO23" si="516">AT23</f>
        <v/>
      </c>
      <c r="BP23" s="52" t="str">
        <f t="shared" ref="BP23" si="517">AU23</f>
        <v/>
      </c>
      <c r="BQ23" s="52" t="str">
        <f t="shared" ref="BQ23" si="518">AV23</f>
        <v/>
      </c>
      <c r="BR23" s="52" t="str">
        <f t="shared" ref="BR23" si="519">AW23</f>
        <v/>
      </c>
      <c r="BS23" s="52" t="str">
        <f t="shared" ref="BS23" si="520">AX23</f>
        <v/>
      </c>
      <c r="BT23" s="52" t="str">
        <f t="shared" ref="BT23" si="521">AY23</f>
        <v/>
      </c>
      <c r="BU23" s="52" t="str">
        <f t="shared" ref="BU23" si="522">AZ23</f>
        <v/>
      </c>
      <c r="BV23" s="52" t="str">
        <f t="shared" ref="BV23" si="523">BA23</f>
        <v/>
      </c>
      <c r="BW23" s="52" t="str">
        <f t="shared" ref="BW23" si="524">BB23</f>
        <v/>
      </c>
      <c r="BX23" s="52" t="str">
        <f t="shared" ref="BX23" si="525">BC23</f>
        <v/>
      </c>
      <c r="BY23" s="52" t="str">
        <f t="shared" ref="BY23" si="526">BD23</f>
        <v/>
      </c>
      <c r="BZ23" s="52" t="str">
        <f t="shared" ref="BZ23" si="527">BE23</f>
        <v/>
      </c>
      <c r="CA23" s="17"/>
      <c r="CG23" s="391" t="s">
        <v>44</v>
      </c>
      <c r="CH23" s="392"/>
      <c r="CI23" s="52" t="str">
        <f>BN23</f>
        <v/>
      </c>
      <c r="CJ23" s="52" t="str">
        <f t="shared" ref="CJ23" si="528">BO23</f>
        <v/>
      </c>
      <c r="CK23" s="52" t="str">
        <f t="shared" ref="CK23" si="529">BP23</f>
        <v/>
      </c>
      <c r="CL23" s="52" t="str">
        <f t="shared" ref="CL23" si="530">BQ23</f>
        <v/>
      </c>
      <c r="CM23" s="52" t="str">
        <f t="shared" ref="CM23" si="531">BR23</f>
        <v/>
      </c>
      <c r="CN23" s="52" t="str">
        <f t="shared" ref="CN23" si="532">BS23</f>
        <v/>
      </c>
      <c r="CO23" s="52" t="str">
        <f t="shared" ref="CO23" si="533">BT23</f>
        <v/>
      </c>
      <c r="CP23" s="52" t="str">
        <f t="shared" ref="CP23" si="534">BU23</f>
        <v/>
      </c>
      <c r="CQ23" s="52" t="str">
        <f t="shared" ref="CQ23" si="535">BV23</f>
        <v/>
      </c>
      <c r="CR23" s="52" t="str">
        <f t="shared" ref="CR23" si="536">BW23</f>
        <v/>
      </c>
      <c r="CS23" s="52" t="str">
        <f t="shared" ref="CS23" si="537">BX23</f>
        <v/>
      </c>
      <c r="CT23" s="52" t="str">
        <f t="shared" ref="CT23" si="538">BY23</f>
        <v/>
      </c>
      <c r="CU23" s="52" t="str">
        <f t="shared" ref="CU23" si="539">BZ23</f>
        <v/>
      </c>
      <c r="CV23" s="17"/>
      <c r="DB23" s="391" t="s">
        <v>44</v>
      </c>
      <c r="DC23" s="392"/>
      <c r="DD23" s="52" t="str">
        <f>CI23</f>
        <v/>
      </c>
      <c r="DE23" s="52" t="str">
        <f t="shared" ref="DE23" si="540">CJ23</f>
        <v/>
      </c>
      <c r="DF23" s="52" t="str">
        <f t="shared" ref="DF23" si="541">CK23</f>
        <v/>
      </c>
      <c r="DG23" s="52" t="str">
        <f t="shared" ref="DG23" si="542">CL23</f>
        <v/>
      </c>
      <c r="DH23" s="52" t="str">
        <f t="shared" ref="DH23" si="543">CM23</f>
        <v/>
      </c>
      <c r="DI23" s="52" t="str">
        <f t="shared" ref="DI23" si="544">CN23</f>
        <v/>
      </c>
      <c r="DJ23" s="52" t="str">
        <f t="shared" ref="DJ23" si="545">CO23</f>
        <v/>
      </c>
      <c r="DK23" s="52" t="str">
        <f t="shared" ref="DK23" si="546">CP23</f>
        <v/>
      </c>
      <c r="DL23" s="52" t="str">
        <f t="shared" ref="DL23" si="547">CQ23</f>
        <v/>
      </c>
      <c r="DM23" s="52" t="str">
        <f t="shared" ref="DM23" si="548">CR23</f>
        <v/>
      </c>
      <c r="DN23" s="52" t="str">
        <f t="shared" ref="DN23" si="549">CS23</f>
        <v/>
      </c>
      <c r="DO23" s="52" t="str">
        <f t="shared" ref="DO23" si="550">CT23</f>
        <v/>
      </c>
      <c r="DP23" s="52" t="str">
        <f t="shared" ref="DP23" si="551">CU23</f>
        <v/>
      </c>
      <c r="DQ23" s="17"/>
      <c r="DW23" s="391" t="s">
        <v>44</v>
      </c>
      <c r="DX23" s="392"/>
      <c r="DY23" s="52" t="str">
        <f>DD23</f>
        <v/>
      </c>
      <c r="DZ23" s="52" t="str">
        <f t="shared" ref="DZ23" si="552">DE23</f>
        <v/>
      </c>
      <c r="EA23" s="52" t="str">
        <f t="shared" ref="EA23" si="553">DF23</f>
        <v/>
      </c>
      <c r="EB23" s="52" t="str">
        <f t="shared" ref="EB23" si="554">DG23</f>
        <v/>
      </c>
      <c r="EC23" s="52" t="str">
        <f t="shared" ref="EC23" si="555">DH23</f>
        <v/>
      </c>
      <c r="ED23" s="52" t="str">
        <f t="shared" ref="ED23" si="556">DI23</f>
        <v/>
      </c>
      <c r="EE23" s="52" t="str">
        <f t="shared" ref="EE23" si="557">DJ23</f>
        <v/>
      </c>
      <c r="EF23" s="52" t="str">
        <f t="shared" ref="EF23" si="558">DK23</f>
        <v/>
      </c>
      <c r="EG23" s="52" t="str">
        <f t="shared" ref="EG23" si="559">DL23</f>
        <v/>
      </c>
      <c r="EH23" s="52" t="str">
        <f t="shared" ref="EH23" si="560">DM23</f>
        <v/>
      </c>
      <c r="EI23" s="52" t="str">
        <f t="shared" ref="EI23" si="561">DN23</f>
        <v/>
      </c>
      <c r="EJ23" s="52" t="str">
        <f t="shared" ref="EJ23" si="562">DO23</f>
        <v/>
      </c>
      <c r="EK23" s="52" t="str">
        <f t="shared" ref="EK23" si="563">DP23</f>
        <v/>
      </c>
      <c r="EL23" s="17"/>
      <c r="ER23" s="391" t="s">
        <v>44</v>
      </c>
      <c r="ES23" s="392"/>
      <c r="ET23" s="52" t="str">
        <f>DY23</f>
        <v/>
      </c>
      <c r="EU23" s="52" t="str">
        <f t="shared" ref="EU23" si="564">DZ23</f>
        <v/>
      </c>
      <c r="EV23" s="52" t="str">
        <f t="shared" ref="EV23" si="565">EA23</f>
        <v/>
      </c>
      <c r="EW23" s="52" t="str">
        <f t="shared" ref="EW23" si="566">EB23</f>
        <v/>
      </c>
      <c r="EX23" s="52" t="str">
        <f t="shared" ref="EX23" si="567">EC23</f>
        <v/>
      </c>
      <c r="EY23" s="52" t="str">
        <f t="shared" ref="EY23" si="568">ED23</f>
        <v/>
      </c>
      <c r="EZ23" s="52" t="str">
        <f t="shared" ref="EZ23" si="569">EE23</f>
        <v/>
      </c>
      <c r="FA23" s="52" t="str">
        <f t="shared" ref="FA23" si="570">EF23</f>
        <v/>
      </c>
      <c r="FB23" s="52" t="str">
        <f t="shared" ref="FB23" si="571">EG23</f>
        <v/>
      </c>
      <c r="FC23" s="52" t="str">
        <f t="shared" ref="FC23" si="572">EH23</f>
        <v/>
      </c>
      <c r="FD23" s="52" t="str">
        <f t="shared" ref="FD23" si="573">EI23</f>
        <v/>
      </c>
      <c r="FE23" s="52" t="str">
        <f t="shared" ref="FE23" si="574">EJ23</f>
        <v/>
      </c>
      <c r="FF23" s="52" t="str">
        <f t="shared" ref="FF23" si="575">EK23</f>
        <v/>
      </c>
      <c r="FG23" s="17"/>
      <c r="FM23" s="391" t="s">
        <v>44</v>
      </c>
      <c r="FN23" s="392"/>
      <c r="FO23" s="52" t="str">
        <f>ET23</f>
        <v/>
      </c>
      <c r="FP23" s="52" t="str">
        <f t="shared" ref="FP23" si="576">EU23</f>
        <v/>
      </c>
      <c r="FQ23" s="52" t="str">
        <f t="shared" ref="FQ23" si="577">EV23</f>
        <v/>
      </c>
      <c r="FR23" s="52" t="str">
        <f t="shared" ref="FR23" si="578">EW23</f>
        <v/>
      </c>
      <c r="FS23" s="52" t="str">
        <f t="shared" ref="FS23" si="579">EX23</f>
        <v/>
      </c>
      <c r="FT23" s="52" t="str">
        <f t="shared" ref="FT23" si="580">EY23</f>
        <v/>
      </c>
      <c r="FU23" s="52" t="str">
        <f t="shared" ref="FU23" si="581">EZ23</f>
        <v/>
      </c>
      <c r="FV23" s="52" t="str">
        <f t="shared" ref="FV23" si="582">FA23</f>
        <v/>
      </c>
      <c r="FW23" s="52" t="str">
        <f t="shared" ref="FW23" si="583">FB23</f>
        <v/>
      </c>
      <c r="FX23" s="52" t="str">
        <f t="shared" ref="FX23" si="584">FC23</f>
        <v/>
      </c>
      <c r="FY23" s="52" t="str">
        <f t="shared" ref="FY23" si="585">FD23</f>
        <v/>
      </c>
      <c r="FZ23" s="52" t="str">
        <f t="shared" ref="FZ23" si="586">FE23</f>
        <v/>
      </c>
      <c r="GA23" s="52" t="str">
        <f t="shared" ref="GA23" si="587">FF23</f>
        <v/>
      </c>
      <c r="GB23" s="17"/>
      <c r="GH23" s="391" t="s">
        <v>44</v>
      </c>
      <c r="GI23" s="392"/>
      <c r="GJ23" s="52" t="str">
        <f>FO23</f>
        <v/>
      </c>
      <c r="GK23" s="52" t="str">
        <f t="shared" ref="GK23" si="588">FP23</f>
        <v/>
      </c>
      <c r="GL23" s="52" t="str">
        <f t="shared" ref="GL23" si="589">FQ23</f>
        <v/>
      </c>
      <c r="GM23" s="52" t="str">
        <f t="shared" ref="GM23" si="590">FR23</f>
        <v/>
      </c>
      <c r="GN23" s="52" t="str">
        <f t="shared" ref="GN23" si="591">FS23</f>
        <v/>
      </c>
      <c r="GO23" s="52" t="str">
        <f t="shared" ref="GO23" si="592">FT23</f>
        <v/>
      </c>
      <c r="GP23" s="52" t="str">
        <f t="shared" ref="GP23" si="593">FU23</f>
        <v/>
      </c>
      <c r="GQ23" s="52" t="str">
        <f t="shared" ref="GQ23" si="594">FV23</f>
        <v/>
      </c>
      <c r="GR23" s="52" t="str">
        <f t="shared" ref="GR23" si="595">FW23</f>
        <v/>
      </c>
      <c r="GS23" s="52" t="str">
        <f t="shared" ref="GS23" si="596">FX23</f>
        <v/>
      </c>
      <c r="GT23" s="52" t="str">
        <f t="shared" ref="GT23" si="597">FY23</f>
        <v/>
      </c>
      <c r="GU23" s="52" t="str">
        <f t="shared" ref="GU23" si="598">FZ23</f>
        <v/>
      </c>
      <c r="GV23" s="52" t="str">
        <f t="shared" ref="GV23" si="599">GA23</f>
        <v/>
      </c>
      <c r="GW23" s="17"/>
      <c r="HC23" s="391" t="s">
        <v>44</v>
      </c>
      <c r="HD23" s="392"/>
      <c r="HE23" s="52" t="str">
        <f>GJ23</f>
        <v/>
      </c>
      <c r="HF23" s="52" t="str">
        <f t="shared" ref="HF23" si="600">GK23</f>
        <v/>
      </c>
      <c r="HG23" s="52" t="str">
        <f t="shared" ref="HG23" si="601">GL23</f>
        <v/>
      </c>
      <c r="HH23" s="52" t="str">
        <f t="shared" ref="HH23" si="602">GM23</f>
        <v/>
      </c>
      <c r="HI23" s="52" t="str">
        <f t="shared" ref="HI23" si="603">GN23</f>
        <v/>
      </c>
      <c r="HJ23" s="52" t="str">
        <f t="shared" ref="HJ23" si="604">GO23</f>
        <v/>
      </c>
      <c r="HK23" s="52" t="str">
        <f t="shared" ref="HK23" si="605">GP23</f>
        <v/>
      </c>
      <c r="HL23" s="52" t="str">
        <f t="shared" ref="HL23" si="606">GQ23</f>
        <v/>
      </c>
      <c r="HM23" s="52" t="str">
        <f t="shared" ref="HM23" si="607">GR23</f>
        <v/>
      </c>
      <c r="HN23" s="52" t="str">
        <f t="shared" ref="HN23" si="608">GS23</f>
        <v/>
      </c>
      <c r="HO23" s="52" t="str">
        <f t="shared" ref="HO23" si="609">GT23</f>
        <v/>
      </c>
      <c r="HP23" s="52" t="str">
        <f t="shared" ref="HP23" si="610">GU23</f>
        <v/>
      </c>
      <c r="HQ23" s="52" t="str">
        <f t="shared" ref="HQ23" si="611">GV23</f>
        <v/>
      </c>
      <c r="HR23" s="17"/>
      <c r="HX23" s="391" t="s">
        <v>44</v>
      </c>
      <c r="HY23" s="392"/>
      <c r="HZ23" s="52" t="str">
        <f>HE23</f>
        <v/>
      </c>
      <c r="IA23" s="52" t="str">
        <f t="shared" ref="IA23" si="612">HF23</f>
        <v/>
      </c>
      <c r="IB23" s="52" t="str">
        <f t="shared" ref="IB23" si="613">HG23</f>
        <v/>
      </c>
      <c r="IC23" s="52" t="str">
        <f t="shared" ref="IC23" si="614">HH23</f>
        <v/>
      </c>
      <c r="ID23" s="52" t="str">
        <f t="shared" ref="ID23" si="615">HI23</f>
        <v/>
      </c>
      <c r="IE23" s="52" t="str">
        <f t="shared" ref="IE23" si="616">HJ23</f>
        <v/>
      </c>
      <c r="IF23" s="52" t="str">
        <f t="shared" ref="IF23" si="617">HK23</f>
        <v/>
      </c>
      <c r="IG23" s="52" t="str">
        <f t="shared" ref="IG23" si="618">HL23</f>
        <v/>
      </c>
      <c r="IH23" s="52" t="str">
        <f t="shared" ref="IH23" si="619">HM23</f>
        <v/>
      </c>
      <c r="II23" s="52" t="str">
        <f t="shared" ref="II23" si="620">HN23</f>
        <v/>
      </c>
      <c r="IJ23" s="52" t="str">
        <f t="shared" ref="IJ23" si="621">HO23</f>
        <v/>
      </c>
      <c r="IK23" s="52" t="str">
        <f t="shared" ref="IK23" si="622">HP23</f>
        <v/>
      </c>
      <c r="IL23" s="52" t="str">
        <f t="shared" ref="IL23" si="623">HQ23</f>
        <v/>
      </c>
      <c r="IM23" s="17"/>
      <c r="IS23" s="391" t="s">
        <v>44</v>
      </c>
      <c r="IT23" s="392"/>
      <c r="IU23" s="52" t="str">
        <f>HZ23</f>
        <v/>
      </c>
      <c r="IV23" s="52" t="str">
        <f t="shared" ref="IV23" si="624">IA23</f>
        <v/>
      </c>
      <c r="IW23" s="52" t="str">
        <f t="shared" ref="IW23" si="625">IB23</f>
        <v/>
      </c>
      <c r="IX23" s="52" t="str">
        <f t="shared" ref="IX23" si="626">IC23</f>
        <v/>
      </c>
      <c r="IY23" s="52" t="str">
        <f t="shared" ref="IY23" si="627">ID23</f>
        <v/>
      </c>
      <c r="IZ23" s="52" t="str">
        <f t="shared" ref="IZ23" si="628">IE23</f>
        <v/>
      </c>
      <c r="JA23" s="52" t="str">
        <f t="shared" ref="JA23" si="629">IF23</f>
        <v/>
      </c>
      <c r="JB23" s="52" t="str">
        <f t="shared" ref="JB23" si="630">IG23</f>
        <v/>
      </c>
      <c r="JC23" s="52" t="str">
        <f t="shared" ref="JC23" si="631">IH23</f>
        <v/>
      </c>
      <c r="JD23" s="52" t="str">
        <f t="shared" ref="JD23" si="632">II23</f>
        <v/>
      </c>
      <c r="JE23" s="52" t="str">
        <f t="shared" ref="JE23" si="633">IJ23</f>
        <v/>
      </c>
      <c r="JF23" s="52" t="str">
        <f t="shared" ref="JF23" si="634">IK23</f>
        <v/>
      </c>
      <c r="JG23" s="52" t="str">
        <f t="shared" ref="JG23" si="635">IL23</f>
        <v/>
      </c>
      <c r="JH23" s="17"/>
      <c r="JN23" s="391" t="s">
        <v>44</v>
      </c>
      <c r="JO23" s="392"/>
      <c r="JP23" s="52" t="str">
        <f>IU23</f>
        <v/>
      </c>
      <c r="JQ23" s="52" t="str">
        <f t="shared" ref="JQ23" si="636">IV23</f>
        <v/>
      </c>
      <c r="JR23" s="52" t="str">
        <f t="shared" ref="JR23" si="637">IW23</f>
        <v/>
      </c>
      <c r="JS23" s="52" t="str">
        <f t="shared" ref="JS23" si="638">IX23</f>
        <v/>
      </c>
      <c r="JT23" s="52" t="str">
        <f t="shared" ref="JT23" si="639">IY23</f>
        <v/>
      </c>
      <c r="JU23" s="52" t="str">
        <f t="shared" ref="JU23" si="640">IZ23</f>
        <v/>
      </c>
      <c r="JV23" s="52" t="str">
        <f t="shared" ref="JV23" si="641">JA23</f>
        <v/>
      </c>
      <c r="JW23" s="52" t="str">
        <f t="shared" ref="JW23" si="642">JB23</f>
        <v/>
      </c>
      <c r="JX23" s="52" t="str">
        <f t="shared" ref="JX23" si="643">JC23</f>
        <v/>
      </c>
      <c r="JY23" s="52" t="str">
        <f t="shared" ref="JY23" si="644">JD23</f>
        <v/>
      </c>
      <c r="JZ23" s="52" t="str">
        <f t="shared" ref="JZ23" si="645">JE23</f>
        <v/>
      </c>
      <c r="KA23" s="52" t="str">
        <f t="shared" ref="KA23" si="646">JF23</f>
        <v/>
      </c>
      <c r="KB23" s="52" t="str">
        <f t="shared" ref="KB23" si="647">JG23</f>
        <v/>
      </c>
      <c r="KC23" s="17"/>
      <c r="KI23" s="391" t="s">
        <v>44</v>
      </c>
      <c r="KJ23" s="392"/>
      <c r="KK23" s="52" t="str">
        <f>JP23</f>
        <v/>
      </c>
      <c r="KL23" s="52" t="str">
        <f t="shared" ref="KL23" si="648">JQ23</f>
        <v/>
      </c>
      <c r="KM23" s="52" t="str">
        <f t="shared" ref="KM23" si="649">JR23</f>
        <v/>
      </c>
      <c r="KN23" s="52" t="str">
        <f t="shared" ref="KN23" si="650">JS23</f>
        <v/>
      </c>
      <c r="KO23" s="52" t="str">
        <f t="shared" ref="KO23" si="651">JT23</f>
        <v/>
      </c>
      <c r="KP23" s="52" t="str">
        <f t="shared" ref="KP23" si="652">JU23</f>
        <v/>
      </c>
      <c r="KQ23" s="52" t="str">
        <f t="shared" ref="KQ23" si="653">JV23</f>
        <v/>
      </c>
      <c r="KR23" s="52" t="str">
        <f t="shared" ref="KR23" si="654">JW23</f>
        <v/>
      </c>
      <c r="KS23" s="52" t="str">
        <f t="shared" ref="KS23" si="655">JX23</f>
        <v/>
      </c>
      <c r="KT23" s="52" t="str">
        <f t="shared" ref="KT23" si="656">JY23</f>
        <v/>
      </c>
      <c r="KU23" s="52" t="str">
        <f t="shared" ref="KU23" si="657">JZ23</f>
        <v/>
      </c>
      <c r="KV23" s="52" t="str">
        <f t="shared" ref="KV23" si="658">KA23</f>
        <v/>
      </c>
      <c r="KW23" s="52" t="str">
        <f t="shared" ref="KW23" si="659">KB23</f>
        <v/>
      </c>
      <c r="KX23" s="17"/>
      <c r="LD23" s="391" t="s">
        <v>44</v>
      </c>
      <c r="LE23" s="392"/>
      <c r="LF23" s="52" t="str">
        <f>KK23</f>
        <v/>
      </c>
      <c r="LG23" s="52" t="str">
        <f t="shared" ref="LG23" si="660">KL23</f>
        <v/>
      </c>
      <c r="LH23" s="52" t="str">
        <f t="shared" ref="LH23" si="661">KM23</f>
        <v/>
      </c>
      <c r="LI23" s="52" t="str">
        <f t="shared" ref="LI23" si="662">KN23</f>
        <v/>
      </c>
      <c r="LJ23" s="52" t="str">
        <f t="shared" ref="LJ23" si="663">KO23</f>
        <v/>
      </c>
      <c r="LK23" s="52" t="str">
        <f t="shared" ref="LK23" si="664">KP23</f>
        <v/>
      </c>
      <c r="LL23" s="52" t="str">
        <f t="shared" ref="LL23" si="665">KQ23</f>
        <v/>
      </c>
      <c r="LM23" s="52" t="str">
        <f t="shared" ref="LM23" si="666">KR23</f>
        <v/>
      </c>
      <c r="LN23" s="52" t="str">
        <f t="shared" ref="LN23" si="667">KS23</f>
        <v/>
      </c>
      <c r="LO23" s="52" t="str">
        <f t="shared" ref="LO23" si="668">KT23</f>
        <v/>
      </c>
      <c r="LP23" s="52" t="str">
        <f t="shared" ref="LP23" si="669">KU23</f>
        <v/>
      </c>
      <c r="LQ23" s="52" t="str">
        <f t="shared" ref="LQ23" si="670">KV23</f>
        <v/>
      </c>
      <c r="LR23" s="52" t="str">
        <f t="shared" ref="LR23" si="671">KW23</f>
        <v/>
      </c>
      <c r="LS23" s="17"/>
    </row>
    <row r="24" spans="1:336" ht="15.75" customHeight="1" thickTop="1" x14ac:dyDescent="0.25">
      <c r="A24" s="20" t="str">
        <f>IF(T53,"",IF(T55,"Notenspiegel:","Notenspiegel (ER):"))</f>
        <v/>
      </c>
      <c r="S24" s="5"/>
      <c r="T24" s="5"/>
      <c r="V24" s="393"/>
      <c r="W24" s="394"/>
      <c r="X24" s="395">
        <f>SUM(X23:Z23)</f>
        <v>0</v>
      </c>
      <c r="Y24" s="397"/>
      <c r="Z24" s="396"/>
      <c r="AA24" s="395">
        <f>SUM(AA23:AC23)</f>
        <v>0</v>
      </c>
      <c r="AB24" s="397"/>
      <c r="AC24" s="396"/>
      <c r="AD24" s="395">
        <f>SUM(AD23:AE23)</f>
        <v>0</v>
      </c>
      <c r="AE24" s="396"/>
      <c r="AF24" s="395">
        <f>SUM(AF23:AG23)</f>
        <v>0</v>
      </c>
      <c r="AG24" s="396"/>
      <c r="AH24" s="395">
        <f>SUM(AH23:AI23)</f>
        <v>0</v>
      </c>
      <c r="AI24" s="396"/>
      <c r="AJ24" s="50">
        <f>SUM(AJ23)</f>
        <v>0</v>
      </c>
      <c r="AK24" s="17"/>
      <c r="AQ24" s="393"/>
      <c r="AR24" s="394"/>
      <c r="AS24" s="395">
        <f>SUM(AS23:AU23)</f>
        <v>0</v>
      </c>
      <c r="AT24" s="397"/>
      <c r="AU24" s="396"/>
      <c r="AV24" s="395">
        <f>SUM(AV23:AX23)</f>
        <v>0</v>
      </c>
      <c r="AW24" s="397"/>
      <c r="AX24" s="396"/>
      <c r="AY24" s="395">
        <f>SUM(AY23:AZ23)</f>
        <v>0</v>
      </c>
      <c r="AZ24" s="396"/>
      <c r="BA24" s="395">
        <f>SUM(BA23:BB23)</f>
        <v>0</v>
      </c>
      <c r="BB24" s="396"/>
      <c r="BC24" s="395">
        <f>SUM(BC23:BD23)</f>
        <v>0</v>
      </c>
      <c r="BD24" s="396"/>
      <c r="BE24" s="50">
        <f>SUM(BE23)</f>
        <v>0</v>
      </c>
      <c r="BF24" s="17"/>
      <c r="BL24" s="393"/>
      <c r="BM24" s="394"/>
      <c r="BN24" s="395">
        <f>SUM(BN23:BP23)</f>
        <v>0</v>
      </c>
      <c r="BO24" s="397"/>
      <c r="BP24" s="396"/>
      <c r="BQ24" s="395">
        <f>SUM(BQ23:BS23)</f>
        <v>0</v>
      </c>
      <c r="BR24" s="397"/>
      <c r="BS24" s="396"/>
      <c r="BT24" s="395">
        <f>SUM(BT23:BU23)</f>
        <v>0</v>
      </c>
      <c r="BU24" s="396"/>
      <c r="BV24" s="395">
        <f>SUM(BV23:BW23)</f>
        <v>0</v>
      </c>
      <c r="BW24" s="396"/>
      <c r="BX24" s="395">
        <f>SUM(BX23:BY23)</f>
        <v>0</v>
      </c>
      <c r="BY24" s="396"/>
      <c r="BZ24" s="50">
        <f>SUM(BZ23)</f>
        <v>0</v>
      </c>
      <c r="CA24" s="17"/>
      <c r="CG24" s="393"/>
      <c r="CH24" s="394"/>
      <c r="CI24" s="395">
        <f>SUM(CI23:CK23)</f>
        <v>0</v>
      </c>
      <c r="CJ24" s="397"/>
      <c r="CK24" s="396"/>
      <c r="CL24" s="395">
        <f>SUM(CL23:CN23)</f>
        <v>0</v>
      </c>
      <c r="CM24" s="397"/>
      <c r="CN24" s="396"/>
      <c r="CO24" s="395">
        <f>SUM(CO23:CP23)</f>
        <v>0</v>
      </c>
      <c r="CP24" s="396"/>
      <c r="CQ24" s="395">
        <f>SUM(CQ23:CR23)</f>
        <v>0</v>
      </c>
      <c r="CR24" s="396"/>
      <c r="CS24" s="395">
        <f>SUM(CS23:CT23)</f>
        <v>0</v>
      </c>
      <c r="CT24" s="396"/>
      <c r="CU24" s="50">
        <f>SUM(CU23)</f>
        <v>0</v>
      </c>
      <c r="CV24" s="17"/>
      <c r="DB24" s="393"/>
      <c r="DC24" s="394"/>
      <c r="DD24" s="395">
        <f>SUM(DD23:DF23)</f>
        <v>0</v>
      </c>
      <c r="DE24" s="397"/>
      <c r="DF24" s="396"/>
      <c r="DG24" s="395">
        <f>SUM(DG23:DI23)</f>
        <v>0</v>
      </c>
      <c r="DH24" s="397"/>
      <c r="DI24" s="396"/>
      <c r="DJ24" s="395">
        <f>SUM(DJ23:DK23)</f>
        <v>0</v>
      </c>
      <c r="DK24" s="396"/>
      <c r="DL24" s="395">
        <f>SUM(DL23:DM23)</f>
        <v>0</v>
      </c>
      <c r="DM24" s="396"/>
      <c r="DN24" s="395">
        <f>SUM(DN23:DO23)</f>
        <v>0</v>
      </c>
      <c r="DO24" s="396"/>
      <c r="DP24" s="50">
        <f>SUM(DP23)</f>
        <v>0</v>
      </c>
      <c r="DQ24" s="17"/>
      <c r="DW24" s="393"/>
      <c r="DX24" s="394"/>
      <c r="DY24" s="395">
        <f>SUM(DY23:EA23)</f>
        <v>0</v>
      </c>
      <c r="DZ24" s="397"/>
      <c r="EA24" s="396"/>
      <c r="EB24" s="395">
        <f>SUM(EB23:ED23)</f>
        <v>0</v>
      </c>
      <c r="EC24" s="397"/>
      <c r="ED24" s="396"/>
      <c r="EE24" s="395">
        <f>SUM(EE23:EF23)</f>
        <v>0</v>
      </c>
      <c r="EF24" s="396"/>
      <c r="EG24" s="395">
        <f>SUM(EG23:EH23)</f>
        <v>0</v>
      </c>
      <c r="EH24" s="396"/>
      <c r="EI24" s="395">
        <f>SUM(EI23:EJ23)</f>
        <v>0</v>
      </c>
      <c r="EJ24" s="396"/>
      <c r="EK24" s="50">
        <f>SUM(EK23)</f>
        <v>0</v>
      </c>
      <c r="EL24" s="17"/>
      <c r="ER24" s="393"/>
      <c r="ES24" s="394"/>
      <c r="ET24" s="395">
        <f>SUM(ET23:EV23)</f>
        <v>0</v>
      </c>
      <c r="EU24" s="397"/>
      <c r="EV24" s="396"/>
      <c r="EW24" s="395">
        <f>SUM(EW23:EY23)</f>
        <v>0</v>
      </c>
      <c r="EX24" s="397"/>
      <c r="EY24" s="396"/>
      <c r="EZ24" s="395">
        <f>SUM(EZ23:FA23)</f>
        <v>0</v>
      </c>
      <c r="FA24" s="396"/>
      <c r="FB24" s="395">
        <f>SUM(FB23:FC23)</f>
        <v>0</v>
      </c>
      <c r="FC24" s="396"/>
      <c r="FD24" s="395">
        <f>SUM(FD23:FE23)</f>
        <v>0</v>
      </c>
      <c r="FE24" s="396"/>
      <c r="FF24" s="50">
        <f>SUM(FF23)</f>
        <v>0</v>
      </c>
      <c r="FG24" s="17"/>
      <c r="FM24" s="393"/>
      <c r="FN24" s="394"/>
      <c r="FO24" s="395">
        <f>SUM(FO23:FQ23)</f>
        <v>0</v>
      </c>
      <c r="FP24" s="397"/>
      <c r="FQ24" s="396"/>
      <c r="FR24" s="395">
        <f>SUM(FR23:FT23)</f>
        <v>0</v>
      </c>
      <c r="FS24" s="397"/>
      <c r="FT24" s="396"/>
      <c r="FU24" s="395">
        <f>SUM(FU23:FV23)</f>
        <v>0</v>
      </c>
      <c r="FV24" s="396"/>
      <c r="FW24" s="395">
        <f>SUM(FW23:FX23)</f>
        <v>0</v>
      </c>
      <c r="FX24" s="396"/>
      <c r="FY24" s="395">
        <f>SUM(FY23:FZ23)</f>
        <v>0</v>
      </c>
      <c r="FZ24" s="396"/>
      <c r="GA24" s="50">
        <f>SUM(GA23)</f>
        <v>0</v>
      </c>
      <c r="GB24" s="17"/>
      <c r="GH24" s="393"/>
      <c r="GI24" s="394"/>
      <c r="GJ24" s="395">
        <f>SUM(GJ23:GL23)</f>
        <v>0</v>
      </c>
      <c r="GK24" s="397"/>
      <c r="GL24" s="396"/>
      <c r="GM24" s="395">
        <f>SUM(GM23:GO23)</f>
        <v>0</v>
      </c>
      <c r="GN24" s="397"/>
      <c r="GO24" s="396"/>
      <c r="GP24" s="395">
        <f>SUM(GP23:GQ23)</f>
        <v>0</v>
      </c>
      <c r="GQ24" s="396"/>
      <c r="GR24" s="395">
        <f>SUM(GR23:GS23)</f>
        <v>0</v>
      </c>
      <c r="GS24" s="396"/>
      <c r="GT24" s="395">
        <f>SUM(GT23:GU23)</f>
        <v>0</v>
      </c>
      <c r="GU24" s="396"/>
      <c r="GV24" s="50">
        <f>SUM(GV23)</f>
        <v>0</v>
      </c>
      <c r="GW24" s="17"/>
      <c r="HC24" s="393"/>
      <c r="HD24" s="394"/>
      <c r="HE24" s="395">
        <f>SUM(HE23:HG23)</f>
        <v>0</v>
      </c>
      <c r="HF24" s="397"/>
      <c r="HG24" s="396"/>
      <c r="HH24" s="395">
        <f>SUM(HH23:HJ23)</f>
        <v>0</v>
      </c>
      <c r="HI24" s="397"/>
      <c r="HJ24" s="396"/>
      <c r="HK24" s="395">
        <f>SUM(HK23:HL23)</f>
        <v>0</v>
      </c>
      <c r="HL24" s="396"/>
      <c r="HM24" s="395">
        <f>SUM(HM23:HN23)</f>
        <v>0</v>
      </c>
      <c r="HN24" s="396"/>
      <c r="HO24" s="395">
        <f>SUM(HO23:HP23)</f>
        <v>0</v>
      </c>
      <c r="HP24" s="396"/>
      <c r="HQ24" s="50">
        <f>SUM(HQ23)</f>
        <v>0</v>
      </c>
      <c r="HR24" s="17"/>
      <c r="HX24" s="393"/>
      <c r="HY24" s="394"/>
      <c r="HZ24" s="395">
        <f>SUM(HZ23:IB23)</f>
        <v>0</v>
      </c>
      <c r="IA24" s="397"/>
      <c r="IB24" s="396"/>
      <c r="IC24" s="395">
        <f>SUM(IC23:IE23)</f>
        <v>0</v>
      </c>
      <c r="ID24" s="397"/>
      <c r="IE24" s="396"/>
      <c r="IF24" s="395">
        <f>SUM(IF23:IG23)</f>
        <v>0</v>
      </c>
      <c r="IG24" s="396"/>
      <c r="IH24" s="395">
        <f>SUM(IH23:II23)</f>
        <v>0</v>
      </c>
      <c r="II24" s="396"/>
      <c r="IJ24" s="395">
        <f>SUM(IJ23:IK23)</f>
        <v>0</v>
      </c>
      <c r="IK24" s="396"/>
      <c r="IL24" s="50">
        <f>SUM(IL23)</f>
        <v>0</v>
      </c>
      <c r="IM24" s="17"/>
      <c r="IS24" s="393"/>
      <c r="IT24" s="394"/>
      <c r="IU24" s="395">
        <f>SUM(IU23:IW23)</f>
        <v>0</v>
      </c>
      <c r="IV24" s="397"/>
      <c r="IW24" s="396"/>
      <c r="IX24" s="395">
        <f>SUM(IX23:IZ23)</f>
        <v>0</v>
      </c>
      <c r="IY24" s="397"/>
      <c r="IZ24" s="396"/>
      <c r="JA24" s="395">
        <f>SUM(JA23:JB23)</f>
        <v>0</v>
      </c>
      <c r="JB24" s="396"/>
      <c r="JC24" s="395">
        <f>SUM(JC23:JD23)</f>
        <v>0</v>
      </c>
      <c r="JD24" s="396"/>
      <c r="JE24" s="395">
        <f>SUM(JE23:JF23)</f>
        <v>0</v>
      </c>
      <c r="JF24" s="396"/>
      <c r="JG24" s="50">
        <f>SUM(JG23)</f>
        <v>0</v>
      </c>
      <c r="JH24" s="17"/>
      <c r="JN24" s="393"/>
      <c r="JO24" s="394"/>
      <c r="JP24" s="395">
        <f>SUM(JP23:JR23)</f>
        <v>0</v>
      </c>
      <c r="JQ24" s="397"/>
      <c r="JR24" s="396"/>
      <c r="JS24" s="395">
        <f>SUM(JS23:JU23)</f>
        <v>0</v>
      </c>
      <c r="JT24" s="397"/>
      <c r="JU24" s="396"/>
      <c r="JV24" s="395">
        <f>SUM(JV23:JW23)</f>
        <v>0</v>
      </c>
      <c r="JW24" s="396"/>
      <c r="JX24" s="395">
        <f>SUM(JX23:JY23)</f>
        <v>0</v>
      </c>
      <c r="JY24" s="396"/>
      <c r="JZ24" s="395">
        <f>SUM(JZ23:KA23)</f>
        <v>0</v>
      </c>
      <c r="KA24" s="396"/>
      <c r="KB24" s="50">
        <f>SUM(KB23)</f>
        <v>0</v>
      </c>
      <c r="KC24" s="17"/>
      <c r="KI24" s="393"/>
      <c r="KJ24" s="394"/>
      <c r="KK24" s="395">
        <f>SUM(KK23:KM23)</f>
        <v>0</v>
      </c>
      <c r="KL24" s="397"/>
      <c r="KM24" s="396"/>
      <c r="KN24" s="395">
        <f>SUM(KN23:KP23)</f>
        <v>0</v>
      </c>
      <c r="KO24" s="397"/>
      <c r="KP24" s="396"/>
      <c r="KQ24" s="395">
        <f>SUM(KQ23:KR23)</f>
        <v>0</v>
      </c>
      <c r="KR24" s="396"/>
      <c r="KS24" s="395">
        <f>SUM(KS23:KT23)</f>
        <v>0</v>
      </c>
      <c r="KT24" s="396"/>
      <c r="KU24" s="395">
        <f>SUM(KU23:KV23)</f>
        <v>0</v>
      </c>
      <c r="KV24" s="396"/>
      <c r="KW24" s="50">
        <f>SUM(KW23)</f>
        <v>0</v>
      </c>
      <c r="KX24" s="17"/>
      <c r="LD24" s="393"/>
      <c r="LE24" s="394"/>
      <c r="LF24" s="395">
        <f>SUM(LF23:LH23)</f>
        <v>0</v>
      </c>
      <c r="LG24" s="397"/>
      <c r="LH24" s="396"/>
      <c r="LI24" s="395">
        <f>SUM(LI23:LK23)</f>
        <v>0</v>
      </c>
      <c r="LJ24" s="397"/>
      <c r="LK24" s="396"/>
      <c r="LL24" s="395">
        <f>SUM(LL23:LM23)</f>
        <v>0</v>
      </c>
      <c r="LM24" s="396"/>
      <c r="LN24" s="395">
        <f>SUM(LN23:LO23)</f>
        <v>0</v>
      </c>
      <c r="LO24" s="396"/>
      <c r="LP24" s="395">
        <f>SUM(LP23:LQ23)</f>
        <v>0</v>
      </c>
      <c r="LQ24" s="396"/>
      <c r="LR24" s="50">
        <f>SUM(LR23)</f>
        <v>0</v>
      </c>
      <c r="LS24" s="17"/>
    </row>
    <row r="25" spans="1:336" ht="15.75" customHeight="1" x14ac:dyDescent="0.25">
      <c r="A25" s="116" t="s">
        <v>43</v>
      </c>
      <c r="B25" s="50">
        <v>15</v>
      </c>
      <c r="C25" s="50">
        <v>14</v>
      </c>
      <c r="D25" s="50">
        <v>13</v>
      </c>
      <c r="E25" s="50">
        <v>12</v>
      </c>
      <c r="F25" s="50">
        <v>11</v>
      </c>
      <c r="G25" s="50">
        <v>10</v>
      </c>
      <c r="H25" s="50">
        <v>9</v>
      </c>
      <c r="I25" s="50">
        <v>8</v>
      </c>
      <c r="J25" s="50">
        <v>7</v>
      </c>
      <c r="K25" s="50">
        <v>6</v>
      </c>
      <c r="L25" s="50">
        <v>5</v>
      </c>
      <c r="M25" s="50">
        <v>4</v>
      </c>
      <c r="N25" s="50">
        <v>3</v>
      </c>
      <c r="O25" s="50">
        <v>2</v>
      </c>
      <c r="P25" s="50">
        <v>1</v>
      </c>
      <c r="Q25" s="50">
        <v>0</v>
      </c>
      <c r="S25" s="16"/>
      <c r="T25" s="138"/>
      <c r="AJ25" s="122" t="str">
        <f>"Ø = "&amp;IF(SUM(X23:AJ23)&lt;&gt;0,ROUND(SUMPRODUCT(X21:AJ21,X23:AJ23)/SUM(X23:AJ23),2)&amp;" NP","N/A")</f>
        <v>Ø = N/A</v>
      </c>
      <c r="BE25" s="122" t="str">
        <f>AJ25</f>
        <v>Ø = N/A</v>
      </c>
      <c r="BZ25" s="122" t="str">
        <f>BE25</f>
        <v>Ø = N/A</v>
      </c>
      <c r="CU25" s="122" t="str">
        <f>BZ25</f>
        <v>Ø = N/A</v>
      </c>
      <c r="DP25" s="122" t="str">
        <f>CU25</f>
        <v>Ø = N/A</v>
      </c>
      <c r="EK25" s="122" t="str">
        <f>DP25</f>
        <v>Ø = N/A</v>
      </c>
      <c r="FF25" s="122" t="str">
        <f>EK25</f>
        <v>Ø = N/A</v>
      </c>
      <c r="GA25" s="122" t="str">
        <f>FF25</f>
        <v>Ø = N/A</v>
      </c>
      <c r="GV25" s="122" t="str">
        <f>GA25</f>
        <v>Ø = N/A</v>
      </c>
      <c r="HQ25" s="122" t="str">
        <f>GV25</f>
        <v>Ø = N/A</v>
      </c>
      <c r="IL25" s="122" t="str">
        <f>HQ25</f>
        <v>Ø = N/A</v>
      </c>
      <c r="JG25" s="122" t="str">
        <f>IL25</f>
        <v>Ø = N/A</v>
      </c>
      <c r="KB25" s="122" t="str">
        <f>JG25</f>
        <v>Ø = N/A</v>
      </c>
      <c r="KW25" s="122" t="str">
        <f>KB25</f>
        <v>Ø = N/A</v>
      </c>
      <c r="LR25" s="122" t="str">
        <f>KW25</f>
        <v>Ø = N/A</v>
      </c>
    </row>
    <row r="26" spans="1:336" ht="15.75" customHeight="1" thickBot="1" x14ac:dyDescent="0.3">
      <c r="A26" s="117" t="s">
        <v>2</v>
      </c>
      <c r="B26" s="51" t="str">
        <f>Resultate!O39</f>
        <v>1+</v>
      </c>
      <c r="C26" s="51" t="str">
        <f>Resultate!P39</f>
        <v>1</v>
      </c>
      <c r="D26" s="51" t="str">
        <f>Resultate!Q39</f>
        <v>1-</v>
      </c>
      <c r="E26" s="51" t="str">
        <f>Resultate!R39</f>
        <v>2+</v>
      </c>
      <c r="F26" s="51" t="str">
        <f>Resultate!S39</f>
        <v>2</v>
      </c>
      <c r="G26" s="51" t="str">
        <f>Resultate!T39</f>
        <v>2-</v>
      </c>
      <c r="H26" s="51" t="str">
        <f>Resultate!U39</f>
        <v>3+</v>
      </c>
      <c r="I26" s="51" t="str">
        <f>Resultate!V39</f>
        <v>3</v>
      </c>
      <c r="J26" s="51" t="str">
        <f>Resultate!W39</f>
        <v>3-</v>
      </c>
      <c r="K26" s="51" t="str">
        <f>Resultate!X39</f>
        <v>4+</v>
      </c>
      <c r="L26" s="51" t="str">
        <f>Resultate!Y39</f>
        <v>4</v>
      </c>
      <c r="M26" s="51" t="str">
        <f>Resultate!Z39</f>
        <v>4-</v>
      </c>
      <c r="N26" s="51" t="str">
        <f>Resultate!AA39</f>
        <v>5+</v>
      </c>
      <c r="O26" s="51" t="str">
        <f>Resultate!AB39</f>
        <v>5</v>
      </c>
      <c r="P26" s="51" t="str">
        <f>Resultate!AC39</f>
        <v>5-</v>
      </c>
      <c r="Q26" s="51" t="str">
        <f>Resultate!AD39</f>
        <v>6</v>
      </c>
      <c r="S26" s="16"/>
      <c r="T26" s="138"/>
    </row>
    <row r="27" spans="1:336" ht="15.75" customHeight="1" thickTop="1" x14ac:dyDescent="0.3">
      <c r="A27" s="509" t="s">
        <v>44</v>
      </c>
      <c r="B27" s="280" t="str">
        <f>IF(Resultate!O40&lt;&gt;0,Resultate!O40,"")</f>
        <v/>
      </c>
      <c r="C27" s="281" t="str">
        <f>IF(Resultate!P40&lt;&gt;0,Resultate!P40,"")</f>
        <v/>
      </c>
      <c r="D27" s="282" t="str">
        <f>IF(Resultate!Q40&lt;&gt;0,Resultate!Q40,"")</f>
        <v/>
      </c>
      <c r="E27" s="280" t="str">
        <f>IF(Resultate!R40&lt;&gt;0,Resultate!R40,"")</f>
        <v/>
      </c>
      <c r="F27" s="281" t="str">
        <f>IF(Resultate!S40&lt;&gt;0,Resultate!S40,"")</f>
        <v/>
      </c>
      <c r="G27" s="282" t="str">
        <f>IF(Resultate!T40&lt;&gt;0,Resultate!T40,"")</f>
        <v/>
      </c>
      <c r="H27" s="280" t="str">
        <f>IF(Resultate!U40&lt;&gt;0,Resultate!U40,"")</f>
        <v/>
      </c>
      <c r="I27" s="281" t="str">
        <f>IF(Resultate!V40&lt;&gt;0,Resultate!V40,"")</f>
        <v/>
      </c>
      <c r="J27" s="282" t="str">
        <f>IF(Resultate!W40&lt;&gt;0,Resultate!W40,"")</f>
        <v/>
      </c>
      <c r="K27" s="280" t="str">
        <f>IF(Resultate!X40&lt;&gt;0,Resultate!X40,"")</f>
        <v/>
      </c>
      <c r="L27" s="281" t="str">
        <f>IF(Resultate!Y40&lt;&gt;0,Resultate!Y40,"")</f>
        <v/>
      </c>
      <c r="M27" s="282" t="str">
        <f>IF(Resultate!Z40&lt;&gt;0,Resultate!Z40,"")</f>
        <v/>
      </c>
      <c r="N27" s="280" t="str">
        <f>IF(Resultate!AA40&lt;&gt;0,Resultate!AA40,"")</f>
        <v/>
      </c>
      <c r="O27" s="281" t="str">
        <f>IF(Resultate!AB40&lt;&gt;0,Resultate!AB40,"")</f>
        <v/>
      </c>
      <c r="P27" s="282" t="str">
        <f>IF(Resultate!AC40&lt;&gt;0,Resultate!AC40,"")</f>
        <v/>
      </c>
      <c r="Q27" s="52" t="str">
        <f>IF(Resultate!AD40&lt;&gt;0,Resultate!AD40,"")</f>
        <v/>
      </c>
      <c r="T27" s="46">
        <f>SUM(B27:Q27)</f>
        <v>0</v>
      </c>
      <c r="U27" s="46"/>
      <c r="V27" s="409" t="s">
        <v>90</v>
      </c>
      <c r="W27" s="409"/>
      <c r="X27" s="409"/>
      <c r="Y27" s="409"/>
      <c r="Z27" s="409"/>
      <c r="AA27" s="409"/>
      <c r="AB27" s="409"/>
      <c r="AC27" s="409"/>
      <c r="AD27" s="409"/>
      <c r="AE27" s="409"/>
      <c r="AF27" s="409"/>
      <c r="AG27" s="409"/>
      <c r="AH27" s="409"/>
      <c r="AI27" s="409"/>
      <c r="AJ27" s="409"/>
      <c r="AK27" s="409"/>
      <c r="AL27" s="409"/>
      <c r="AM27" s="409"/>
      <c r="AN27" s="409"/>
      <c r="AO27" s="409"/>
      <c r="AP27" s="409"/>
      <c r="AQ27" s="409" t="s">
        <v>90</v>
      </c>
      <c r="AR27" s="409"/>
      <c r="AS27" s="409"/>
      <c r="AT27" s="409"/>
      <c r="AU27" s="409"/>
      <c r="AV27" s="409"/>
      <c r="AW27" s="409"/>
      <c r="AX27" s="409"/>
      <c r="AY27" s="409"/>
      <c r="AZ27" s="409"/>
      <c r="BA27" s="409"/>
      <c r="BB27" s="409"/>
      <c r="BC27" s="409"/>
      <c r="BD27" s="409"/>
      <c r="BE27" s="409"/>
      <c r="BF27" s="409"/>
      <c r="BG27" s="409"/>
      <c r="BH27" s="409"/>
      <c r="BI27" s="409"/>
      <c r="BJ27" s="409"/>
      <c r="BK27" s="409"/>
      <c r="BL27" s="409" t="s">
        <v>90</v>
      </c>
      <c r="BM27" s="409"/>
      <c r="BN27" s="409"/>
      <c r="BO27" s="409"/>
      <c r="BP27" s="409"/>
      <c r="BQ27" s="409"/>
      <c r="BR27" s="409"/>
      <c r="BS27" s="409"/>
      <c r="BT27" s="409"/>
      <c r="BU27" s="409"/>
      <c r="BV27" s="409"/>
      <c r="BW27" s="409"/>
      <c r="BX27" s="409"/>
      <c r="BY27" s="409"/>
      <c r="BZ27" s="409"/>
      <c r="CA27" s="409"/>
      <c r="CB27" s="409"/>
      <c r="CC27" s="409"/>
      <c r="CD27" s="409"/>
      <c r="CE27" s="409"/>
      <c r="CF27" s="409"/>
      <c r="CG27" s="409" t="s">
        <v>90</v>
      </c>
      <c r="CH27" s="409"/>
      <c r="CI27" s="409"/>
      <c r="CJ27" s="409"/>
      <c r="CK27" s="409"/>
      <c r="CL27" s="409"/>
      <c r="CM27" s="409"/>
      <c r="CN27" s="409"/>
      <c r="CO27" s="409"/>
      <c r="CP27" s="409"/>
      <c r="CQ27" s="409"/>
      <c r="CR27" s="409"/>
      <c r="CS27" s="409"/>
      <c r="CT27" s="409"/>
      <c r="CU27" s="409"/>
      <c r="CV27" s="409"/>
      <c r="CW27" s="409"/>
      <c r="CX27" s="409"/>
      <c r="CY27" s="409"/>
      <c r="CZ27" s="409"/>
      <c r="DA27" s="409"/>
      <c r="DB27" s="409" t="s">
        <v>90</v>
      </c>
      <c r="DC27" s="409"/>
      <c r="DD27" s="409"/>
      <c r="DE27" s="409"/>
      <c r="DF27" s="409"/>
      <c r="DG27" s="409"/>
      <c r="DH27" s="409"/>
      <c r="DI27" s="409"/>
      <c r="DJ27" s="409"/>
      <c r="DK27" s="409"/>
      <c r="DL27" s="409"/>
      <c r="DM27" s="409"/>
      <c r="DN27" s="409"/>
      <c r="DO27" s="409"/>
      <c r="DP27" s="409"/>
      <c r="DQ27" s="409"/>
      <c r="DR27" s="409"/>
      <c r="DS27" s="409"/>
      <c r="DT27" s="409"/>
      <c r="DU27" s="409"/>
      <c r="DV27" s="409"/>
      <c r="DW27" s="409" t="s">
        <v>90</v>
      </c>
      <c r="DX27" s="409"/>
      <c r="DY27" s="409"/>
      <c r="DZ27" s="409"/>
      <c r="EA27" s="409"/>
      <c r="EB27" s="409"/>
      <c r="EC27" s="409"/>
      <c r="ED27" s="409"/>
      <c r="EE27" s="409"/>
      <c r="EF27" s="409"/>
      <c r="EG27" s="409"/>
      <c r="EH27" s="409"/>
      <c r="EI27" s="409"/>
      <c r="EJ27" s="409"/>
      <c r="EK27" s="409"/>
      <c r="EL27" s="409"/>
      <c r="EM27" s="409"/>
      <c r="EN27" s="409"/>
      <c r="EO27" s="409"/>
      <c r="EP27" s="409"/>
      <c r="EQ27" s="409"/>
      <c r="ER27" s="409" t="s">
        <v>90</v>
      </c>
      <c r="ES27" s="409"/>
      <c r="ET27" s="409"/>
      <c r="EU27" s="409"/>
      <c r="EV27" s="409"/>
      <c r="EW27" s="409"/>
      <c r="EX27" s="409"/>
      <c r="EY27" s="409"/>
      <c r="EZ27" s="409"/>
      <c r="FA27" s="409"/>
      <c r="FB27" s="409"/>
      <c r="FC27" s="409"/>
      <c r="FD27" s="409"/>
      <c r="FE27" s="409"/>
      <c r="FF27" s="409"/>
      <c r="FG27" s="409"/>
      <c r="FH27" s="409"/>
      <c r="FI27" s="409"/>
      <c r="FJ27" s="409"/>
      <c r="FK27" s="409"/>
      <c r="FL27" s="409"/>
      <c r="FM27" s="409" t="s">
        <v>90</v>
      </c>
      <c r="FN27" s="409"/>
      <c r="FO27" s="409"/>
      <c r="FP27" s="409"/>
      <c r="FQ27" s="409"/>
      <c r="FR27" s="409"/>
      <c r="FS27" s="409"/>
      <c r="FT27" s="409"/>
      <c r="FU27" s="409"/>
      <c r="FV27" s="409"/>
      <c r="FW27" s="409"/>
      <c r="FX27" s="409"/>
      <c r="FY27" s="409"/>
      <c r="FZ27" s="409"/>
      <c r="GA27" s="409"/>
      <c r="GB27" s="409"/>
      <c r="GC27" s="409"/>
      <c r="GD27" s="409"/>
      <c r="GE27" s="409"/>
      <c r="GF27" s="409"/>
      <c r="GG27" s="409"/>
      <c r="GH27" s="409" t="s">
        <v>90</v>
      </c>
      <c r="GI27" s="409"/>
      <c r="GJ27" s="409"/>
      <c r="GK27" s="409"/>
      <c r="GL27" s="409"/>
      <c r="GM27" s="409"/>
      <c r="GN27" s="409"/>
      <c r="GO27" s="409"/>
      <c r="GP27" s="409"/>
      <c r="GQ27" s="409"/>
      <c r="GR27" s="409"/>
      <c r="GS27" s="409"/>
      <c r="GT27" s="409"/>
      <c r="GU27" s="409"/>
      <c r="GV27" s="409"/>
      <c r="GW27" s="409"/>
      <c r="GX27" s="409"/>
      <c r="GY27" s="409"/>
      <c r="GZ27" s="409"/>
      <c r="HA27" s="409"/>
      <c r="HB27" s="409"/>
      <c r="HC27" s="409" t="s">
        <v>90</v>
      </c>
      <c r="HD27" s="409"/>
      <c r="HE27" s="409"/>
      <c r="HF27" s="409"/>
      <c r="HG27" s="409"/>
      <c r="HH27" s="409"/>
      <c r="HI27" s="409"/>
      <c r="HJ27" s="409"/>
      <c r="HK27" s="409"/>
      <c r="HL27" s="409"/>
      <c r="HM27" s="409"/>
      <c r="HN27" s="409"/>
      <c r="HO27" s="409"/>
      <c r="HP27" s="409"/>
      <c r="HQ27" s="409"/>
      <c r="HR27" s="409"/>
      <c r="HS27" s="409"/>
      <c r="HT27" s="409"/>
      <c r="HU27" s="409"/>
      <c r="HV27" s="409"/>
      <c r="HW27" s="409"/>
      <c r="HX27" s="409" t="s">
        <v>90</v>
      </c>
      <c r="HY27" s="409"/>
      <c r="HZ27" s="409"/>
      <c r="IA27" s="409"/>
      <c r="IB27" s="409"/>
      <c r="IC27" s="409"/>
      <c r="ID27" s="409"/>
      <c r="IE27" s="409"/>
      <c r="IF27" s="409"/>
      <c r="IG27" s="409"/>
      <c r="IH27" s="409"/>
      <c r="II27" s="409"/>
      <c r="IJ27" s="409"/>
      <c r="IK27" s="409"/>
      <c r="IL27" s="409"/>
      <c r="IM27" s="409"/>
      <c r="IN27" s="409"/>
      <c r="IO27" s="409"/>
      <c r="IP27" s="409"/>
      <c r="IQ27" s="409"/>
      <c r="IR27" s="409"/>
      <c r="IS27" s="409" t="s">
        <v>90</v>
      </c>
      <c r="IT27" s="409"/>
      <c r="IU27" s="409"/>
      <c r="IV27" s="409"/>
      <c r="IW27" s="409"/>
      <c r="IX27" s="409"/>
      <c r="IY27" s="409"/>
      <c r="IZ27" s="409"/>
      <c r="JA27" s="409"/>
      <c r="JB27" s="409"/>
      <c r="JC27" s="409"/>
      <c r="JD27" s="409"/>
      <c r="JE27" s="409"/>
      <c r="JF27" s="409"/>
      <c r="JG27" s="409"/>
      <c r="JH27" s="409"/>
      <c r="JI27" s="409"/>
      <c r="JJ27" s="409"/>
      <c r="JK27" s="409"/>
      <c r="JL27" s="409"/>
      <c r="JM27" s="409"/>
      <c r="JN27" s="409" t="s">
        <v>90</v>
      </c>
      <c r="JO27" s="409"/>
      <c r="JP27" s="409"/>
      <c r="JQ27" s="409"/>
      <c r="JR27" s="409"/>
      <c r="JS27" s="409"/>
      <c r="JT27" s="409"/>
      <c r="JU27" s="409"/>
      <c r="JV27" s="409"/>
      <c r="JW27" s="409"/>
      <c r="JX27" s="409"/>
      <c r="JY27" s="409"/>
      <c r="JZ27" s="409"/>
      <c r="KA27" s="409"/>
      <c r="KB27" s="409"/>
      <c r="KC27" s="409"/>
      <c r="KD27" s="409"/>
      <c r="KE27" s="409"/>
      <c r="KF27" s="409"/>
      <c r="KG27" s="409"/>
      <c r="KH27" s="409"/>
      <c r="KI27" s="409" t="s">
        <v>90</v>
      </c>
      <c r="KJ27" s="409"/>
      <c r="KK27" s="409"/>
      <c r="KL27" s="409"/>
      <c r="KM27" s="409"/>
      <c r="KN27" s="409"/>
      <c r="KO27" s="409"/>
      <c r="KP27" s="409"/>
      <c r="KQ27" s="409"/>
      <c r="KR27" s="409"/>
      <c r="KS27" s="409"/>
      <c r="KT27" s="409"/>
      <c r="KU27" s="409"/>
      <c r="KV27" s="409"/>
      <c r="KW27" s="409"/>
      <c r="KX27" s="409"/>
      <c r="KY27" s="409"/>
      <c r="KZ27" s="409"/>
      <c r="LA27" s="409"/>
      <c r="LB27" s="409"/>
      <c r="LC27" s="409"/>
      <c r="LD27" s="409" t="s">
        <v>90</v>
      </c>
      <c r="LE27" s="409"/>
      <c r="LF27" s="409"/>
      <c r="LG27" s="409"/>
      <c r="LH27" s="409"/>
      <c r="LI27" s="409"/>
      <c r="LJ27" s="409"/>
      <c r="LK27" s="409"/>
      <c r="LL27" s="409"/>
      <c r="LM27" s="409"/>
      <c r="LN27" s="409"/>
      <c r="LO27" s="409"/>
      <c r="LP27" s="409"/>
      <c r="LQ27" s="409"/>
      <c r="LR27" s="409"/>
      <c r="LS27" s="409"/>
      <c r="LT27" s="409"/>
      <c r="LU27" s="409"/>
      <c r="LV27" s="409"/>
      <c r="LW27" s="409"/>
      <c r="LX27" s="409"/>
    </row>
    <row r="28" spans="1:336" ht="15.75" customHeight="1" x14ac:dyDescent="0.3">
      <c r="A28" s="510"/>
      <c r="B28" s="395" t="str">
        <f>IF(SUM(B27:D27)&gt;0,SUM(B27:D27),"")</f>
        <v/>
      </c>
      <c r="C28" s="397"/>
      <c r="D28" s="396"/>
      <c r="E28" s="395" t="str">
        <f>IF(SUM(E27:G27)&gt;0,SUM(E27:G27),"")</f>
        <v/>
      </c>
      <c r="F28" s="397"/>
      <c r="G28" s="396"/>
      <c r="H28" s="395" t="str">
        <f>IF(SUM(H27:J27)&gt;0,SUM(H27:J27),"")</f>
        <v/>
      </c>
      <c r="I28" s="397"/>
      <c r="J28" s="396"/>
      <c r="K28" s="395" t="str">
        <f>IF(SUM(K27:M27)&gt;0,SUM(K27:M27),"")</f>
        <v/>
      </c>
      <c r="L28" s="397"/>
      <c r="M28" s="396"/>
      <c r="N28" s="395" t="str">
        <f>IF(SUM(N27:P27)&gt;0,SUM(N27:P27),"")</f>
        <v/>
      </c>
      <c r="O28" s="397"/>
      <c r="P28" s="396"/>
      <c r="Q28" s="50" t="str">
        <f>IF(SUM(Q27)&gt;0,SUM(Q27),"")</f>
        <v/>
      </c>
      <c r="S28" s="16" t="str">
        <f>"Ø = "&amp;IF(SUM(X16:AN16)&lt;&gt;0,ROUND(SUMPRODUCT(X14:AN14,X16:AN16)/SUM(X16:AN16),2)&amp;" NP","N/A")</f>
        <v>Ø = N/A</v>
      </c>
      <c r="T28" s="46"/>
      <c r="U28" s="46"/>
      <c r="V28" s="56" t="s">
        <v>70</v>
      </c>
      <c r="W28" s="57"/>
      <c r="X28" s="56">
        <f>Namen!$D$3</f>
        <v>0</v>
      </c>
      <c r="Y28" s="58"/>
      <c r="Z28" s="57"/>
      <c r="AA28" s="55"/>
      <c r="AB28" s="55"/>
      <c r="AE28" s="61" t="s">
        <v>91</v>
      </c>
      <c r="AF28" s="62" t="str">
        <f>'Bericht (Druck)'!AF2</f>
        <v/>
      </c>
      <c r="AJ28" s="63" t="s">
        <v>92</v>
      </c>
      <c r="AK28" s="64"/>
      <c r="AL28" s="403" t="e">
        <f>HLOOKUP(Namen!$D$6,Namen!$D$6:$D$36,'Bericht (Druck)'!AE59,FALSE)&amp;" "&amp;HLOOKUP(Namen!$C$6,Namen!$C$6:$C$36,'Bericht (Druck)'!AE59,FALSE)</f>
        <v>#REF!</v>
      </c>
      <c r="AM28" s="404"/>
      <c r="AN28" s="404"/>
      <c r="AO28" s="404"/>
      <c r="AP28" s="405"/>
      <c r="AQ28" s="56" t="s">
        <v>70</v>
      </c>
      <c r="AR28" s="57"/>
      <c r="AS28" s="56">
        <f>Namen!$D$3</f>
        <v>0</v>
      </c>
      <c r="AT28" s="58"/>
      <c r="AU28" s="57"/>
      <c r="AV28" s="55"/>
      <c r="AW28" s="55"/>
      <c r="AZ28" s="61" t="s">
        <v>91</v>
      </c>
      <c r="BA28" s="62" t="str">
        <f>'Bericht (Druck)'!BA2</f>
        <v/>
      </c>
      <c r="BE28" s="63" t="s">
        <v>92</v>
      </c>
      <c r="BF28" s="64"/>
      <c r="BG28" s="403" t="str">
        <f>IFERROR(HLOOKUP(Namen!$D$6,Namen!$D$6:$D$36,'Bericht (Druck)'!AZ59,FALSE)&amp;" "&amp;HLOOKUP(Namen!$C$6,Namen!$C$6:$C$36,'Bericht (Druck)'!AZ59,FALSE),"")</f>
        <v/>
      </c>
      <c r="BH28" s="404"/>
      <c r="BI28" s="404"/>
      <c r="BJ28" s="404"/>
      <c r="BK28" s="405"/>
      <c r="BL28" s="56" t="s">
        <v>70</v>
      </c>
      <c r="BM28" s="57"/>
      <c r="BN28" s="56">
        <f>Namen!$D$3</f>
        <v>0</v>
      </c>
      <c r="BO28" s="58"/>
      <c r="BP28" s="57"/>
      <c r="BQ28" s="55"/>
      <c r="BR28" s="55"/>
      <c r="BU28" s="61" t="s">
        <v>91</v>
      </c>
      <c r="BV28" s="62" t="str">
        <f>'Bericht (Druck)'!BV2</f>
        <v/>
      </c>
      <c r="BZ28" s="63" t="s">
        <v>92</v>
      </c>
      <c r="CA28" s="64"/>
      <c r="CB28" s="403" t="str">
        <f>IFERROR(HLOOKUP(Namen!$D$6,Namen!$D$6:$D$36,'Bericht (Druck)'!BU59,FALSE)&amp;" "&amp;HLOOKUP(Namen!$C$6,Namen!$C$6:$C$36,'Bericht (Druck)'!BU59,FALSE),"")</f>
        <v/>
      </c>
      <c r="CC28" s="404"/>
      <c r="CD28" s="404"/>
      <c r="CE28" s="404"/>
      <c r="CF28" s="405"/>
      <c r="CG28" s="56" t="s">
        <v>70</v>
      </c>
      <c r="CH28" s="57"/>
      <c r="CI28" s="56">
        <f>Namen!$D$3</f>
        <v>0</v>
      </c>
      <c r="CJ28" s="58"/>
      <c r="CK28" s="57"/>
      <c r="CL28" s="55"/>
      <c r="CM28" s="55"/>
      <c r="CP28" s="61" t="s">
        <v>91</v>
      </c>
      <c r="CQ28" s="62" t="str">
        <f>'Bericht (Druck)'!CQ2</f>
        <v/>
      </c>
      <c r="CU28" s="63" t="s">
        <v>92</v>
      </c>
      <c r="CV28" s="64"/>
      <c r="CW28" s="403" t="str">
        <f>IFERROR(HLOOKUP(Namen!$D$6,Namen!$D$6:$D$36,'Bericht (Druck)'!CP59,FALSE)&amp;" "&amp;HLOOKUP(Namen!$C$6,Namen!$C$6:$C$36,'Bericht (Druck)'!CP59,FALSE),"")</f>
        <v/>
      </c>
      <c r="CX28" s="404"/>
      <c r="CY28" s="404"/>
      <c r="CZ28" s="404"/>
      <c r="DA28" s="405"/>
      <c r="DB28" s="56" t="s">
        <v>70</v>
      </c>
      <c r="DC28" s="57"/>
      <c r="DD28" s="56">
        <f>Namen!$D$3</f>
        <v>0</v>
      </c>
      <c r="DE28" s="58"/>
      <c r="DF28" s="57"/>
      <c r="DG28" s="55"/>
      <c r="DH28" s="55"/>
      <c r="DK28" s="61" t="s">
        <v>91</v>
      </c>
      <c r="DL28" s="62" t="str">
        <f>'Bericht (Druck)'!DL2</f>
        <v/>
      </c>
      <c r="DP28" s="63" t="s">
        <v>92</v>
      </c>
      <c r="DQ28" s="64"/>
      <c r="DR28" s="403" t="str">
        <f>IFERROR(HLOOKUP(Namen!$D$6,Namen!$D$6:$D$36,'Bericht (Druck)'!DK59,FALSE)&amp;" "&amp;HLOOKUP(Namen!$C$6,Namen!$C$6:$C$36,'Bericht (Druck)'!DK59,FALSE),"")</f>
        <v/>
      </c>
      <c r="DS28" s="404"/>
      <c r="DT28" s="404"/>
      <c r="DU28" s="404"/>
      <c r="DV28" s="405"/>
      <c r="DW28" s="56" t="s">
        <v>70</v>
      </c>
      <c r="DX28" s="57"/>
      <c r="DY28" s="56">
        <f>Namen!$D$3</f>
        <v>0</v>
      </c>
      <c r="DZ28" s="58"/>
      <c r="EA28" s="57"/>
      <c r="EB28" s="55"/>
      <c r="EC28" s="55"/>
      <c r="EF28" s="61" t="s">
        <v>91</v>
      </c>
      <c r="EG28" s="62" t="str">
        <f>'Bericht (Druck)'!EG2</f>
        <v/>
      </c>
      <c r="EK28" s="63" t="s">
        <v>92</v>
      </c>
      <c r="EL28" s="64"/>
      <c r="EM28" s="403" t="str">
        <f>IFERROR(HLOOKUP(Namen!$D$6,Namen!$D$6:$D$36,'Bericht (Druck)'!EF59,FALSE)&amp;" "&amp;HLOOKUP(Namen!$C$6,Namen!$C$6:$C$36,'Bericht (Druck)'!EF59,FALSE),"")</f>
        <v/>
      </c>
      <c r="EN28" s="404"/>
      <c r="EO28" s="404"/>
      <c r="EP28" s="404"/>
      <c r="EQ28" s="405"/>
      <c r="ER28" s="56" t="s">
        <v>70</v>
      </c>
      <c r="ES28" s="57"/>
      <c r="ET28" s="56">
        <f>Namen!$D$3</f>
        <v>0</v>
      </c>
      <c r="EU28" s="58"/>
      <c r="EV28" s="57"/>
      <c r="EW28" s="55"/>
      <c r="EX28" s="55"/>
      <c r="FA28" s="61" t="s">
        <v>91</v>
      </c>
      <c r="FB28" s="62" t="str">
        <f>'Bericht (Druck)'!FB2</f>
        <v/>
      </c>
      <c r="FF28" s="63" t="s">
        <v>92</v>
      </c>
      <c r="FG28" s="64"/>
      <c r="FH28" s="403" t="str">
        <f>IFERROR(HLOOKUP(Namen!$D$6,Namen!$D$6:$D$36,'Bericht (Druck)'!FA59,FALSE)&amp;" "&amp;HLOOKUP(Namen!$C$6,Namen!$C$6:$C$36,'Bericht (Druck)'!FA59,FALSE),"")</f>
        <v/>
      </c>
      <c r="FI28" s="404"/>
      <c r="FJ28" s="404"/>
      <c r="FK28" s="404"/>
      <c r="FL28" s="405"/>
      <c r="FM28" s="56" t="s">
        <v>70</v>
      </c>
      <c r="FN28" s="57"/>
      <c r="FO28" s="56">
        <f>Namen!$D$3</f>
        <v>0</v>
      </c>
      <c r="FP28" s="58"/>
      <c r="FQ28" s="57"/>
      <c r="FR28" s="55"/>
      <c r="FS28" s="55"/>
      <c r="FV28" s="61" t="s">
        <v>91</v>
      </c>
      <c r="FW28" s="62" t="str">
        <f>'Bericht (Druck)'!FW2</f>
        <v/>
      </c>
      <c r="GA28" s="63" t="s">
        <v>92</v>
      </c>
      <c r="GB28" s="64"/>
      <c r="GC28" s="403" t="str">
        <f>IFERROR(HLOOKUP(Namen!$D$6,Namen!$D$6:$D$36,'Bericht (Druck)'!FV59,FALSE)&amp;" "&amp;HLOOKUP(Namen!$C$6,Namen!$C$6:$C$36,'Bericht (Druck)'!FV59,FALSE),"")</f>
        <v/>
      </c>
      <c r="GD28" s="404"/>
      <c r="GE28" s="404"/>
      <c r="GF28" s="404"/>
      <c r="GG28" s="405"/>
      <c r="GH28" s="56" t="s">
        <v>70</v>
      </c>
      <c r="GI28" s="57"/>
      <c r="GJ28" s="56">
        <f>Namen!$D$3</f>
        <v>0</v>
      </c>
      <c r="GK28" s="58"/>
      <c r="GL28" s="57"/>
      <c r="GM28" s="55"/>
      <c r="GN28" s="55"/>
      <c r="GQ28" s="61" t="s">
        <v>91</v>
      </c>
      <c r="GR28" s="62" t="str">
        <f>'Bericht (Druck)'!GR2</f>
        <v/>
      </c>
      <c r="GV28" s="63" t="s">
        <v>92</v>
      </c>
      <c r="GW28" s="64"/>
      <c r="GX28" s="403" t="str">
        <f>IFERROR(HLOOKUP(Namen!$D$6,Namen!$D$6:$D$36,'Bericht (Druck)'!GQ59,FALSE)&amp;" "&amp;HLOOKUP(Namen!$C$6,Namen!$C$6:$C$36,'Bericht (Druck)'!GQ59,FALSE),"")</f>
        <v/>
      </c>
      <c r="GY28" s="404"/>
      <c r="GZ28" s="404"/>
      <c r="HA28" s="404"/>
      <c r="HB28" s="405"/>
      <c r="HC28" s="56" t="s">
        <v>70</v>
      </c>
      <c r="HD28" s="57"/>
      <c r="HE28" s="56">
        <f>Namen!$D$3</f>
        <v>0</v>
      </c>
      <c r="HF28" s="58"/>
      <c r="HG28" s="57"/>
      <c r="HH28" s="55"/>
      <c r="HI28" s="55"/>
      <c r="HL28" s="61" t="s">
        <v>91</v>
      </c>
      <c r="HM28" s="62" t="str">
        <f>'Bericht (Druck)'!HM2</f>
        <v/>
      </c>
      <c r="HQ28" s="63" t="s">
        <v>92</v>
      </c>
      <c r="HR28" s="64"/>
      <c r="HS28" s="403" t="str">
        <f>IFERROR(HLOOKUP(Namen!$D$6,Namen!$D$6:$D$36,'Bericht (Druck)'!HL59,FALSE)&amp;" "&amp;HLOOKUP(Namen!$C$6,Namen!$C$6:$C$36,'Bericht (Druck)'!HL59,FALSE),"")</f>
        <v/>
      </c>
      <c r="HT28" s="404"/>
      <c r="HU28" s="404"/>
      <c r="HV28" s="404"/>
      <c r="HW28" s="405"/>
      <c r="HX28" s="56" t="s">
        <v>70</v>
      </c>
      <c r="HY28" s="57"/>
      <c r="HZ28" s="56">
        <f>Namen!$D$3</f>
        <v>0</v>
      </c>
      <c r="IA28" s="58"/>
      <c r="IB28" s="57"/>
      <c r="IC28" s="55"/>
      <c r="ID28" s="55"/>
      <c r="IG28" s="61" t="s">
        <v>91</v>
      </c>
      <c r="IH28" s="62" t="str">
        <f>'Bericht (Druck)'!IH2</f>
        <v/>
      </c>
      <c r="IL28" s="63" t="s">
        <v>92</v>
      </c>
      <c r="IM28" s="64"/>
      <c r="IN28" s="403" t="str">
        <f>IFERROR(HLOOKUP(Namen!$D$6,Namen!$D$6:$D$36,'Bericht (Druck)'!IG59,FALSE)&amp;" "&amp;HLOOKUP(Namen!$C$6,Namen!$C$6:$C$36,'Bericht (Druck)'!IG59,FALSE),"")</f>
        <v/>
      </c>
      <c r="IO28" s="404"/>
      <c r="IP28" s="404"/>
      <c r="IQ28" s="404"/>
      <c r="IR28" s="405"/>
      <c r="IS28" s="56" t="s">
        <v>70</v>
      </c>
      <c r="IT28" s="57"/>
      <c r="IU28" s="56">
        <f>Namen!$D$3</f>
        <v>0</v>
      </c>
      <c r="IV28" s="58"/>
      <c r="IW28" s="57"/>
      <c r="IX28" s="55"/>
      <c r="IY28" s="55"/>
      <c r="JB28" s="61" t="s">
        <v>91</v>
      </c>
      <c r="JC28" s="62" t="str">
        <f>'Bericht (Druck)'!JC2</f>
        <v/>
      </c>
      <c r="JG28" s="63" t="s">
        <v>92</v>
      </c>
      <c r="JH28" s="64"/>
      <c r="JI28" s="403" t="str">
        <f>IFERROR(HLOOKUP(Namen!$D$6,Namen!$D$6:$D$36,'Bericht (Druck)'!JB59,FALSE)&amp;" "&amp;HLOOKUP(Namen!$C$6,Namen!$C$6:$C$36,'Bericht (Druck)'!JB59,FALSE),"")</f>
        <v/>
      </c>
      <c r="JJ28" s="404"/>
      <c r="JK28" s="404"/>
      <c r="JL28" s="404"/>
      <c r="JM28" s="405"/>
      <c r="JN28" s="56" t="s">
        <v>70</v>
      </c>
      <c r="JO28" s="57"/>
      <c r="JP28" s="56">
        <f>Namen!$D$3</f>
        <v>0</v>
      </c>
      <c r="JQ28" s="58"/>
      <c r="JR28" s="57"/>
      <c r="JS28" s="55"/>
      <c r="JT28" s="55"/>
      <c r="JW28" s="61" t="s">
        <v>91</v>
      </c>
      <c r="JX28" s="62" t="str">
        <f>'Bericht (Druck)'!JX2</f>
        <v/>
      </c>
      <c r="KB28" s="63" t="s">
        <v>92</v>
      </c>
      <c r="KC28" s="64"/>
      <c r="KD28" s="403" t="str">
        <f>IFERROR(HLOOKUP(Namen!$D$6,Namen!$D$6:$D$36,'Bericht (Druck)'!JW59,FALSE)&amp;" "&amp;HLOOKUP(Namen!$C$6,Namen!$C$6:$C$36,'Bericht (Druck)'!JW59,FALSE),"")</f>
        <v/>
      </c>
      <c r="KE28" s="404"/>
      <c r="KF28" s="404"/>
      <c r="KG28" s="404"/>
      <c r="KH28" s="405"/>
      <c r="KI28" s="56" t="s">
        <v>70</v>
      </c>
      <c r="KJ28" s="57"/>
      <c r="KK28" s="56">
        <f>Namen!$D$3</f>
        <v>0</v>
      </c>
      <c r="KL28" s="58"/>
      <c r="KM28" s="57"/>
      <c r="KN28" s="55"/>
      <c r="KO28" s="55"/>
      <c r="KR28" s="61" t="s">
        <v>91</v>
      </c>
      <c r="KS28" s="62" t="str">
        <f>'Bericht (Druck)'!KS2</f>
        <v/>
      </c>
      <c r="KW28" s="63" t="s">
        <v>92</v>
      </c>
      <c r="KX28" s="64"/>
      <c r="KY28" s="403" t="str">
        <f>IFERROR(HLOOKUP(Namen!$D$6,Namen!$D$6:$D$36,'Bericht (Druck)'!KR59,FALSE)&amp;" "&amp;HLOOKUP(Namen!$C$6,Namen!$C$6:$C$36,'Bericht (Druck)'!KR59,FALSE),"")</f>
        <v/>
      </c>
      <c r="KZ28" s="404"/>
      <c r="LA28" s="404"/>
      <c r="LB28" s="404"/>
      <c r="LC28" s="405"/>
      <c r="LD28" s="56" t="s">
        <v>70</v>
      </c>
      <c r="LE28" s="57"/>
      <c r="LF28" s="56">
        <f>Namen!$D$3</f>
        <v>0</v>
      </c>
      <c r="LG28" s="58"/>
      <c r="LH28" s="57"/>
      <c r="LI28" s="55"/>
      <c r="LJ28" s="55"/>
      <c r="LM28" s="61" t="s">
        <v>91</v>
      </c>
      <c r="LN28" s="62" t="str">
        <f>'Bericht (Druck)'!LN2</f>
        <v/>
      </c>
      <c r="LR28" s="63" t="s">
        <v>92</v>
      </c>
      <c r="LS28" s="64"/>
      <c r="LT28" s="403" t="str">
        <f>IFERROR(HLOOKUP(Namen!$D$6,Namen!$D$6:$D$36,'Bericht (Druck)'!LM59,FALSE)&amp;" "&amp;HLOOKUP(Namen!$C$6,Namen!$C$6:$C$36,'Bericht (Druck)'!LM59,FALSE),"")</f>
        <v/>
      </c>
      <c r="LU28" s="404"/>
      <c r="LV28" s="404"/>
      <c r="LW28" s="404"/>
      <c r="LX28" s="405"/>
    </row>
    <row r="29" spans="1:336" ht="15.75" customHeight="1" x14ac:dyDescent="0.25">
      <c r="A29" s="20" t="str">
        <f>IF(OR(T55,T54),"","Notenspiegel (GR):")</f>
        <v/>
      </c>
      <c r="S29" s="5"/>
      <c r="T29" s="311"/>
      <c r="U29" s="46"/>
      <c r="V29" s="56" t="s">
        <v>98</v>
      </c>
      <c r="W29" s="57"/>
      <c r="X29" s="56">
        <f>Namen!$D$4</f>
        <v>0</v>
      </c>
      <c r="Y29" s="58"/>
      <c r="Z29" s="57"/>
      <c r="AA29" s="114"/>
      <c r="AB29" s="114"/>
      <c r="AC29" s="114"/>
      <c r="AD29" s="114"/>
      <c r="AE29" s="114"/>
      <c r="AJ29" s="63" t="s">
        <v>63</v>
      </c>
      <c r="AK29" s="64"/>
      <c r="AL29" s="403">
        <f>Namen!$D$2</f>
        <v>0</v>
      </c>
      <c r="AM29" s="404"/>
      <c r="AN29" s="404"/>
      <c r="AO29" s="404"/>
      <c r="AP29" s="405"/>
      <c r="AQ29" s="56" t="s">
        <v>98</v>
      </c>
      <c r="AR29" s="57"/>
      <c r="AS29" s="56">
        <f>Namen!$D$4</f>
        <v>0</v>
      </c>
      <c r="AT29" s="58"/>
      <c r="AU29" s="57"/>
      <c r="AV29" s="114"/>
      <c r="AW29" s="114"/>
      <c r="AX29" s="114"/>
      <c r="AY29" s="114"/>
      <c r="AZ29" s="114"/>
      <c r="BE29" s="63" t="s">
        <v>63</v>
      </c>
      <c r="BF29" s="64"/>
      <c r="BG29" s="403">
        <f>Namen!$D$2</f>
        <v>0</v>
      </c>
      <c r="BH29" s="404"/>
      <c r="BI29" s="404"/>
      <c r="BJ29" s="404"/>
      <c r="BK29" s="405"/>
      <c r="BL29" s="56" t="s">
        <v>98</v>
      </c>
      <c r="BM29" s="57"/>
      <c r="BN29" s="56">
        <f>Namen!$D$4</f>
        <v>0</v>
      </c>
      <c r="BO29" s="58"/>
      <c r="BP29" s="57"/>
      <c r="BQ29" s="114"/>
      <c r="BR29" s="114"/>
      <c r="BS29" s="114"/>
      <c r="BT29" s="114"/>
      <c r="BU29" s="114"/>
      <c r="BZ29" s="63" t="s">
        <v>63</v>
      </c>
      <c r="CA29" s="64"/>
      <c r="CB29" s="403">
        <f>Namen!$D$2</f>
        <v>0</v>
      </c>
      <c r="CC29" s="404"/>
      <c r="CD29" s="404"/>
      <c r="CE29" s="404"/>
      <c r="CF29" s="405"/>
      <c r="CG29" s="56" t="s">
        <v>98</v>
      </c>
      <c r="CH29" s="57"/>
      <c r="CI29" s="56">
        <f>Namen!$D$4</f>
        <v>0</v>
      </c>
      <c r="CJ29" s="58"/>
      <c r="CK29" s="57"/>
      <c r="CL29" s="114"/>
      <c r="CM29" s="114"/>
      <c r="CN29" s="114"/>
      <c r="CO29" s="114"/>
      <c r="CP29" s="114"/>
      <c r="CU29" s="63" t="s">
        <v>63</v>
      </c>
      <c r="CV29" s="64"/>
      <c r="CW29" s="403">
        <f>Namen!$D$2</f>
        <v>0</v>
      </c>
      <c r="CX29" s="404"/>
      <c r="CY29" s="404"/>
      <c r="CZ29" s="404"/>
      <c r="DA29" s="405"/>
      <c r="DB29" s="56" t="s">
        <v>98</v>
      </c>
      <c r="DC29" s="57"/>
      <c r="DD29" s="56">
        <f>Namen!$D$4</f>
        <v>0</v>
      </c>
      <c r="DE29" s="58"/>
      <c r="DF29" s="57"/>
      <c r="DG29" s="114"/>
      <c r="DH29" s="114"/>
      <c r="DI29" s="114"/>
      <c r="DJ29" s="114"/>
      <c r="DK29" s="114"/>
      <c r="DP29" s="63" t="s">
        <v>63</v>
      </c>
      <c r="DQ29" s="64"/>
      <c r="DR29" s="403">
        <f>Namen!$D$2</f>
        <v>0</v>
      </c>
      <c r="DS29" s="404"/>
      <c r="DT29" s="404"/>
      <c r="DU29" s="404"/>
      <c r="DV29" s="405"/>
      <c r="DW29" s="56" t="s">
        <v>98</v>
      </c>
      <c r="DX29" s="57"/>
      <c r="DY29" s="56">
        <f>Namen!$D$4</f>
        <v>0</v>
      </c>
      <c r="DZ29" s="58"/>
      <c r="EA29" s="57"/>
      <c r="EB29" s="114"/>
      <c r="EC29" s="114"/>
      <c r="ED29" s="114"/>
      <c r="EE29" s="114"/>
      <c r="EF29" s="114"/>
      <c r="EK29" s="63" t="s">
        <v>63</v>
      </c>
      <c r="EL29" s="64"/>
      <c r="EM29" s="403">
        <f>Namen!$D$2</f>
        <v>0</v>
      </c>
      <c r="EN29" s="404"/>
      <c r="EO29" s="404"/>
      <c r="EP29" s="404"/>
      <c r="EQ29" s="405"/>
      <c r="ER29" s="56" t="s">
        <v>98</v>
      </c>
      <c r="ES29" s="57"/>
      <c r="ET29" s="56">
        <f>Namen!$D$4</f>
        <v>0</v>
      </c>
      <c r="EU29" s="58"/>
      <c r="EV29" s="57"/>
      <c r="EW29" s="114"/>
      <c r="EX29" s="114"/>
      <c r="EY29" s="114"/>
      <c r="EZ29" s="114"/>
      <c r="FA29" s="114"/>
      <c r="FF29" s="63" t="s">
        <v>63</v>
      </c>
      <c r="FG29" s="64"/>
      <c r="FH29" s="403">
        <f>Namen!$D$2</f>
        <v>0</v>
      </c>
      <c r="FI29" s="404"/>
      <c r="FJ29" s="404"/>
      <c r="FK29" s="404"/>
      <c r="FL29" s="405"/>
      <c r="FM29" s="56" t="s">
        <v>98</v>
      </c>
      <c r="FN29" s="57"/>
      <c r="FO29" s="56">
        <f>Namen!$D$4</f>
        <v>0</v>
      </c>
      <c r="FP29" s="58"/>
      <c r="FQ29" s="57"/>
      <c r="FR29" s="114"/>
      <c r="FS29" s="114"/>
      <c r="FT29" s="114"/>
      <c r="FU29" s="114"/>
      <c r="FV29" s="114"/>
      <c r="GA29" s="63" t="s">
        <v>63</v>
      </c>
      <c r="GB29" s="64"/>
      <c r="GC29" s="403">
        <f>Namen!$D$2</f>
        <v>0</v>
      </c>
      <c r="GD29" s="404"/>
      <c r="GE29" s="404"/>
      <c r="GF29" s="404"/>
      <c r="GG29" s="405"/>
      <c r="GH29" s="56" t="s">
        <v>98</v>
      </c>
      <c r="GI29" s="57"/>
      <c r="GJ29" s="56">
        <f>Namen!$D$4</f>
        <v>0</v>
      </c>
      <c r="GK29" s="58"/>
      <c r="GL29" s="57"/>
      <c r="GM29" s="114"/>
      <c r="GN29" s="114"/>
      <c r="GO29" s="114"/>
      <c r="GP29" s="114"/>
      <c r="GQ29" s="114"/>
      <c r="GV29" s="63" t="s">
        <v>63</v>
      </c>
      <c r="GW29" s="64"/>
      <c r="GX29" s="403">
        <f>Namen!$D$2</f>
        <v>0</v>
      </c>
      <c r="GY29" s="404"/>
      <c r="GZ29" s="404"/>
      <c r="HA29" s="404"/>
      <c r="HB29" s="405"/>
      <c r="HC29" s="56" t="s">
        <v>98</v>
      </c>
      <c r="HD29" s="57"/>
      <c r="HE29" s="56">
        <f>Namen!$D$4</f>
        <v>0</v>
      </c>
      <c r="HF29" s="58"/>
      <c r="HG29" s="57"/>
      <c r="HH29" s="114"/>
      <c r="HI29" s="114"/>
      <c r="HJ29" s="114"/>
      <c r="HK29" s="114"/>
      <c r="HL29" s="114"/>
      <c r="HQ29" s="63" t="s">
        <v>63</v>
      </c>
      <c r="HR29" s="64"/>
      <c r="HS29" s="403">
        <f>Namen!$D$2</f>
        <v>0</v>
      </c>
      <c r="HT29" s="404"/>
      <c r="HU29" s="404"/>
      <c r="HV29" s="404"/>
      <c r="HW29" s="405"/>
      <c r="HX29" s="56" t="s">
        <v>98</v>
      </c>
      <c r="HY29" s="57"/>
      <c r="HZ29" s="56">
        <f>Namen!$D$4</f>
        <v>0</v>
      </c>
      <c r="IA29" s="58"/>
      <c r="IB29" s="57"/>
      <c r="IC29" s="114"/>
      <c r="ID29" s="114"/>
      <c r="IE29" s="114"/>
      <c r="IF29" s="114"/>
      <c r="IG29" s="114"/>
      <c r="IL29" s="63" t="s">
        <v>63</v>
      </c>
      <c r="IM29" s="64"/>
      <c r="IN29" s="403">
        <f>Namen!$D$2</f>
        <v>0</v>
      </c>
      <c r="IO29" s="404"/>
      <c r="IP29" s="404"/>
      <c r="IQ29" s="404"/>
      <c r="IR29" s="405"/>
      <c r="IS29" s="56" t="s">
        <v>98</v>
      </c>
      <c r="IT29" s="57"/>
      <c r="IU29" s="56">
        <f>Namen!$D$4</f>
        <v>0</v>
      </c>
      <c r="IV29" s="58"/>
      <c r="IW29" s="57"/>
      <c r="IX29" s="114"/>
      <c r="IY29" s="114"/>
      <c r="IZ29" s="114"/>
      <c r="JA29" s="114"/>
      <c r="JB29" s="114"/>
      <c r="JG29" s="63" t="s">
        <v>63</v>
      </c>
      <c r="JH29" s="64"/>
      <c r="JI29" s="403">
        <f>Namen!$D$2</f>
        <v>0</v>
      </c>
      <c r="JJ29" s="404"/>
      <c r="JK29" s="404"/>
      <c r="JL29" s="404"/>
      <c r="JM29" s="405"/>
      <c r="JN29" s="56" t="s">
        <v>98</v>
      </c>
      <c r="JO29" s="57"/>
      <c r="JP29" s="56">
        <f>Namen!$D$4</f>
        <v>0</v>
      </c>
      <c r="JQ29" s="58"/>
      <c r="JR29" s="57"/>
      <c r="JS29" s="114"/>
      <c r="JT29" s="114"/>
      <c r="JU29" s="114"/>
      <c r="JV29" s="114"/>
      <c r="JW29" s="114"/>
      <c r="KB29" s="63" t="s">
        <v>63</v>
      </c>
      <c r="KC29" s="64"/>
      <c r="KD29" s="403">
        <f>Namen!$D$2</f>
        <v>0</v>
      </c>
      <c r="KE29" s="404"/>
      <c r="KF29" s="404"/>
      <c r="KG29" s="404"/>
      <c r="KH29" s="405"/>
      <c r="KI29" s="56" t="s">
        <v>98</v>
      </c>
      <c r="KJ29" s="57"/>
      <c r="KK29" s="56">
        <f>Namen!$D$4</f>
        <v>0</v>
      </c>
      <c r="KL29" s="58"/>
      <c r="KM29" s="57"/>
      <c r="KN29" s="114"/>
      <c r="KO29" s="114"/>
      <c r="KP29" s="114"/>
      <c r="KQ29" s="114"/>
      <c r="KR29" s="114"/>
      <c r="KW29" s="63" t="s">
        <v>63</v>
      </c>
      <c r="KX29" s="64"/>
      <c r="KY29" s="403">
        <f>Namen!$D$2</f>
        <v>0</v>
      </c>
      <c r="KZ29" s="404"/>
      <c r="LA29" s="404"/>
      <c r="LB29" s="404"/>
      <c r="LC29" s="405"/>
      <c r="LD29" s="56" t="s">
        <v>98</v>
      </c>
      <c r="LE29" s="57"/>
      <c r="LF29" s="56">
        <f>Namen!$D$4</f>
        <v>0</v>
      </c>
      <c r="LG29" s="58"/>
      <c r="LH29" s="57"/>
      <c r="LI29" s="114"/>
      <c r="LJ29" s="114"/>
      <c r="LK29" s="114"/>
      <c r="LL29" s="114"/>
      <c r="LM29" s="114"/>
      <c r="LR29" s="63" t="s">
        <v>63</v>
      </c>
      <c r="LS29" s="64"/>
      <c r="LT29" s="403">
        <f>Namen!$D$2</f>
        <v>0</v>
      </c>
      <c r="LU29" s="404"/>
      <c r="LV29" s="404"/>
      <c r="LW29" s="404"/>
      <c r="LX29" s="405"/>
    </row>
    <row r="30" spans="1:336" ht="15.75" customHeight="1" x14ac:dyDescent="0.25">
      <c r="A30" s="116" t="s">
        <v>43</v>
      </c>
      <c r="B30" s="50">
        <v>12</v>
      </c>
      <c r="C30" s="50">
        <v>11</v>
      </c>
      <c r="D30" s="50">
        <v>10</v>
      </c>
      <c r="E30" s="50">
        <v>9</v>
      </c>
      <c r="F30" s="50">
        <v>8</v>
      </c>
      <c r="G30" s="50">
        <v>7</v>
      </c>
      <c r="H30" s="50">
        <v>6</v>
      </c>
      <c r="I30" s="50">
        <v>5</v>
      </c>
      <c r="J30" s="50">
        <v>4</v>
      </c>
      <c r="K30" s="50">
        <v>3</v>
      </c>
      <c r="L30" s="50">
        <v>2</v>
      </c>
      <c r="M30" s="50">
        <v>1</v>
      </c>
      <c r="N30" s="50">
        <v>0</v>
      </c>
      <c r="S30" s="16"/>
      <c r="T30" s="46"/>
      <c r="U30" s="46"/>
      <c r="V30" s="55"/>
      <c r="Y30" s="54"/>
      <c r="Z30" s="54"/>
      <c r="AA30" s="114"/>
      <c r="AB30" s="114"/>
      <c r="AC30" s="114"/>
      <c r="AD30" s="114"/>
      <c r="AE30" s="114"/>
      <c r="AJ30" s="63" t="s">
        <v>65</v>
      </c>
      <c r="AK30" s="64"/>
      <c r="AL30" s="406" t="str">
        <f>IF(Notenschlüssel!$D$5&lt;&gt;"",Notenschlüssel!$D$5,"")</f>
        <v/>
      </c>
      <c r="AM30" s="407"/>
      <c r="AN30" s="407"/>
      <c r="AO30" s="407"/>
      <c r="AP30" s="408"/>
      <c r="AQ30" s="55"/>
      <c r="AT30" s="54"/>
      <c r="AU30" s="54"/>
      <c r="AV30" s="114"/>
      <c r="AW30" s="114"/>
      <c r="AX30" s="114"/>
      <c r="AY30" s="114"/>
      <c r="AZ30" s="114"/>
      <c r="BE30" s="63" t="s">
        <v>65</v>
      </c>
      <c r="BF30" s="64"/>
      <c r="BG30" s="406" t="str">
        <f>IF(Notenschlüssel!$D$5&lt;&gt;"",Notenschlüssel!$D$5,"")</f>
        <v/>
      </c>
      <c r="BH30" s="407"/>
      <c r="BI30" s="407"/>
      <c r="BJ30" s="407"/>
      <c r="BK30" s="408"/>
      <c r="BL30" s="55"/>
      <c r="BO30" s="54"/>
      <c r="BP30" s="54"/>
      <c r="BQ30" s="114"/>
      <c r="BR30" s="114"/>
      <c r="BS30" s="114"/>
      <c r="BT30" s="114"/>
      <c r="BU30" s="114"/>
      <c r="BZ30" s="63" t="s">
        <v>65</v>
      </c>
      <c r="CA30" s="64"/>
      <c r="CB30" s="406" t="str">
        <f>IF(Notenschlüssel!$D$5&lt;&gt;"",Notenschlüssel!$D$5,"")</f>
        <v/>
      </c>
      <c r="CC30" s="407"/>
      <c r="CD30" s="407"/>
      <c r="CE30" s="407"/>
      <c r="CF30" s="408"/>
      <c r="CG30" s="55"/>
      <c r="CJ30" s="54"/>
      <c r="CK30" s="54"/>
      <c r="CL30" s="114"/>
      <c r="CM30" s="114"/>
      <c r="CN30" s="114"/>
      <c r="CO30" s="114"/>
      <c r="CP30" s="114"/>
      <c r="CU30" s="63" t="s">
        <v>65</v>
      </c>
      <c r="CV30" s="64"/>
      <c r="CW30" s="406" t="str">
        <f>IF(Notenschlüssel!$D$5&lt;&gt;"",Notenschlüssel!$D$5,"")</f>
        <v/>
      </c>
      <c r="CX30" s="407"/>
      <c r="CY30" s="407"/>
      <c r="CZ30" s="407"/>
      <c r="DA30" s="408"/>
      <c r="DB30" s="55"/>
      <c r="DE30" s="54"/>
      <c r="DF30" s="54"/>
      <c r="DG30" s="114"/>
      <c r="DH30" s="114"/>
      <c r="DI30" s="114"/>
      <c r="DJ30" s="114"/>
      <c r="DK30" s="114"/>
      <c r="DP30" s="63" t="s">
        <v>65</v>
      </c>
      <c r="DQ30" s="64"/>
      <c r="DR30" s="406" t="str">
        <f>IF(Notenschlüssel!$D$5&lt;&gt;"",Notenschlüssel!$D$5,"")</f>
        <v/>
      </c>
      <c r="DS30" s="407"/>
      <c r="DT30" s="407"/>
      <c r="DU30" s="407"/>
      <c r="DV30" s="408"/>
      <c r="DW30" s="55"/>
      <c r="DZ30" s="54"/>
      <c r="EA30" s="54"/>
      <c r="EB30" s="114"/>
      <c r="EC30" s="114"/>
      <c r="ED30" s="114"/>
      <c r="EE30" s="114"/>
      <c r="EF30" s="114"/>
      <c r="EK30" s="63" t="s">
        <v>65</v>
      </c>
      <c r="EL30" s="64"/>
      <c r="EM30" s="406" t="str">
        <f>IF(Notenschlüssel!$D$5&lt;&gt;"",Notenschlüssel!$D$5,"")</f>
        <v/>
      </c>
      <c r="EN30" s="407"/>
      <c r="EO30" s="407"/>
      <c r="EP30" s="407"/>
      <c r="EQ30" s="408"/>
      <c r="ER30" s="55"/>
      <c r="EU30" s="54"/>
      <c r="EV30" s="54"/>
      <c r="EW30" s="114"/>
      <c r="EX30" s="114"/>
      <c r="EY30" s="114"/>
      <c r="EZ30" s="114"/>
      <c r="FA30" s="114"/>
      <c r="FF30" s="63" t="s">
        <v>65</v>
      </c>
      <c r="FG30" s="64"/>
      <c r="FH30" s="406" t="str">
        <f>IF(Notenschlüssel!$D$5&lt;&gt;"",Notenschlüssel!$D$5,"")</f>
        <v/>
      </c>
      <c r="FI30" s="407"/>
      <c r="FJ30" s="407"/>
      <c r="FK30" s="407"/>
      <c r="FL30" s="408"/>
      <c r="FM30" s="55"/>
      <c r="FP30" s="54"/>
      <c r="FQ30" s="54"/>
      <c r="FR30" s="114"/>
      <c r="FS30" s="114"/>
      <c r="FT30" s="114"/>
      <c r="FU30" s="114"/>
      <c r="FV30" s="114"/>
      <c r="GA30" s="63" t="s">
        <v>65</v>
      </c>
      <c r="GB30" s="64"/>
      <c r="GC30" s="406" t="str">
        <f>IF(Notenschlüssel!$D$5&lt;&gt;"",Notenschlüssel!$D$5,"")</f>
        <v/>
      </c>
      <c r="GD30" s="407"/>
      <c r="GE30" s="407"/>
      <c r="GF30" s="407"/>
      <c r="GG30" s="408"/>
      <c r="GH30" s="55"/>
      <c r="GK30" s="54"/>
      <c r="GL30" s="54"/>
      <c r="GM30" s="114"/>
      <c r="GN30" s="114"/>
      <c r="GO30" s="114"/>
      <c r="GP30" s="114"/>
      <c r="GQ30" s="114"/>
      <c r="GV30" s="63" t="s">
        <v>65</v>
      </c>
      <c r="GW30" s="64"/>
      <c r="GX30" s="406" t="str">
        <f>IF(Notenschlüssel!$D$5&lt;&gt;"",Notenschlüssel!$D$5,"")</f>
        <v/>
      </c>
      <c r="GY30" s="407"/>
      <c r="GZ30" s="407"/>
      <c r="HA30" s="407"/>
      <c r="HB30" s="408"/>
      <c r="HC30" s="55"/>
      <c r="HF30" s="54"/>
      <c r="HG30" s="54"/>
      <c r="HH30" s="114"/>
      <c r="HI30" s="114"/>
      <c r="HJ30" s="114"/>
      <c r="HK30" s="114"/>
      <c r="HL30" s="114"/>
      <c r="HQ30" s="63" t="s">
        <v>65</v>
      </c>
      <c r="HR30" s="64"/>
      <c r="HS30" s="406" t="str">
        <f>IF(Notenschlüssel!$D$5&lt;&gt;"",Notenschlüssel!$D$5,"")</f>
        <v/>
      </c>
      <c r="HT30" s="407"/>
      <c r="HU30" s="407"/>
      <c r="HV30" s="407"/>
      <c r="HW30" s="408"/>
      <c r="HX30" s="55"/>
      <c r="IA30" s="54"/>
      <c r="IB30" s="54"/>
      <c r="IC30" s="114"/>
      <c r="ID30" s="114"/>
      <c r="IE30" s="114"/>
      <c r="IF30" s="114"/>
      <c r="IG30" s="114"/>
      <c r="IL30" s="63" t="s">
        <v>65</v>
      </c>
      <c r="IM30" s="64"/>
      <c r="IN30" s="406" t="str">
        <f>IF(Notenschlüssel!$D$5&lt;&gt;"",Notenschlüssel!$D$5,"")</f>
        <v/>
      </c>
      <c r="IO30" s="407"/>
      <c r="IP30" s="407"/>
      <c r="IQ30" s="407"/>
      <c r="IR30" s="408"/>
      <c r="IS30" s="55"/>
      <c r="IV30" s="54"/>
      <c r="IW30" s="54"/>
      <c r="IX30" s="114"/>
      <c r="IY30" s="114"/>
      <c r="IZ30" s="114"/>
      <c r="JA30" s="114"/>
      <c r="JB30" s="114"/>
      <c r="JG30" s="63" t="s">
        <v>65</v>
      </c>
      <c r="JH30" s="64"/>
      <c r="JI30" s="406" t="str">
        <f>IF(Notenschlüssel!$D$5&lt;&gt;"",Notenschlüssel!$D$5,"")</f>
        <v/>
      </c>
      <c r="JJ30" s="407"/>
      <c r="JK30" s="407"/>
      <c r="JL30" s="407"/>
      <c r="JM30" s="408"/>
      <c r="JN30" s="55"/>
      <c r="JQ30" s="54"/>
      <c r="JR30" s="54"/>
      <c r="JS30" s="114"/>
      <c r="JT30" s="114"/>
      <c r="JU30" s="114"/>
      <c r="JV30" s="114"/>
      <c r="JW30" s="114"/>
      <c r="KB30" s="63" t="s">
        <v>65</v>
      </c>
      <c r="KC30" s="64"/>
      <c r="KD30" s="406" t="str">
        <f>IF(Notenschlüssel!$D$5&lt;&gt;"",Notenschlüssel!$D$5,"")</f>
        <v/>
      </c>
      <c r="KE30" s="407"/>
      <c r="KF30" s="407"/>
      <c r="KG30" s="407"/>
      <c r="KH30" s="408"/>
      <c r="KI30" s="55"/>
      <c r="KL30" s="54"/>
      <c r="KM30" s="54"/>
      <c r="KN30" s="114"/>
      <c r="KO30" s="114"/>
      <c r="KP30" s="114"/>
      <c r="KQ30" s="114"/>
      <c r="KR30" s="114"/>
      <c r="KW30" s="63" t="s">
        <v>65</v>
      </c>
      <c r="KX30" s="64"/>
      <c r="KY30" s="406" t="str">
        <f>IF(Notenschlüssel!$D$5&lt;&gt;"",Notenschlüssel!$D$5,"")</f>
        <v/>
      </c>
      <c r="KZ30" s="407"/>
      <c r="LA30" s="407"/>
      <c r="LB30" s="407"/>
      <c r="LC30" s="408"/>
      <c r="LD30" s="55"/>
      <c r="LG30" s="54"/>
      <c r="LH30" s="54"/>
      <c r="LI30" s="114"/>
      <c r="LJ30" s="114"/>
      <c r="LK30" s="114"/>
      <c r="LL30" s="114"/>
      <c r="LM30" s="114"/>
      <c r="LR30" s="63" t="s">
        <v>65</v>
      </c>
      <c r="LS30" s="64"/>
      <c r="LT30" s="406" t="str">
        <f>IF(Notenschlüssel!$D$5&lt;&gt;"",Notenschlüssel!$D$5,"")</f>
        <v/>
      </c>
      <c r="LU30" s="407"/>
      <c r="LV30" s="407"/>
      <c r="LW30" s="407"/>
      <c r="LX30" s="408"/>
    </row>
    <row r="31" spans="1:336" ht="15.75" customHeight="1" thickBot="1" x14ac:dyDescent="0.3">
      <c r="A31" s="117" t="s">
        <v>2</v>
      </c>
      <c r="B31" s="51" t="s">
        <v>27</v>
      </c>
      <c r="C31" s="51" t="s">
        <v>28</v>
      </c>
      <c r="D31" s="51" t="s">
        <v>29</v>
      </c>
      <c r="E31" s="51" t="s">
        <v>30</v>
      </c>
      <c r="F31" s="51" t="s">
        <v>31</v>
      </c>
      <c r="G31" s="51" t="s">
        <v>32</v>
      </c>
      <c r="H31" s="51" t="s">
        <v>33</v>
      </c>
      <c r="I31" s="51" t="s">
        <v>34</v>
      </c>
      <c r="J31" s="51" t="s">
        <v>42</v>
      </c>
      <c r="K31" s="51" t="s">
        <v>35</v>
      </c>
      <c r="L31" s="51" t="s">
        <v>36</v>
      </c>
      <c r="M31" s="51" t="s">
        <v>37</v>
      </c>
      <c r="N31" s="51" t="s">
        <v>38</v>
      </c>
      <c r="S31" s="16"/>
      <c r="T31" s="46"/>
      <c r="U31" s="46"/>
      <c r="V31" s="54"/>
      <c r="W31" s="54"/>
      <c r="X31" s="54"/>
      <c r="Y31" s="54"/>
      <c r="Z31" s="54"/>
      <c r="AA31" s="114"/>
      <c r="AB31" s="114"/>
      <c r="AC31" s="114"/>
      <c r="AD31" s="114"/>
      <c r="AE31" s="114"/>
      <c r="AF31" s="114"/>
      <c r="AG31" s="114"/>
      <c r="AH31" s="114"/>
      <c r="AI31" s="114"/>
      <c r="AJ31" s="63" t="s">
        <v>160</v>
      </c>
      <c r="AK31" s="64"/>
      <c r="AL31" s="403" t="e">
        <f>HLOOKUP(Namen!$E$6,Namen!$E$6:$E$36,'Bericht (Druck)'!AE59,FALSE)&amp;"-Kurs"</f>
        <v>#REF!</v>
      </c>
      <c r="AM31" s="404"/>
      <c r="AN31" s="404"/>
      <c r="AO31" s="404"/>
      <c r="AP31" s="405"/>
      <c r="AQ31" s="54"/>
      <c r="AR31" s="54"/>
      <c r="AS31" s="54"/>
      <c r="AT31" s="54"/>
      <c r="AU31" s="54"/>
      <c r="AV31" s="114"/>
      <c r="AW31" s="114"/>
      <c r="AX31" s="114"/>
      <c r="AY31" s="114"/>
      <c r="AZ31" s="114"/>
      <c r="BA31" s="114"/>
      <c r="BB31" s="114"/>
      <c r="BC31" s="114"/>
      <c r="BD31" s="114"/>
      <c r="BE31" s="63" t="s">
        <v>160</v>
      </c>
      <c r="BF31" s="64"/>
      <c r="BG31" s="403" t="str">
        <f>IFERROR(HLOOKUP(Namen!$E$6,Namen!$E$6:$E$36,'Bericht (Druck)'!AZ59,FALSE)&amp;"-Kurs","")</f>
        <v/>
      </c>
      <c r="BH31" s="404"/>
      <c r="BI31" s="404"/>
      <c r="BJ31" s="404"/>
      <c r="BK31" s="405"/>
      <c r="BL31" s="54"/>
      <c r="BM31" s="54"/>
      <c r="BN31" s="54"/>
      <c r="BO31" s="54"/>
      <c r="BP31" s="54"/>
      <c r="BQ31" s="114"/>
      <c r="BR31" s="114"/>
      <c r="BS31" s="114"/>
      <c r="BT31" s="114"/>
      <c r="BU31" s="114"/>
      <c r="BV31" s="114"/>
      <c r="BW31" s="114"/>
      <c r="BX31" s="114"/>
      <c r="BY31" s="114"/>
      <c r="BZ31" s="63" t="s">
        <v>160</v>
      </c>
      <c r="CA31" s="64"/>
      <c r="CB31" s="403" t="str">
        <f>IFERROR(HLOOKUP(Namen!$E$6,Namen!$E$6:$E$36,'Bericht (Druck)'!BU59,FALSE)&amp;"-Kurs","")</f>
        <v/>
      </c>
      <c r="CC31" s="404"/>
      <c r="CD31" s="404"/>
      <c r="CE31" s="404"/>
      <c r="CF31" s="405"/>
      <c r="CG31" s="54"/>
      <c r="CH31" s="54"/>
      <c r="CI31" s="54"/>
      <c r="CJ31" s="54"/>
      <c r="CK31" s="54"/>
      <c r="CL31" s="114"/>
      <c r="CM31" s="114"/>
      <c r="CN31" s="114"/>
      <c r="CO31" s="114"/>
      <c r="CP31" s="114"/>
      <c r="CQ31" s="114"/>
      <c r="CR31" s="114"/>
      <c r="CS31" s="114"/>
      <c r="CT31" s="114"/>
      <c r="CU31" s="63" t="s">
        <v>160</v>
      </c>
      <c r="CV31" s="64"/>
      <c r="CW31" s="403" t="str">
        <f>IFERROR(HLOOKUP(Namen!$E$6,Namen!$E$6:$E$36,'Bericht (Druck)'!CP59,FALSE)&amp;"-Kurs","")</f>
        <v/>
      </c>
      <c r="CX31" s="404"/>
      <c r="CY31" s="404"/>
      <c r="CZ31" s="404"/>
      <c r="DA31" s="405"/>
      <c r="DB31" s="54"/>
      <c r="DC31" s="54"/>
      <c r="DD31" s="54"/>
      <c r="DE31" s="54"/>
      <c r="DF31" s="54"/>
      <c r="DG31" s="114"/>
      <c r="DH31" s="114"/>
      <c r="DI31" s="114"/>
      <c r="DJ31" s="114"/>
      <c r="DK31" s="114"/>
      <c r="DL31" s="114"/>
      <c r="DM31" s="114"/>
      <c r="DN31" s="114"/>
      <c r="DO31" s="114"/>
      <c r="DP31" s="63" t="s">
        <v>160</v>
      </c>
      <c r="DQ31" s="64"/>
      <c r="DR31" s="403" t="str">
        <f>IFERROR(HLOOKUP(Namen!$E$6,Namen!$E$6:$E$36,'Bericht (Druck)'!DK59,FALSE)&amp;"-Kurs","")</f>
        <v/>
      </c>
      <c r="DS31" s="404"/>
      <c r="DT31" s="404"/>
      <c r="DU31" s="404"/>
      <c r="DV31" s="405"/>
      <c r="DW31" s="54"/>
      <c r="DX31" s="54"/>
      <c r="DY31" s="54"/>
      <c r="DZ31" s="54"/>
      <c r="EA31" s="54"/>
      <c r="EB31" s="114"/>
      <c r="EC31" s="114"/>
      <c r="ED31" s="114"/>
      <c r="EE31" s="114"/>
      <c r="EF31" s="114"/>
      <c r="EG31" s="114"/>
      <c r="EH31" s="114"/>
      <c r="EI31" s="114"/>
      <c r="EJ31" s="114"/>
      <c r="EK31" s="63" t="s">
        <v>160</v>
      </c>
      <c r="EL31" s="64"/>
      <c r="EM31" s="403" t="str">
        <f>IFERROR(HLOOKUP(Namen!$E$6,Namen!$E$6:$E$36,'Bericht (Druck)'!EF59,FALSE)&amp;"-Kurs","")</f>
        <v/>
      </c>
      <c r="EN31" s="404"/>
      <c r="EO31" s="404"/>
      <c r="EP31" s="404"/>
      <c r="EQ31" s="405"/>
      <c r="ER31" s="54"/>
      <c r="ES31" s="54"/>
      <c r="ET31" s="54"/>
      <c r="EU31" s="54"/>
      <c r="EV31" s="54"/>
      <c r="EW31" s="114"/>
      <c r="EX31" s="114"/>
      <c r="EY31" s="114"/>
      <c r="EZ31" s="114"/>
      <c r="FA31" s="114"/>
      <c r="FB31" s="114"/>
      <c r="FC31" s="114"/>
      <c r="FD31" s="114"/>
      <c r="FE31" s="114"/>
      <c r="FF31" s="63" t="s">
        <v>160</v>
      </c>
      <c r="FG31" s="64"/>
      <c r="FH31" s="403" t="str">
        <f>IFERROR(HLOOKUP(Namen!$E$6,Namen!$E$6:$E$36,'Bericht (Druck)'!FA59,FALSE)&amp;"-Kurs","")</f>
        <v/>
      </c>
      <c r="FI31" s="404"/>
      <c r="FJ31" s="404"/>
      <c r="FK31" s="404"/>
      <c r="FL31" s="405"/>
      <c r="FM31" s="54"/>
      <c r="FN31" s="54"/>
      <c r="FO31" s="54"/>
      <c r="FP31" s="54"/>
      <c r="FQ31" s="54"/>
      <c r="FR31" s="114"/>
      <c r="FS31" s="114"/>
      <c r="FT31" s="114"/>
      <c r="FU31" s="114"/>
      <c r="FV31" s="114"/>
      <c r="FW31" s="114"/>
      <c r="FX31" s="114"/>
      <c r="FY31" s="114"/>
      <c r="FZ31" s="114"/>
      <c r="GA31" s="63" t="s">
        <v>160</v>
      </c>
      <c r="GB31" s="64"/>
      <c r="GC31" s="403" t="str">
        <f>IFERROR(HLOOKUP(Namen!$E$6,Namen!$E$6:$E$36,'Bericht (Druck)'!FV59,FALSE)&amp;"-Kurs","")</f>
        <v/>
      </c>
      <c r="GD31" s="404"/>
      <c r="GE31" s="404"/>
      <c r="GF31" s="404"/>
      <c r="GG31" s="405"/>
      <c r="GH31" s="54"/>
      <c r="GI31" s="54"/>
      <c r="GJ31" s="54"/>
      <c r="GK31" s="54"/>
      <c r="GL31" s="54"/>
      <c r="GM31" s="114"/>
      <c r="GN31" s="114"/>
      <c r="GO31" s="114"/>
      <c r="GP31" s="114"/>
      <c r="GQ31" s="114"/>
      <c r="GR31" s="114"/>
      <c r="GS31" s="114"/>
      <c r="GT31" s="114"/>
      <c r="GU31" s="114"/>
      <c r="GV31" s="63" t="s">
        <v>160</v>
      </c>
      <c r="GW31" s="64"/>
      <c r="GX31" s="403" t="str">
        <f>IFERROR(HLOOKUP(Namen!$E$6,Namen!$E$6:$E$36,'Bericht (Druck)'!GQ59,FALSE)&amp;"-Kurs","")</f>
        <v/>
      </c>
      <c r="GY31" s="404"/>
      <c r="GZ31" s="404"/>
      <c r="HA31" s="404"/>
      <c r="HB31" s="405"/>
      <c r="HC31" s="54"/>
      <c r="HD31" s="54"/>
      <c r="HE31" s="54"/>
      <c r="HF31" s="54"/>
      <c r="HG31" s="54"/>
      <c r="HH31" s="114"/>
      <c r="HI31" s="114"/>
      <c r="HJ31" s="114"/>
      <c r="HK31" s="114"/>
      <c r="HL31" s="114"/>
      <c r="HM31" s="114"/>
      <c r="HN31" s="114"/>
      <c r="HO31" s="114"/>
      <c r="HP31" s="114"/>
      <c r="HQ31" s="63" t="s">
        <v>160</v>
      </c>
      <c r="HR31" s="64"/>
      <c r="HS31" s="403" t="str">
        <f>IFERROR(HLOOKUP(Namen!$E$6,Namen!$E$6:$E$36,'Bericht (Druck)'!HL59,FALSE)&amp;"-Kurs","")</f>
        <v/>
      </c>
      <c r="HT31" s="404"/>
      <c r="HU31" s="404"/>
      <c r="HV31" s="404"/>
      <c r="HW31" s="405"/>
      <c r="HX31" s="54"/>
      <c r="HY31" s="54"/>
      <c r="HZ31" s="54"/>
      <c r="IA31" s="54"/>
      <c r="IB31" s="54"/>
      <c r="IC31" s="114"/>
      <c r="ID31" s="114"/>
      <c r="IE31" s="114"/>
      <c r="IF31" s="114"/>
      <c r="IG31" s="114"/>
      <c r="IH31" s="114"/>
      <c r="II31" s="114"/>
      <c r="IJ31" s="114"/>
      <c r="IK31" s="114"/>
      <c r="IL31" s="63" t="s">
        <v>160</v>
      </c>
      <c r="IM31" s="64"/>
      <c r="IN31" s="403" t="str">
        <f>IFERROR(HLOOKUP(Namen!$E$6,Namen!$E$6:$E$36,'Bericht (Druck)'!IG59,FALSE)&amp;"-Kurs","")</f>
        <v/>
      </c>
      <c r="IO31" s="404"/>
      <c r="IP31" s="404"/>
      <c r="IQ31" s="404"/>
      <c r="IR31" s="405"/>
      <c r="IS31" s="54"/>
      <c r="IT31" s="54"/>
      <c r="IU31" s="54"/>
      <c r="IV31" s="54"/>
      <c r="IW31" s="54"/>
      <c r="IX31" s="114"/>
      <c r="IY31" s="114"/>
      <c r="IZ31" s="114"/>
      <c r="JA31" s="114"/>
      <c r="JB31" s="114"/>
      <c r="JC31" s="114"/>
      <c r="JD31" s="114"/>
      <c r="JE31" s="114"/>
      <c r="JF31" s="114"/>
      <c r="JG31" s="63" t="s">
        <v>160</v>
      </c>
      <c r="JH31" s="64"/>
      <c r="JI31" s="403" t="str">
        <f>IFERROR(HLOOKUP(Namen!$E$6,Namen!$E$6:$E$36,'Bericht (Druck)'!JB59,FALSE)&amp;"-Kurs","")</f>
        <v/>
      </c>
      <c r="JJ31" s="404"/>
      <c r="JK31" s="404"/>
      <c r="JL31" s="404"/>
      <c r="JM31" s="405"/>
      <c r="JN31" s="54"/>
      <c r="JO31" s="54"/>
      <c r="JP31" s="54"/>
      <c r="JQ31" s="54"/>
      <c r="JR31" s="54"/>
      <c r="JS31" s="114"/>
      <c r="JT31" s="114"/>
      <c r="JU31" s="114"/>
      <c r="JV31" s="114"/>
      <c r="JW31" s="114"/>
      <c r="JX31" s="114"/>
      <c r="JY31" s="114"/>
      <c r="JZ31" s="114"/>
      <c r="KA31" s="114"/>
      <c r="KB31" s="63" t="s">
        <v>160</v>
      </c>
      <c r="KC31" s="64"/>
      <c r="KD31" s="403" t="str">
        <f>IFERROR(HLOOKUP(Namen!$E$6,Namen!$E$6:$E$36,'Bericht (Druck)'!JW59,FALSE)&amp;"-Kurs","")</f>
        <v/>
      </c>
      <c r="KE31" s="404"/>
      <c r="KF31" s="404"/>
      <c r="KG31" s="404"/>
      <c r="KH31" s="405"/>
      <c r="KI31" s="54"/>
      <c r="KJ31" s="54"/>
      <c r="KK31" s="54"/>
      <c r="KL31" s="54"/>
      <c r="KM31" s="54"/>
      <c r="KN31" s="114"/>
      <c r="KO31" s="114"/>
      <c r="KP31" s="114"/>
      <c r="KQ31" s="114"/>
      <c r="KR31" s="114"/>
      <c r="KS31" s="114"/>
      <c r="KT31" s="114"/>
      <c r="KU31" s="114"/>
      <c r="KV31" s="114"/>
      <c r="KW31" s="63" t="s">
        <v>160</v>
      </c>
      <c r="KX31" s="64"/>
      <c r="KY31" s="403" t="str">
        <f>IFERROR(HLOOKUP(Namen!$E$6,Namen!$E$6:$E$36,'Bericht (Druck)'!KR59,FALSE)&amp;"-Kurs","")</f>
        <v/>
      </c>
      <c r="KZ31" s="404"/>
      <c r="LA31" s="404"/>
      <c r="LB31" s="404"/>
      <c r="LC31" s="405"/>
      <c r="LD31" s="54"/>
      <c r="LE31" s="54"/>
      <c r="LF31" s="54"/>
      <c r="LG31" s="54"/>
      <c r="LH31" s="54"/>
      <c r="LI31" s="114"/>
      <c r="LJ31" s="114"/>
      <c r="LK31" s="114"/>
      <c r="LL31" s="114"/>
      <c r="LM31" s="114"/>
      <c r="LN31" s="114"/>
      <c r="LO31" s="114"/>
      <c r="LP31" s="114"/>
      <c r="LQ31" s="114"/>
      <c r="LR31" s="63" t="s">
        <v>160</v>
      </c>
      <c r="LS31" s="64"/>
      <c r="LT31" s="403" t="str">
        <f>IFERROR(HLOOKUP(Namen!$E$6,Namen!$E$6:$E$36,'Bericht (Druck)'!LM59,FALSE)&amp;"-Kurs","")</f>
        <v/>
      </c>
      <c r="LU31" s="404"/>
      <c r="LV31" s="404"/>
      <c r="LW31" s="404"/>
      <c r="LX31" s="405"/>
    </row>
    <row r="32" spans="1:336" ht="15.75" customHeight="1" thickTop="1" x14ac:dyDescent="0.25">
      <c r="A32" s="509" t="s">
        <v>44</v>
      </c>
      <c r="B32" s="280" t="str">
        <f>IF(Resultate!O46&lt;&gt;0,Resultate!O46,"")</f>
        <v/>
      </c>
      <c r="C32" s="281" t="str">
        <f>IF(Resultate!P46&lt;&gt;0,Resultate!P46,"")</f>
        <v/>
      </c>
      <c r="D32" s="282" t="str">
        <f>IF(Resultate!Q46&lt;&gt;0,Resultate!Q46,"")</f>
        <v/>
      </c>
      <c r="E32" s="280" t="str">
        <f>IF(Resultate!R46&lt;&gt;0,Resultate!R46,"")</f>
        <v/>
      </c>
      <c r="F32" s="281" t="str">
        <f>IF(Resultate!S46&lt;&gt;0,Resultate!S46,"")</f>
        <v/>
      </c>
      <c r="G32" s="282" t="str">
        <f>IF(Resultate!T46&lt;&gt;0,Resultate!T46,"")</f>
        <v/>
      </c>
      <c r="H32" s="280" t="str">
        <f>IF(Resultate!U46&lt;&gt;0,Resultate!U46,"")</f>
        <v/>
      </c>
      <c r="I32" s="282" t="str">
        <f>IF(Resultate!V46&lt;&gt;0,Resultate!V46,"")</f>
        <v/>
      </c>
      <c r="J32" s="280" t="str">
        <f>IF(Resultate!W46&lt;&gt;0,Resultate!W46,"")</f>
        <v/>
      </c>
      <c r="K32" s="282" t="str">
        <f>IF(Resultate!X46&lt;&gt;0,Resultate!X46,"")</f>
        <v/>
      </c>
      <c r="L32" s="280" t="str">
        <f>IF(Resultate!Y46&lt;&gt;0,Resultate!Y46,"")</f>
        <v/>
      </c>
      <c r="M32" s="282" t="str">
        <f>IF(Resultate!Z46&lt;&gt;0,Resultate!Z46,"")</f>
        <v/>
      </c>
      <c r="N32" s="283" t="str">
        <f>IF(Resultate!AA46&lt;&gt;0,Resultate!AA46,"")</f>
        <v/>
      </c>
      <c r="T32" s="46">
        <f>SUM(B32:N32)</f>
        <v>0</v>
      </c>
      <c r="U32" s="46"/>
      <c r="V32" s="49" t="str">
        <f ca="1">IFERROR("Es waren insgesamt "&amp;AE60&amp;" Bewertungseinheiten (BE) zu erreichen.","")</f>
        <v/>
      </c>
      <c r="Z32" s="66"/>
      <c r="AH32" s="114"/>
      <c r="AI32" s="114"/>
      <c r="AQ32" s="49" t="str">
        <f ca="1">IFERROR("Es waren insgesamt "&amp;AZ60&amp;" Bewertungseinheiten (BE) zu erreichen.","")</f>
        <v/>
      </c>
      <c r="AU32" s="66"/>
      <c r="BC32" s="114"/>
      <c r="BD32" s="114"/>
      <c r="BL32" s="49" t="str">
        <f ca="1">IFERROR("Es waren insgesamt "&amp;BU60&amp;" Bewertungseinheiten (BE) zu erreichen.","")</f>
        <v/>
      </c>
      <c r="BP32" s="66"/>
      <c r="BX32" s="114"/>
      <c r="BY32" s="114"/>
      <c r="CG32" s="49" t="str">
        <f ca="1">IFERROR("Es waren insgesamt "&amp;CP60&amp;" Bewertungseinheiten (BE) zu erreichen.","")</f>
        <v/>
      </c>
      <c r="CK32" s="66"/>
      <c r="CS32" s="114"/>
      <c r="CT32" s="114"/>
      <c r="DB32" s="49" t="str">
        <f ca="1">IFERROR("Es waren insgesamt "&amp;DK60&amp;" Bewertungseinheiten (BE) zu erreichen.","")</f>
        <v/>
      </c>
      <c r="DF32" s="66"/>
      <c r="DN32" s="114"/>
      <c r="DO32" s="114"/>
      <c r="DW32" s="49" t="str">
        <f ca="1">IFERROR("Es waren insgesamt "&amp;EF60&amp;" Bewertungseinheiten (BE) zu erreichen.","")</f>
        <v/>
      </c>
      <c r="EA32" s="66"/>
      <c r="EI32" s="114"/>
      <c r="EJ32" s="114"/>
      <c r="ER32" s="49" t="str">
        <f ca="1">IFERROR("Es waren insgesamt "&amp;FA60&amp;" Bewertungseinheiten (BE) zu erreichen.","")</f>
        <v/>
      </c>
      <c r="EV32" s="66"/>
      <c r="FD32" s="114"/>
      <c r="FE32" s="114"/>
      <c r="FM32" s="49" t="str">
        <f ca="1">IFERROR("Es waren insgesamt "&amp;FV60&amp;" Bewertungseinheiten (BE) zu erreichen.","")</f>
        <v/>
      </c>
      <c r="FQ32" s="66"/>
      <c r="FY32" s="114"/>
      <c r="FZ32" s="114"/>
      <c r="GH32" s="49" t="str">
        <f ca="1">IFERROR("Es waren insgesamt "&amp;GQ60&amp;" Bewertungseinheiten (BE) zu erreichen.","")</f>
        <v/>
      </c>
      <c r="GL32" s="66"/>
      <c r="GT32" s="114"/>
      <c r="GU32" s="114"/>
      <c r="HC32" s="49" t="str">
        <f ca="1">IFERROR("Es waren insgesamt "&amp;HL60&amp;" Bewertungseinheiten (BE) zu erreichen.","")</f>
        <v/>
      </c>
      <c r="HG32" s="66"/>
      <c r="HO32" s="114"/>
      <c r="HP32" s="114"/>
      <c r="HX32" s="49" t="str">
        <f ca="1">IFERROR("Es waren insgesamt "&amp;IG60&amp;" Bewertungseinheiten (BE) zu erreichen.","")</f>
        <v/>
      </c>
      <c r="IB32" s="66"/>
      <c r="IJ32" s="114"/>
      <c r="IK32" s="114"/>
      <c r="IS32" s="49" t="str">
        <f ca="1">IFERROR("Es waren insgesamt "&amp;JB60&amp;" Bewertungseinheiten (BE) zu erreichen.","")</f>
        <v/>
      </c>
      <c r="IW32" s="66"/>
      <c r="JE32" s="114"/>
      <c r="JF32" s="114"/>
      <c r="JN32" s="49" t="str">
        <f ca="1">IFERROR("Es waren insgesamt "&amp;JW60&amp;" Bewertungseinheiten (BE) zu erreichen.","")</f>
        <v/>
      </c>
      <c r="JR32" s="66"/>
      <c r="JZ32" s="114"/>
      <c r="KA32" s="114"/>
      <c r="KI32" s="49" t="str">
        <f ca="1">IFERROR("Es waren insgesamt "&amp;KR60&amp;" Bewertungseinheiten (BE) zu erreichen.","")</f>
        <v/>
      </c>
      <c r="KM32" s="66"/>
      <c r="KU32" s="114"/>
      <c r="KV32" s="114"/>
      <c r="LD32" s="49" t="str">
        <f ca="1">IFERROR("Es waren insgesamt "&amp;LM60&amp;" Bewertungseinheiten (BE) zu erreichen.","")</f>
        <v/>
      </c>
      <c r="LH32" s="66"/>
      <c r="LP32" s="114"/>
      <c r="LQ32" s="114"/>
    </row>
    <row r="33" spans="1:336" ht="15.75" customHeight="1" x14ac:dyDescent="0.25">
      <c r="A33" s="510"/>
      <c r="B33" s="395" t="str">
        <f>IF(SUM(B32:D32)&gt;0,SUM(B32:D32),"")</f>
        <v/>
      </c>
      <c r="C33" s="397"/>
      <c r="D33" s="396"/>
      <c r="E33" s="395" t="str">
        <f>IF(SUM(E32:G32)&gt;0,SUM(E32:G32),"")</f>
        <v/>
      </c>
      <c r="F33" s="397"/>
      <c r="G33" s="396"/>
      <c r="H33" s="395" t="str">
        <f>IF(SUM(H32:I32)&gt;0,SUM(H32:I32),"")</f>
        <v/>
      </c>
      <c r="I33" s="396"/>
      <c r="J33" s="395" t="str">
        <f>IF(SUM(J32:K32)&gt;0,SUM(J32:K32),"")</f>
        <v/>
      </c>
      <c r="K33" s="396"/>
      <c r="L33" s="395" t="str">
        <f>IF(SUM(L32:M32)&gt;0,SUM(L32:M32),"")</f>
        <v/>
      </c>
      <c r="M33" s="396"/>
      <c r="N33" s="50" t="str">
        <f>IF(SUM(N32)&gt;0,SUM(N32),"")</f>
        <v/>
      </c>
      <c r="P33" s="16" t="str">
        <f>"Ø = "&amp;IF(SUM(X23:AJ23)&lt;&gt;0,ROUND(SUMPRODUCT(X21:AJ21,X23:AJ23)/SUM(X23:AJ23),2)&amp;" NP","N/A")</f>
        <v>Ø = N/A</v>
      </c>
      <c r="T33" s="46"/>
      <c r="U33" s="46"/>
      <c r="V33" s="49" t="str">
        <f ca="1">IFERROR("Du hast "&amp;AE61&amp;" BE erreicht. Das entspricht "&amp;AE62*100&amp;"%.","")</f>
        <v/>
      </c>
      <c r="X33" s="85"/>
      <c r="AE33" s="67"/>
      <c r="AH33" s="114"/>
      <c r="AI33" s="114"/>
      <c r="AJ33" s="114"/>
      <c r="AK33" s="114"/>
      <c r="AL33" s="114"/>
      <c r="AM33" s="114"/>
      <c r="AN33" s="114"/>
      <c r="AO33" s="114"/>
      <c r="AP33" s="114"/>
      <c r="AQ33" s="49" t="str">
        <f ca="1">IFERROR("Du hast "&amp;AZ61&amp;" BE erreicht. Das entspricht "&amp;AZ62*100&amp;"%.","")</f>
        <v/>
      </c>
      <c r="AS33" s="85"/>
      <c r="AZ33" s="67"/>
      <c r="BC33" s="114"/>
      <c r="BD33" s="114"/>
      <c r="BE33" s="114"/>
      <c r="BF33" s="114"/>
      <c r="BG33" s="114"/>
      <c r="BH33" s="114"/>
      <c r="BI33" s="114"/>
      <c r="BJ33" s="114"/>
      <c r="BK33" s="114"/>
      <c r="BL33" s="49" t="str">
        <f ca="1">IFERROR("Du hast "&amp;BU61&amp;" BE erreicht. Das entspricht "&amp;BU62*100&amp;"%.","")</f>
        <v/>
      </c>
      <c r="BN33" s="85"/>
      <c r="BU33" s="67"/>
      <c r="BX33" s="114"/>
      <c r="BY33" s="114"/>
      <c r="BZ33" s="114"/>
      <c r="CA33" s="114"/>
      <c r="CB33" s="114"/>
      <c r="CC33" s="114"/>
      <c r="CD33" s="114"/>
      <c r="CE33" s="114"/>
      <c r="CF33" s="114"/>
      <c r="CG33" s="49" t="str">
        <f ca="1">IFERROR("Du hast "&amp;CP61&amp;" BE erreicht. Das entspricht "&amp;CP62*100&amp;"%.","")</f>
        <v/>
      </c>
      <c r="CI33" s="85"/>
      <c r="CP33" s="67"/>
      <c r="CS33" s="114"/>
      <c r="CT33" s="114"/>
      <c r="CU33" s="114"/>
      <c r="CV33" s="114"/>
      <c r="CW33" s="114"/>
      <c r="CX33" s="114"/>
      <c r="CY33" s="114"/>
      <c r="CZ33" s="114"/>
      <c r="DA33" s="114"/>
      <c r="DB33" s="49" t="str">
        <f ca="1">IFERROR("Du hast "&amp;DK61&amp;" BE erreicht. Das entspricht "&amp;DK62*100&amp;"%.","")</f>
        <v/>
      </c>
      <c r="DD33" s="85"/>
      <c r="DK33" s="67"/>
      <c r="DN33" s="114"/>
      <c r="DO33" s="114"/>
      <c r="DP33" s="114"/>
      <c r="DQ33" s="114"/>
      <c r="DR33" s="114"/>
      <c r="DS33" s="114"/>
      <c r="DT33" s="114"/>
      <c r="DU33" s="114"/>
      <c r="DV33" s="114"/>
      <c r="DW33" s="49" t="str">
        <f ca="1">IFERROR("Du hast "&amp;EF61&amp;" BE erreicht. Das entspricht "&amp;EF62*100&amp;"%.","")</f>
        <v/>
      </c>
      <c r="DY33" s="85"/>
      <c r="EF33" s="67"/>
      <c r="EI33" s="114"/>
      <c r="EJ33" s="114"/>
      <c r="EK33" s="114"/>
      <c r="EL33" s="114"/>
      <c r="EM33" s="114"/>
      <c r="EN33" s="114"/>
      <c r="EO33" s="114"/>
      <c r="EP33" s="114"/>
      <c r="EQ33" s="114"/>
      <c r="ER33" s="49" t="str">
        <f ca="1">IFERROR("Du hast "&amp;FA61&amp;" BE erreicht. Das entspricht "&amp;FA62*100&amp;"%.","")</f>
        <v/>
      </c>
      <c r="ET33" s="85"/>
      <c r="FA33" s="67"/>
      <c r="FD33" s="114"/>
      <c r="FE33" s="114"/>
      <c r="FF33" s="114"/>
      <c r="FG33" s="114"/>
      <c r="FH33" s="114"/>
      <c r="FI33" s="114"/>
      <c r="FJ33" s="114"/>
      <c r="FK33" s="114"/>
      <c r="FL33" s="114"/>
      <c r="FM33" s="49" t="str">
        <f ca="1">IFERROR("Du hast "&amp;FV61&amp;" BE erreicht. Das entspricht "&amp;FV62*100&amp;"%.","")</f>
        <v/>
      </c>
      <c r="FO33" s="85"/>
      <c r="FV33" s="67"/>
      <c r="FY33" s="114"/>
      <c r="FZ33" s="114"/>
      <c r="GA33" s="114"/>
      <c r="GB33" s="114"/>
      <c r="GC33" s="114"/>
      <c r="GD33" s="114"/>
      <c r="GE33" s="114"/>
      <c r="GF33" s="114"/>
      <c r="GG33" s="114"/>
      <c r="GH33" s="49" t="str">
        <f ca="1">IFERROR("Du hast "&amp;GQ61&amp;" BE erreicht. Das entspricht "&amp;GQ62*100&amp;"%.","")</f>
        <v/>
      </c>
      <c r="GJ33" s="85"/>
      <c r="GQ33" s="67"/>
      <c r="GT33" s="114"/>
      <c r="GU33" s="114"/>
      <c r="GV33" s="114"/>
      <c r="GW33" s="114"/>
      <c r="GX33" s="114"/>
      <c r="GY33" s="114"/>
      <c r="GZ33" s="114"/>
      <c r="HA33" s="114"/>
      <c r="HB33" s="114"/>
      <c r="HC33" s="49" t="str">
        <f ca="1">IFERROR("Du hast "&amp;HL61&amp;" BE erreicht. Das entspricht "&amp;HL62*100&amp;"%.","")</f>
        <v/>
      </c>
      <c r="HE33" s="85"/>
      <c r="HL33" s="67"/>
      <c r="HO33" s="114"/>
      <c r="HP33" s="114"/>
      <c r="HQ33" s="114"/>
      <c r="HR33" s="114"/>
      <c r="HS33" s="114"/>
      <c r="HT33" s="114"/>
      <c r="HU33" s="114"/>
      <c r="HV33" s="114"/>
      <c r="HW33" s="114"/>
      <c r="HX33" s="49" t="str">
        <f ca="1">IFERROR("Du hast "&amp;IG61&amp;" BE erreicht. Das entspricht "&amp;IG62*100&amp;"%.","")</f>
        <v/>
      </c>
      <c r="HZ33" s="85"/>
      <c r="IG33" s="67"/>
      <c r="IJ33" s="114"/>
      <c r="IK33" s="114"/>
      <c r="IL33" s="114"/>
      <c r="IM33" s="114"/>
      <c r="IN33" s="114"/>
      <c r="IO33" s="114"/>
      <c r="IP33" s="114"/>
      <c r="IQ33" s="114"/>
      <c r="IR33" s="114"/>
      <c r="IS33" s="49" t="str">
        <f ca="1">IFERROR("Du hast "&amp;JB61&amp;" BE erreicht. Das entspricht "&amp;JB62*100&amp;"%.","")</f>
        <v/>
      </c>
      <c r="IU33" s="85"/>
      <c r="JB33" s="67"/>
      <c r="JE33" s="114"/>
      <c r="JF33" s="114"/>
      <c r="JG33" s="114"/>
      <c r="JH33" s="114"/>
      <c r="JI33" s="114"/>
      <c r="JJ33" s="114"/>
      <c r="JK33" s="114"/>
      <c r="JL33" s="114"/>
      <c r="JM33" s="114"/>
      <c r="JN33" s="49" t="str">
        <f ca="1">IFERROR("Du hast "&amp;JW61&amp;" BE erreicht. Das entspricht "&amp;JW62*100&amp;"%.","")</f>
        <v/>
      </c>
      <c r="JP33" s="85"/>
      <c r="JW33" s="67"/>
      <c r="JZ33" s="114"/>
      <c r="KA33" s="114"/>
      <c r="KB33" s="114"/>
      <c r="KC33" s="114"/>
      <c r="KD33" s="114"/>
      <c r="KE33" s="114"/>
      <c r="KF33" s="114"/>
      <c r="KG33" s="114"/>
      <c r="KH33" s="114"/>
      <c r="KI33" s="49" t="str">
        <f ca="1">IFERROR("Du hast "&amp;KR61&amp;" BE erreicht. Das entspricht "&amp;KR62*100&amp;"%.","")</f>
        <v/>
      </c>
      <c r="KK33" s="85"/>
      <c r="KR33" s="67"/>
      <c r="KU33" s="114"/>
      <c r="KV33" s="114"/>
      <c r="KW33" s="114"/>
      <c r="KX33" s="114"/>
      <c r="KY33" s="114"/>
      <c r="KZ33" s="114"/>
      <c r="LA33" s="114"/>
      <c r="LB33" s="114"/>
      <c r="LC33" s="114"/>
      <c r="LD33" s="49" t="str">
        <f ca="1">IFERROR("Du hast "&amp;LM61&amp;" BE erreicht. Das entspricht "&amp;LM62*100&amp;"%.","")</f>
        <v/>
      </c>
      <c r="LF33" s="85"/>
      <c r="LM33" s="67"/>
      <c r="LP33" s="114"/>
      <c r="LQ33" s="114"/>
      <c r="LR33" s="114"/>
      <c r="LS33" s="114"/>
      <c r="LT33" s="114"/>
      <c r="LU33" s="114"/>
      <c r="LV33" s="114"/>
      <c r="LW33" s="114"/>
      <c r="LX33" s="114"/>
    </row>
    <row r="34" spans="1:336" ht="15.75" customHeight="1" thickBot="1" x14ac:dyDescent="0.3">
      <c r="Q34" s="43" t="s">
        <v>88</v>
      </c>
      <c r="R34" s="43" t="s">
        <v>57</v>
      </c>
      <c r="S34" s="46"/>
      <c r="T34" s="46"/>
      <c r="U34" s="46"/>
      <c r="AH34" s="114"/>
      <c r="AI34" s="114"/>
      <c r="AJ34" s="114"/>
      <c r="AK34" s="114"/>
      <c r="AL34" s="114"/>
      <c r="AM34" s="114"/>
      <c r="AN34" s="114"/>
      <c r="AO34" s="114"/>
      <c r="AP34" s="114"/>
      <c r="BC34" s="114"/>
      <c r="BD34" s="114"/>
      <c r="BE34" s="114"/>
      <c r="BF34" s="114"/>
      <c r="BG34" s="114"/>
      <c r="BH34" s="114"/>
      <c r="BI34" s="114"/>
      <c r="BJ34" s="114"/>
      <c r="BK34" s="114"/>
      <c r="BX34" s="114"/>
      <c r="BY34" s="114"/>
      <c r="BZ34" s="114"/>
      <c r="CA34" s="114"/>
      <c r="CB34" s="114"/>
      <c r="CC34" s="114"/>
      <c r="CD34" s="114"/>
      <c r="CE34" s="114"/>
      <c r="CF34" s="114"/>
      <c r="CS34" s="114"/>
      <c r="CT34" s="114"/>
      <c r="CU34" s="114"/>
      <c r="CV34" s="114"/>
      <c r="CW34" s="114"/>
      <c r="CX34" s="114"/>
      <c r="CY34" s="114"/>
      <c r="CZ34" s="114"/>
      <c r="DA34" s="114"/>
      <c r="DN34" s="114"/>
      <c r="DO34" s="114"/>
      <c r="DP34" s="114"/>
      <c r="DQ34" s="114"/>
      <c r="DR34" s="114"/>
      <c r="DS34" s="114"/>
      <c r="DT34" s="114"/>
      <c r="DU34" s="114"/>
      <c r="DV34" s="114"/>
      <c r="EI34" s="114"/>
      <c r="EJ34" s="114"/>
      <c r="EK34" s="114"/>
      <c r="EL34" s="114"/>
      <c r="EM34" s="114"/>
      <c r="EN34" s="114"/>
      <c r="EO34" s="114"/>
      <c r="EP34" s="114"/>
      <c r="EQ34" s="114"/>
      <c r="FD34" s="114"/>
      <c r="FE34" s="114"/>
      <c r="FF34" s="114"/>
      <c r="FG34" s="114"/>
      <c r="FH34" s="114"/>
      <c r="FI34" s="114"/>
      <c r="FJ34" s="114"/>
      <c r="FK34" s="114"/>
      <c r="FL34" s="114"/>
      <c r="FY34" s="114"/>
      <c r="FZ34" s="114"/>
      <c r="GA34" s="114"/>
      <c r="GB34" s="114"/>
      <c r="GC34" s="114"/>
      <c r="GD34" s="114"/>
      <c r="GE34" s="114"/>
      <c r="GF34" s="114"/>
      <c r="GG34" s="114"/>
      <c r="GT34" s="114"/>
      <c r="GU34" s="114"/>
      <c r="GV34" s="114"/>
      <c r="GW34" s="114"/>
      <c r="GX34" s="114"/>
      <c r="GY34" s="114"/>
      <c r="GZ34" s="114"/>
      <c r="HA34" s="114"/>
      <c r="HB34" s="114"/>
      <c r="HO34" s="114"/>
      <c r="HP34" s="114"/>
      <c r="HQ34" s="114"/>
      <c r="HR34" s="114"/>
      <c r="HS34" s="114"/>
      <c r="HT34" s="114"/>
      <c r="HU34" s="114"/>
      <c r="HV34" s="114"/>
      <c r="HW34" s="114"/>
      <c r="IJ34" s="114"/>
      <c r="IK34" s="114"/>
      <c r="IL34" s="114"/>
      <c r="IM34" s="114"/>
      <c r="IN34" s="114"/>
      <c r="IO34" s="114"/>
      <c r="IP34" s="114"/>
      <c r="IQ34" s="114"/>
      <c r="IR34" s="114"/>
      <c r="JE34" s="114"/>
      <c r="JF34" s="114"/>
      <c r="JG34" s="114"/>
      <c r="JH34" s="114"/>
      <c r="JI34" s="114"/>
      <c r="JJ34" s="114"/>
      <c r="JK34" s="114"/>
      <c r="JL34" s="114"/>
      <c r="JM34" s="114"/>
      <c r="JZ34" s="114"/>
      <c r="KA34" s="114"/>
      <c r="KB34" s="114"/>
      <c r="KC34" s="114"/>
      <c r="KD34" s="114"/>
      <c r="KE34" s="114"/>
      <c r="KF34" s="114"/>
      <c r="KG34" s="114"/>
      <c r="KH34" s="114"/>
      <c r="KU34" s="114"/>
      <c r="KV34" s="114"/>
      <c r="KW34" s="114"/>
      <c r="KX34" s="114"/>
      <c r="KY34" s="114"/>
      <c r="KZ34" s="114"/>
      <c r="LA34" s="114"/>
      <c r="LB34" s="114"/>
      <c r="LC34" s="114"/>
      <c r="LP34" s="114"/>
      <c r="LQ34" s="114"/>
      <c r="LR34" s="114"/>
      <c r="LS34" s="114"/>
      <c r="LT34" s="114"/>
      <c r="LU34" s="114"/>
      <c r="LV34" s="114"/>
      <c r="LW34" s="114"/>
      <c r="LX34" s="114"/>
    </row>
    <row r="35" spans="1:336" ht="15.75" customHeight="1" x14ac:dyDescent="0.25">
      <c r="Q35" s="44">
        <f ca="1">TODAY()</f>
        <v>44906</v>
      </c>
      <c r="R35" s="45">
        <v>1</v>
      </c>
      <c r="S35" s="46"/>
      <c r="T35" s="46"/>
      <c r="U35" s="46"/>
      <c r="Z35" s="123"/>
      <c r="AA35" s="124"/>
      <c r="AB35" s="124"/>
      <c r="AC35" s="124"/>
      <c r="AD35" s="124"/>
      <c r="AE35" s="124"/>
      <c r="AF35" s="124"/>
      <c r="AG35" s="124"/>
      <c r="AH35" s="124"/>
      <c r="AI35" s="124"/>
      <c r="AJ35" s="125"/>
      <c r="AM35" s="115"/>
      <c r="AN35" s="114"/>
      <c r="AO35" s="114"/>
      <c r="AP35" s="114"/>
      <c r="AU35" s="123"/>
      <c r="AV35" s="124"/>
      <c r="AW35" s="124"/>
      <c r="AX35" s="124"/>
      <c r="AY35" s="124"/>
      <c r="AZ35" s="124"/>
      <c r="BA35" s="124"/>
      <c r="BB35" s="124"/>
      <c r="BC35" s="124"/>
      <c r="BD35" s="124"/>
      <c r="BE35" s="125"/>
      <c r="BH35" s="115"/>
      <c r="BI35" s="114"/>
      <c r="BJ35" s="114"/>
      <c r="BK35" s="114"/>
      <c r="BP35" s="123"/>
      <c r="BQ35" s="124"/>
      <c r="BR35" s="124"/>
      <c r="BS35" s="124"/>
      <c r="BT35" s="124"/>
      <c r="BU35" s="124"/>
      <c r="BV35" s="124"/>
      <c r="BW35" s="124"/>
      <c r="BX35" s="124"/>
      <c r="BY35" s="124"/>
      <c r="BZ35" s="125"/>
      <c r="CC35" s="115"/>
      <c r="CD35" s="114"/>
      <c r="CE35" s="114"/>
      <c r="CF35" s="114"/>
      <c r="CK35" s="123"/>
      <c r="CL35" s="124"/>
      <c r="CM35" s="124"/>
      <c r="CN35" s="124"/>
      <c r="CO35" s="124"/>
      <c r="CP35" s="124"/>
      <c r="CQ35" s="124"/>
      <c r="CR35" s="124"/>
      <c r="CS35" s="124"/>
      <c r="CT35" s="124"/>
      <c r="CU35" s="125"/>
      <c r="CX35" s="115"/>
      <c r="CY35" s="114"/>
      <c r="CZ35" s="114"/>
      <c r="DA35" s="114"/>
      <c r="DF35" s="123"/>
      <c r="DG35" s="124"/>
      <c r="DH35" s="124"/>
      <c r="DI35" s="124"/>
      <c r="DJ35" s="124"/>
      <c r="DK35" s="124"/>
      <c r="DL35" s="124"/>
      <c r="DM35" s="124"/>
      <c r="DN35" s="124"/>
      <c r="DO35" s="124"/>
      <c r="DP35" s="125"/>
      <c r="DS35" s="115"/>
      <c r="DT35" s="114"/>
      <c r="DU35" s="114"/>
      <c r="DV35" s="114"/>
      <c r="EA35" s="123"/>
      <c r="EB35" s="124"/>
      <c r="EC35" s="124"/>
      <c r="ED35" s="124"/>
      <c r="EE35" s="124"/>
      <c r="EF35" s="124"/>
      <c r="EG35" s="124"/>
      <c r="EH35" s="124"/>
      <c r="EI35" s="124"/>
      <c r="EJ35" s="124"/>
      <c r="EK35" s="125"/>
      <c r="EN35" s="115"/>
      <c r="EO35" s="114"/>
      <c r="EP35" s="114"/>
      <c r="EQ35" s="114"/>
      <c r="EV35" s="123"/>
      <c r="EW35" s="124"/>
      <c r="EX35" s="124"/>
      <c r="EY35" s="124"/>
      <c r="EZ35" s="124"/>
      <c r="FA35" s="124"/>
      <c r="FB35" s="124"/>
      <c r="FC35" s="124"/>
      <c r="FD35" s="124"/>
      <c r="FE35" s="124"/>
      <c r="FF35" s="125"/>
      <c r="FI35" s="115"/>
      <c r="FJ35" s="114"/>
      <c r="FK35" s="114"/>
      <c r="FL35" s="114"/>
      <c r="FQ35" s="123"/>
      <c r="FR35" s="124"/>
      <c r="FS35" s="124"/>
      <c r="FT35" s="124"/>
      <c r="FU35" s="124"/>
      <c r="FV35" s="124"/>
      <c r="FW35" s="124"/>
      <c r="FX35" s="124"/>
      <c r="FY35" s="124"/>
      <c r="FZ35" s="124"/>
      <c r="GA35" s="125"/>
      <c r="GD35" s="115"/>
      <c r="GE35" s="114"/>
      <c r="GF35" s="114"/>
      <c r="GG35" s="114"/>
      <c r="GL35" s="123"/>
      <c r="GM35" s="124"/>
      <c r="GN35" s="124"/>
      <c r="GO35" s="124"/>
      <c r="GP35" s="124"/>
      <c r="GQ35" s="124"/>
      <c r="GR35" s="124"/>
      <c r="GS35" s="124"/>
      <c r="GT35" s="124"/>
      <c r="GU35" s="124"/>
      <c r="GV35" s="125"/>
      <c r="GY35" s="115"/>
      <c r="GZ35" s="114"/>
      <c r="HA35" s="114"/>
      <c r="HB35" s="114"/>
      <c r="HG35" s="123"/>
      <c r="HH35" s="124"/>
      <c r="HI35" s="124"/>
      <c r="HJ35" s="124"/>
      <c r="HK35" s="124"/>
      <c r="HL35" s="124"/>
      <c r="HM35" s="124"/>
      <c r="HN35" s="124"/>
      <c r="HO35" s="124"/>
      <c r="HP35" s="124"/>
      <c r="HQ35" s="125"/>
      <c r="HT35" s="115"/>
      <c r="HU35" s="114"/>
      <c r="HV35" s="114"/>
      <c r="HW35" s="114"/>
      <c r="IB35" s="123"/>
      <c r="IC35" s="124"/>
      <c r="ID35" s="124"/>
      <c r="IE35" s="124"/>
      <c r="IF35" s="124"/>
      <c r="IG35" s="124"/>
      <c r="IH35" s="124"/>
      <c r="II35" s="124"/>
      <c r="IJ35" s="124"/>
      <c r="IK35" s="124"/>
      <c r="IL35" s="125"/>
      <c r="IO35" s="115"/>
      <c r="IP35" s="114"/>
      <c r="IQ35" s="114"/>
      <c r="IR35" s="114"/>
      <c r="IW35" s="123"/>
      <c r="IX35" s="124"/>
      <c r="IY35" s="124"/>
      <c r="IZ35" s="124"/>
      <c r="JA35" s="124"/>
      <c r="JB35" s="124"/>
      <c r="JC35" s="124"/>
      <c r="JD35" s="124"/>
      <c r="JE35" s="124"/>
      <c r="JF35" s="124"/>
      <c r="JG35" s="125"/>
      <c r="JJ35" s="115"/>
      <c r="JK35" s="114"/>
      <c r="JL35" s="114"/>
      <c r="JM35" s="114"/>
      <c r="JR35" s="123"/>
      <c r="JS35" s="124"/>
      <c r="JT35" s="124"/>
      <c r="JU35" s="124"/>
      <c r="JV35" s="124"/>
      <c r="JW35" s="124"/>
      <c r="JX35" s="124"/>
      <c r="JY35" s="124"/>
      <c r="JZ35" s="124"/>
      <c r="KA35" s="124"/>
      <c r="KB35" s="125"/>
      <c r="KE35" s="115"/>
      <c r="KF35" s="114"/>
      <c r="KG35" s="114"/>
      <c r="KH35" s="114"/>
      <c r="KM35" s="123"/>
      <c r="KN35" s="124"/>
      <c r="KO35" s="124"/>
      <c r="KP35" s="124"/>
      <c r="KQ35" s="124"/>
      <c r="KR35" s="124"/>
      <c r="KS35" s="124"/>
      <c r="KT35" s="124"/>
      <c r="KU35" s="124"/>
      <c r="KV35" s="124"/>
      <c r="KW35" s="125"/>
      <c r="KZ35" s="115"/>
      <c r="LA35" s="114"/>
      <c r="LB35" s="114"/>
      <c r="LC35" s="114"/>
      <c r="LH35" s="123"/>
      <c r="LI35" s="124"/>
      <c r="LJ35" s="124"/>
      <c r="LK35" s="124"/>
      <c r="LL35" s="124"/>
      <c r="LM35" s="124"/>
      <c r="LN35" s="124"/>
      <c r="LO35" s="124"/>
      <c r="LP35" s="124"/>
      <c r="LQ35" s="124"/>
      <c r="LR35" s="125"/>
      <c r="LU35" s="115"/>
      <c r="LV35" s="114"/>
      <c r="LW35" s="114"/>
      <c r="LX35" s="114"/>
    </row>
    <row r="36" spans="1:336" ht="15.75" customHeight="1" x14ac:dyDescent="0.25">
      <c r="Q36" s="43"/>
      <c r="R36" s="45" t="s">
        <v>58</v>
      </c>
      <c r="S36" s="46"/>
      <c r="W36" s="59"/>
      <c r="X36" s="59"/>
      <c r="Y36" s="59"/>
      <c r="Z36" s="126"/>
      <c r="AA36" s="127"/>
      <c r="AB36" s="127"/>
      <c r="AC36" s="128" t="s">
        <v>96</v>
      </c>
      <c r="AD36" s="129" t="e">
        <f ca="1">AE63</f>
        <v>#N/A</v>
      </c>
      <c r="AE36" s="18"/>
      <c r="AF36" s="18"/>
      <c r="AG36" s="127"/>
      <c r="AH36" s="128" t="s">
        <v>49</v>
      </c>
      <c r="AI36" s="130" t="e">
        <f ca="1">AE64</f>
        <v>#N/A</v>
      </c>
      <c r="AJ36" s="131"/>
      <c r="AK36" s="60"/>
      <c r="AM36" s="114"/>
      <c r="AN36" s="114"/>
      <c r="AO36" s="114"/>
      <c r="AP36" s="114"/>
      <c r="AR36" s="59"/>
      <c r="AS36" s="59"/>
      <c r="AT36" s="59"/>
      <c r="AU36" s="126"/>
      <c r="AV36" s="127"/>
      <c r="AW36" s="127"/>
      <c r="AX36" s="128" t="s">
        <v>96</v>
      </c>
      <c r="AY36" s="129" t="str">
        <f ca="1">IFERROR(AZ63,"")</f>
        <v/>
      </c>
      <c r="AZ36" s="18"/>
      <c r="BA36" s="18"/>
      <c r="BB36" s="127"/>
      <c r="BC36" s="128" t="s">
        <v>49</v>
      </c>
      <c r="BD36" s="130" t="str">
        <f ca="1">IFERROR(AZ64,"")</f>
        <v/>
      </c>
      <c r="BE36" s="131"/>
      <c r="BF36" s="60"/>
      <c r="BH36" s="114"/>
      <c r="BI36" s="114"/>
      <c r="BJ36" s="114"/>
      <c r="BK36" s="114"/>
      <c r="BM36" s="59"/>
      <c r="BN36" s="59"/>
      <c r="BO36" s="59"/>
      <c r="BP36" s="126"/>
      <c r="BQ36" s="127"/>
      <c r="BR36" s="127"/>
      <c r="BS36" s="128" t="s">
        <v>96</v>
      </c>
      <c r="BT36" s="129" t="str">
        <f ca="1">IFERROR(BU63,"")</f>
        <v/>
      </c>
      <c r="BU36" s="18"/>
      <c r="BV36" s="18"/>
      <c r="BW36" s="127"/>
      <c r="BX36" s="128" t="s">
        <v>49</v>
      </c>
      <c r="BY36" s="130" t="str">
        <f ca="1">IFERROR(BU64,"")</f>
        <v/>
      </c>
      <c r="BZ36" s="131"/>
      <c r="CA36" s="60"/>
      <c r="CC36" s="114"/>
      <c r="CD36" s="114"/>
      <c r="CE36" s="114"/>
      <c r="CF36" s="114"/>
      <c r="CH36" s="59"/>
      <c r="CI36" s="59"/>
      <c r="CJ36" s="59"/>
      <c r="CK36" s="126"/>
      <c r="CL36" s="127"/>
      <c r="CM36" s="127"/>
      <c r="CN36" s="128" t="s">
        <v>96</v>
      </c>
      <c r="CO36" s="129" t="str">
        <f ca="1">IFERROR(CP63,"")</f>
        <v/>
      </c>
      <c r="CP36" s="18"/>
      <c r="CQ36" s="18"/>
      <c r="CR36" s="127"/>
      <c r="CS36" s="128" t="s">
        <v>49</v>
      </c>
      <c r="CT36" s="130" t="str">
        <f ca="1">IFERROR(CP64,"")</f>
        <v/>
      </c>
      <c r="CU36" s="131"/>
      <c r="CV36" s="60"/>
      <c r="CX36" s="114"/>
      <c r="CY36" s="114"/>
      <c r="CZ36" s="114"/>
      <c r="DA36" s="114"/>
      <c r="DC36" s="59"/>
      <c r="DD36" s="59"/>
      <c r="DE36" s="59"/>
      <c r="DF36" s="126"/>
      <c r="DG36" s="127"/>
      <c r="DH36" s="127"/>
      <c r="DI36" s="128" t="s">
        <v>96</v>
      </c>
      <c r="DJ36" s="129" t="str">
        <f ca="1">IFERROR(DK63,"")</f>
        <v/>
      </c>
      <c r="DK36" s="18"/>
      <c r="DL36" s="18"/>
      <c r="DM36" s="127"/>
      <c r="DN36" s="128" t="s">
        <v>49</v>
      </c>
      <c r="DO36" s="130" t="str">
        <f ca="1">IFERROR(DK64,"")</f>
        <v/>
      </c>
      <c r="DP36" s="131"/>
      <c r="DQ36" s="60"/>
      <c r="DS36" s="114"/>
      <c r="DT36" s="114"/>
      <c r="DU36" s="114"/>
      <c r="DV36" s="114"/>
      <c r="DX36" s="59"/>
      <c r="DY36" s="59"/>
      <c r="DZ36" s="59"/>
      <c r="EA36" s="126"/>
      <c r="EB36" s="127"/>
      <c r="EC36" s="127"/>
      <c r="ED36" s="128" t="s">
        <v>96</v>
      </c>
      <c r="EE36" s="129" t="str">
        <f ca="1">IFERROR(EF63,"")</f>
        <v/>
      </c>
      <c r="EF36" s="18"/>
      <c r="EG36" s="18"/>
      <c r="EH36" s="127"/>
      <c r="EI36" s="128" t="s">
        <v>49</v>
      </c>
      <c r="EJ36" s="130" t="str">
        <f ca="1">IFERROR(EF64,"")</f>
        <v/>
      </c>
      <c r="EK36" s="131"/>
      <c r="EL36" s="60"/>
      <c r="EN36" s="114"/>
      <c r="EO36" s="114"/>
      <c r="EP36" s="114"/>
      <c r="EQ36" s="114"/>
      <c r="ES36" s="59"/>
      <c r="ET36" s="59"/>
      <c r="EU36" s="59"/>
      <c r="EV36" s="126"/>
      <c r="EW36" s="127"/>
      <c r="EX36" s="127"/>
      <c r="EY36" s="128" t="s">
        <v>96</v>
      </c>
      <c r="EZ36" s="129" t="str">
        <f ca="1">IFERROR(FA63,"")</f>
        <v/>
      </c>
      <c r="FA36" s="18"/>
      <c r="FB36" s="18"/>
      <c r="FC36" s="127"/>
      <c r="FD36" s="128" t="s">
        <v>49</v>
      </c>
      <c r="FE36" s="130" t="str">
        <f ca="1">IFERROR(FA64,"")</f>
        <v/>
      </c>
      <c r="FF36" s="131"/>
      <c r="FG36" s="60"/>
      <c r="FI36" s="114"/>
      <c r="FJ36" s="114"/>
      <c r="FK36" s="114"/>
      <c r="FL36" s="114"/>
      <c r="FN36" s="59"/>
      <c r="FO36" s="59"/>
      <c r="FP36" s="59"/>
      <c r="FQ36" s="126"/>
      <c r="FR36" s="127"/>
      <c r="FS36" s="127"/>
      <c r="FT36" s="128" t="s">
        <v>96</v>
      </c>
      <c r="FU36" s="129" t="str">
        <f ca="1">IFERROR(FV63,"")</f>
        <v/>
      </c>
      <c r="FV36" s="18"/>
      <c r="FW36" s="18"/>
      <c r="FX36" s="127"/>
      <c r="FY36" s="128" t="s">
        <v>49</v>
      </c>
      <c r="FZ36" s="130" t="str">
        <f ca="1">IFERROR(FV64,"")</f>
        <v/>
      </c>
      <c r="GA36" s="131"/>
      <c r="GB36" s="60"/>
      <c r="GD36" s="114"/>
      <c r="GE36" s="114"/>
      <c r="GF36" s="114"/>
      <c r="GG36" s="114"/>
      <c r="GI36" s="59"/>
      <c r="GJ36" s="59"/>
      <c r="GK36" s="59"/>
      <c r="GL36" s="126"/>
      <c r="GM36" s="127"/>
      <c r="GN36" s="127"/>
      <c r="GO36" s="128" t="s">
        <v>96</v>
      </c>
      <c r="GP36" s="129" t="str">
        <f ca="1">IFERROR(GQ63,"")</f>
        <v/>
      </c>
      <c r="GQ36" s="18"/>
      <c r="GR36" s="18"/>
      <c r="GS36" s="127"/>
      <c r="GT36" s="128" t="s">
        <v>49</v>
      </c>
      <c r="GU36" s="130" t="str">
        <f ca="1">IFERROR(GQ64,"")</f>
        <v/>
      </c>
      <c r="GV36" s="131"/>
      <c r="GW36" s="60"/>
      <c r="GY36" s="114"/>
      <c r="GZ36" s="114"/>
      <c r="HA36" s="114"/>
      <c r="HB36" s="114"/>
      <c r="HD36" s="59"/>
      <c r="HE36" s="59"/>
      <c r="HF36" s="59"/>
      <c r="HG36" s="126"/>
      <c r="HH36" s="127"/>
      <c r="HI36" s="127"/>
      <c r="HJ36" s="128" t="s">
        <v>96</v>
      </c>
      <c r="HK36" s="129" t="str">
        <f ca="1">IFERROR(HL63,"")</f>
        <v/>
      </c>
      <c r="HL36" s="18"/>
      <c r="HM36" s="18"/>
      <c r="HN36" s="127"/>
      <c r="HO36" s="128" t="s">
        <v>49</v>
      </c>
      <c r="HP36" s="130" t="str">
        <f ca="1">IFERROR(HL64,"")</f>
        <v/>
      </c>
      <c r="HQ36" s="131"/>
      <c r="HR36" s="60"/>
      <c r="HT36" s="114"/>
      <c r="HU36" s="114"/>
      <c r="HV36" s="114"/>
      <c r="HW36" s="114"/>
      <c r="HY36" s="59"/>
      <c r="HZ36" s="59"/>
      <c r="IA36" s="59"/>
      <c r="IB36" s="126"/>
      <c r="IC36" s="127"/>
      <c r="ID36" s="127"/>
      <c r="IE36" s="128" t="s">
        <v>96</v>
      </c>
      <c r="IF36" s="129" t="str">
        <f ca="1">IFERROR(IG63,"")</f>
        <v/>
      </c>
      <c r="IG36" s="18"/>
      <c r="IH36" s="18"/>
      <c r="II36" s="127"/>
      <c r="IJ36" s="128" t="s">
        <v>49</v>
      </c>
      <c r="IK36" s="130" t="str">
        <f ca="1">IFERROR(IG64,"")</f>
        <v/>
      </c>
      <c r="IL36" s="131"/>
      <c r="IM36" s="60"/>
      <c r="IO36" s="114"/>
      <c r="IP36" s="114"/>
      <c r="IQ36" s="114"/>
      <c r="IR36" s="114"/>
      <c r="IT36" s="59"/>
      <c r="IU36" s="59"/>
      <c r="IV36" s="59"/>
      <c r="IW36" s="126"/>
      <c r="IX36" s="127"/>
      <c r="IY36" s="127"/>
      <c r="IZ36" s="128" t="s">
        <v>96</v>
      </c>
      <c r="JA36" s="129" t="str">
        <f ca="1">IFERROR(JB63,"")</f>
        <v/>
      </c>
      <c r="JB36" s="18"/>
      <c r="JC36" s="18"/>
      <c r="JD36" s="127"/>
      <c r="JE36" s="128" t="s">
        <v>49</v>
      </c>
      <c r="JF36" s="130" t="str">
        <f ca="1">IFERROR(JB64,"")</f>
        <v/>
      </c>
      <c r="JG36" s="131"/>
      <c r="JH36" s="60"/>
      <c r="JJ36" s="114"/>
      <c r="JK36" s="114"/>
      <c r="JL36" s="114"/>
      <c r="JM36" s="114"/>
      <c r="JO36" s="59"/>
      <c r="JP36" s="59"/>
      <c r="JQ36" s="59"/>
      <c r="JR36" s="126"/>
      <c r="JS36" s="127"/>
      <c r="JT36" s="127"/>
      <c r="JU36" s="128" t="s">
        <v>96</v>
      </c>
      <c r="JV36" s="129" t="str">
        <f ca="1">IFERROR(JW63,"")</f>
        <v/>
      </c>
      <c r="JW36" s="18"/>
      <c r="JX36" s="18"/>
      <c r="JY36" s="127"/>
      <c r="JZ36" s="128" t="s">
        <v>49</v>
      </c>
      <c r="KA36" s="130" t="str">
        <f ca="1">IFERROR(JW64,"")</f>
        <v/>
      </c>
      <c r="KB36" s="131"/>
      <c r="KC36" s="60"/>
      <c r="KE36" s="114"/>
      <c r="KF36" s="114"/>
      <c r="KG36" s="114"/>
      <c r="KH36" s="114"/>
      <c r="KJ36" s="59"/>
      <c r="KK36" s="59"/>
      <c r="KL36" s="59"/>
      <c r="KM36" s="126"/>
      <c r="KN36" s="127"/>
      <c r="KO36" s="127"/>
      <c r="KP36" s="128" t="s">
        <v>96</v>
      </c>
      <c r="KQ36" s="129" t="str">
        <f ca="1">IFERROR(KR63,"")</f>
        <v/>
      </c>
      <c r="KR36" s="18"/>
      <c r="KS36" s="18"/>
      <c r="KT36" s="127"/>
      <c r="KU36" s="128" t="s">
        <v>49</v>
      </c>
      <c r="KV36" s="130" t="str">
        <f ca="1">IFERROR(KR64,"")</f>
        <v/>
      </c>
      <c r="KW36" s="131"/>
      <c r="KX36" s="60"/>
      <c r="KZ36" s="114"/>
      <c r="LA36" s="114"/>
      <c r="LB36" s="114"/>
      <c r="LC36" s="114"/>
      <c r="LE36" s="59"/>
      <c r="LF36" s="59"/>
      <c r="LG36" s="59"/>
      <c r="LH36" s="126"/>
      <c r="LI36" s="127"/>
      <c r="LJ36" s="127"/>
      <c r="LK36" s="128" t="s">
        <v>96</v>
      </c>
      <c r="LL36" s="129" t="str">
        <f ca="1">IFERROR(LM63,"")</f>
        <v/>
      </c>
      <c r="LM36" s="18"/>
      <c r="LN36" s="18"/>
      <c r="LO36" s="127"/>
      <c r="LP36" s="128" t="s">
        <v>49</v>
      </c>
      <c r="LQ36" s="130" t="str">
        <f ca="1">IFERROR(LM64,"")</f>
        <v/>
      </c>
      <c r="LR36" s="131"/>
      <c r="LS36" s="60"/>
      <c r="LU36" s="114"/>
      <c r="LV36" s="114"/>
      <c r="LW36" s="114"/>
      <c r="LX36" s="114"/>
    </row>
    <row r="37" spans="1:336" ht="15.75" customHeight="1" thickBot="1" x14ac:dyDescent="0.3">
      <c r="Q37" s="43"/>
      <c r="R37" s="45">
        <v>2</v>
      </c>
      <c r="S37" s="46"/>
      <c r="W37" s="59"/>
      <c r="X37" s="59"/>
      <c r="Y37" s="59"/>
      <c r="Z37" s="132"/>
      <c r="AA37" s="133"/>
      <c r="AB37" s="134"/>
      <c r="AC37" s="135"/>
      <c r="AD37" s="133"/>
      <c r="AE37" s="133"/>
      <c r="AF37" s="134"/>
      <c r="AG37" s="134"/>
      <c r="AH37" s="134"/>
      <c r="AI37" s="135"/>
      <c r="AJ37" s="136"/>
      <c r="AK37" s="47"/>
      <c r="AM37" s="114"/>
      <c r="AN37" s="114"/>
      <c r="AO37" s="114"/>
      <c r="AP37" s="114"/>
      <c r="AR37" s="59"/>
      <c r="AS37" s="59"/>
      <c r="AT37" s="59"/>
      <c r="AU37" s="132"/>
      <c r="AV37" s="133"/>
      <c r="AW37" s="134"/>
      <c r="AX37" s="135"/>
      <c r="AY37" s="133"/>
      <c r="AZ37" s="133"/>
      <c r="BA37" s="134"/>
      <c r="BB37" s="134"/>
      <c r="BC37" s="134"/>
      <c r="BD37" s="135"/>
      <c r="BE37" s="136"/>
      <c r="BF37" s="47"/>
      <c r="BH37" s="114"/>
      <c r="BI37" s="114"/>
      <c r="BJ37" s="114"/>
      <c r="BK37" s="114"/>
      <c r="BM37" s="59"/>
      <c r="BN37" s="59"/>
      <c r="BO37" s="59"/>
      <c r="BP37" s="132"/>
      <c r="BQ37" s="133"/>
      <c r="BR37" s="134"/>
      <c r="BS37" s="135"/>
      <c r="BT37" s="133"/>
      <c r="BU37" s="133"/>
      <c r="BV37" s="134"/>
      <c r="BW37" s="134"/>
      <c r="BX37" s="134"/>
      <c r="BY37" s="135"/>
      <c r="BZ37" s="136"/>
      <c r="CA37" s="47"/>
      <c r="CC37" s="114"/>
      <c r="CD37" s="114"/>
      <c r="CE37" s="114"/>
      <c r="CF37" s="114"/>
      <c r="CH37" s="59"/>
      <c r="CI37" s="59"/>
      <c r="CJ37" s="59"/>
      <c r="CK37" s="132"/>
      <c r="CL37" s="133"/>
      <c r="CM37" s="134"/>
      <c r="CN37" s="135"/>
      <c r="CO37" s="133"/>
      <c r="CP37" s="133"/>
      <c r="CQ37" s="134"/>
      <c r="CR37" s="134"/>
      <c r="CS37" s="134"/>
      <c r="CT37" s="135"/>
      <c r="CU37" s="136"/>
      <c r="CV37" s="47"/>
      <c r="CX37" s="114"/>
      <c r="CY37" s="114"/>
      <c r="CZ37" s="114"/>
      <c r="DA37" s="114"/>
      <c r="DC37" s="59"/>
      <c r="DD37" s="59"/>
      <c r="DE37" s="59"/>
      <c r="DF37" s="132"/>
      <c r="DG37" s="133"/>
      <c r="DH37" s="134"/>
      <c r="DI37" s="135"/>
      <c r="DJ37" s="133"/>
      <c r="DK37" s="133"/>
      <c r="DL37" s="134"/>
      <c r="DM37" s="134"/>
      <c r="DN37" s="134"/>
      <c r="DO37" s="135"/>
      <c r="DP37" s="136"/>
      <c r="DQ37" s="47"/>
      <c r="DS37" s="114"/>
      <c r="DT37" s="114"/>
      <c r="DU37" s="114"/>
      <c r="DV37" s="114"/>
      <c r="DX37" s="59"/>
      <c r="DY37" s="59"/>
      <c r="DZ37" s="59"/>
      <c r="EA37" s="132"/>
      <c r="EB37" s="133"/>
      <c r="EC37" s="134"/>
      <c r="ED37" s="135"/>
      <c r="EE37" s="133"/>
      <c r="EF37" s="133"/>
      <c r="EG37" s="134"/>
      <c r="EH37" s="134"/>
      <c r="EI37" s="134"/>
      <c r="EJ37" s="135"/>
      <c r="EK37" s="136"/>
      <c r="EL37" s="47"/>
      <c r="EN37" s="114"/>
      <c r="EO37" s="114"/>
      <c r="EP37" s="114"/>
      <c r="EQ37" s="114"/>
      <c r="ES37" s="59"/>
      <c r="ET37" s="59"/>
      <c r="EU37" s="59"/>
      <c r="EV37" s="132"/>
      <c r="EW37" s="133"/>
      <c r="EX37" s="134"/>
      <c r="EY37" s="135"/>
      <c r="EZ37" s="133"/>
      <c r="FA37" s="133"/>
      <c r="FB37" s="134"/>
      <c r="FC37" s="134"/>
      <c r="FD37" s="134"/>
      <c r="FE37" s="135"/>
      <c r="FF37" s="136"/>
      <c r="FG37" s="47"/>
      <c r="FI37" s="114"/>
      <c r="FJ37" s="114"/>
      <c r="FK37" s="114"/>
      <c r="FL37" s="114"/>
      <c r="FN37" s="59"/>
      <c r="FO37" s="59"/>
      <c r="FP37" s="59"/>
      <c r="FQ37" s="132"/>
      <c r="FR37" s="133"/>
      <c r="FS37" s="134"/>
      <c r="FT37" s="135"/>
      <c r="FU37" s="133"/>
      <c r="FV37" s="133"/>
      <c r="FW37" s="134"/>
      <c r="FX37" s="134"/>
      <c r="FY37" s="134"/>
      <c r="FZ37" s="135"/>
      <c r="GA37" s="136"/>
      <c r="GB37" s="47"/>
      <c r="GD37" s="114"/>
      <c r="GE37" s="114"/>
      <c r="GF37" s="114"/>
      <c r="GG37" s="114"/>
      <c r="GI37" s="59"/>
      <c r="GJ37" s="59"/>
      <c r="GK37" s="59"/>
      <c r="GL37" s="132"/>
      <c r="GM37" s="133"/>
      <c r="GN37" s="134"/>
      <c r="GO37" s="135"/>
      <c r="GP37" s="133"/>
      <c r="GQ37" s="133"/>
      <c r="GR37" s="134"/>
      <c r="GS37" s="134"/>
      <c r="GT37" s="134"/>
      <c r="GU37" s="135"/>
      <c r="GV37" s="136"/>
      <c r="GW37" s="47"/>
      <c r="GY37" s="114"/>
      <c r="GZ37" s="114"/>
      <c r="HA37" s="114"/>
      <c r="HB37" s="114"/>
      <c r="HD37" s="59"/>
      <c r="HE37" s="59"/>
      <c r="HF37" s="59"/>
      <c r="HG37" s="132"/>
      <c r="HH37" s="133"/>
      <c r="HI37" s="134"/>
      <c r="HJ37" s="135"/>
      <c r="HK37" s="133"/>
      <c r="HL37" s="133"/>
      <c r="HM37" s="134"/>
      <c r="HN37" s="134"/>
      <c r="HO37" s="134"/>
      <c r="HP37" s="135"/>
      <c r="HQ37" s="136"/>
      <c r="HR37" s="47"/>
      <c r="HT37" s="114"/>
      <c r="HU37" s="114"/>
      <c r="HV37" s="114"/>
      <c r="HW37" s="114"/>
      <c r="HY37" s="59"/>
      <c r="HZ37" s="59"/>
      <c r="IA37" s="59"/>
      <c r="IB37" s="132"/>
      <c r="IC37" s="133"/>
      <c r="ID37" s="134"/>
      <c r="IE37" s="135"/>
      <c r="IF37" s="133"/>
      <c r="IG37" s="133"/>
      <c r="IH37" s="134"/>
      <c r="II37" s="134"/>
      <c r="IJ37" s="134"/>
      <c r="IK37" s="135"/>
      <c r="IL37" s="136"/>
      <c r="IM37" s="47"/>
      <c r="IO37" s="114"/>
      <c r="IP37" s="114"/>
      <c r="IQ37" s="114"/>
      <c r="IR37" s="114"/>
      <c r="IT37" s="59"/>
      <c r="IU37" s="59"/>
      <c r="IV37" s="59"/>
      <c r="IW37" s="132"/>
      <c r="IX37" s="133"/>
      <c r="IY37" s="134"/>
      <c r="IZ37" s="135"/>
      <c r="JA37" s="133"/>
      <c r="JB37" s="133"/>
      <c r="JC37" s="134"/>
      <c r="JD37" s="134"/>
      <c r="JE37" s="134"/>
      <c r="JF37" s="135"/>
      <c r="JG37" s="136"/>
      <c r="JH37" s="47"/>
      <c r="JJ37" s="114"/>
      <c r="JK37" s="114"/>
      <c r="JL37" s="114"/>
      <c r="JM37" s="114"/>
      <c r="JO37" s="59"/>
      <c r="JP37" s="59"/>
      <c r="JQ37" s="59"/>
      <c r="JR37" s="132"/>
      <c r="JS37" s="133"/>
      <c r="JT37" s="134"/>
      <c r="JU37" s="135"/>
      <c r="JV37" s="133"/>
      <c r="JW37" s="133"/>
      <c r="JX37" s="134"/>
      <c r="JY37" s="134"/>
      <c r="JZ37" s="134"/>
      <c r="KA37" s="135"/>
      <c r="KB37" s="136"/>
      <c r="KC37" s="47"/>
      <c r="KE37" s="114"/>
      <c r="KF37" s="114"/>
      <c r="KG37" s="114"/>
      <c r="KH37" s="114"/>
      <c r="KJ37" s="59"/>
      <c r="KK37" s="59"/>
      <c r="KL37" s="59"/>
      <c r="KM37" s="132"/>
      <c r="KN37" s="133"/>
      <c r="KO37" s="134"/>
      <c r="KP37" s="135"/>
      <c r="KQ37" s="133"/>
      <c r="KR37" s="133"/>
      <c r="KS37" s="134"/>
      <c r="KT37" s="134"/>
      <c r="KU37" s="134"/>
      <c r="KV37" s="135"/>
      <c r="KW37" s="136"/>
      <c r="KX37" s="47"/>
      <c r="KZ37" s="114"/>
      <c r="LA37" s="114"/>
      <c r="LB37" s="114"/>
      <c r="LC37" s="114"/>
      <c r="LE37" s="59"/>
      <c r="LF37" s="59"/>
      <c r="LG37" s="59"/>
      <c r="LH37" s="132"/>
      <c r="LI37" s="133"/>
      <c r="LJ37" s="134"/>
      <c r="LK37" s="135"/>
      <c r="LL37" s="133"/>
      <c r="LM37" s="133"/>
      <c r="LN37" s="134"/>
      <c r="LO37" s="134"/>
      <c r="LP37" s="134"/>
      <c r="LQ37" s="135"/>
      <c r="LR37" s="136"/>
      <c r="LS37" s="47"/>
      <c r="LU37" s="114"/>
      <c r="LV37" s="114"/>
      <c r="LW37" s="114"/>
      <c r="LX37" s="114"/>
    </row>
    <row r="38" spans="1:336" ht="15.75" customHeight="1" x14ac:dyDescent="0.25">
      <c r="Q38" s="43"/>
      <c r="R38" s="45" t="s">
        <v>59</v>
      </c>
      <c r="S38" s="46"/>
      <c r="V38" s="20" t="str">
        <f>A24</f>
        <v/>
      </c>
      <c r="AM38" s="114"/>
      <c r="AN38" s="114"/>
      <c r="AO38" s="114"/>
      <c r="AP38" s="114"/>
      <c r="AQ38" s="20" t="str">
        <f>V38</f>
        <v/>
      </c>
      <c r="BH38" s="114"/>
      <c r="BI38" s="114"/>
      <c r="BJ38" s="114"/>
      <c r="BK38" s="114"/>
      <c r="BL38" s="20" t="str">
        <f>AQ38</f>
        <v/>
      </c>
      <c r="CC38" s="114"/>
      <c r="CD38" s="114"/>
      <c r="CE38" s="114"/>
      <c r="CF38" s="114"/>
      <c r="CG38" s="20" t="str">
        <f>BL38</f>
        <v/>
      </c>
      <c r="CX38" s="114"/>
      <c r="CY38" s="114"/>
      <c r="CZ38" s="114"/>
      <c r="DA38" s="114"/>
      <c r="DB38" s="20" t="str">
        <f>CG38</f>
        <v/>
      </c>
      <c r="DS38" s="114"/>
      <c r="DT38" s="114"/>
      <c r="DU38" s="114"/>
      <c r="DV38" s="114"/>
      <c r="DW38" s="20" t="str">
        <f>DB38</f>
        <v/>
      </c>
      <c r="EN38" s="114"/>
      <c r="EO38" s="114"/>
      <c r="EP38" s="114"/>
      <c r="EQ38" s="114"/>
      <c r="ER38" s="20" t="str">
        <f>DW38</f>
        <v/>
      </c>
      <c r="FI38" s="114"/>
      <c r="FJ38" s="114"/>
      <c r="FK38" s="114"/>
      <c r="FL38" s="114"/>
      <c r="FM38" s="20" t="str">
        <f>ER38</f>
        <v/>
      </c>
      <c r="GD38" s="114"/>
      <c r="GE38" s="114"/>
      <c r="GF38" s="114"/>
      <c r="GG38" s="114"/>
      <c r="GH38" s="20" t="str">
        <f>FM38</f>
        <v/>
      </c>
      <c r="GY38" s="114"/>
      <c r="GZ38" s="114"/>
      <c r="HA38" s="114"/>
      <c r="HB38" s="114"/>
      <c r="HC38" s="20" t="str">
        <f>GH38</f>
        <v/>
      </c>
      <c r="HT38" s="114"/>
      <c r="HU38" s="114"/>
      <c r="HV38" s="114"/>
      <c r="HW38" s="114"/>
      <c r="HX38" s="20" t="str">
        <f>HC38</f>
        <v/>
      </c>
      <c r="IO38" s="114"/>
      <c r="IP38" s="114"/>
      <c r="IQ38" s="114"/>
      <c r="IR38" s="114"/>
      <c r="IS38" s="20" t="str">
        <f>HX38</f>
        <v/>
      </c>
      <c r="JJ38" s="114"/>
      <c r="JK38" s="114"/>
      <c r="JL38" s="114"/>
      <c r="JM38" s="114"/>
      <c r="JN38" s="20" t="str">
        <f>IS38</f>
        <v/>
      </c>
      <c r="KE38" s="114"/>
      <c r="KF38" s="114"/>
      <c r="KG38" s="114"/>
      <c r="KH38" s="114"/>
      <c r="KI38" s="20" t="str">
        <f>JN38</f>
        <v/>
      </c>
      <c r="KZ38" s="114"/>
      <c r="LA38" s="114"/>
      <c r="LB38" s="114"/>
      <c r="LC38" s="114"/>
      <c r="LD38" s="20" t="str">
        <f>KI38</f>
        <v/>
      </c>
      <c r="LU38" s="114"/>
      <c r="LV38" s="114"/>
      <c r="LW38" s="114"/>
      <c r="LX38" s="114"/>
    </row>
    <row r="39" spans="1:336" ht="15.75" customHeight="1" thickBot="1" x14ac:dyDescent="0.3">
      <c r="Q39" s="43"/>
      <c r="R39" s="45">
        <v>3</v>
      </c>
      <c r="S39" s="46"/>
      <c r="V39" s="493" t="str">
        <f>V13</f>
        <v>BE</v>
      </c>
      <c r="W39" s="494"/>
      <c r="X39" s="51">
        <f ca="1">X13</f>
        <v>0</v>
      </c>
      <c r="Y39" s="51">
        <f t="shared" ref="Y39:AI41" ca="1" si="672">Y13</f>
        <v>0</v>
      </c>
      <c r="Z39" s="51">
        <f t="shared" ca="1" si="672"/>
        <v>0</v>
      </c>
      <c r="AA39" s="51">
        <f t="shared" ca="1" si="672"/>
        <v>38</v>
      </c>
      <c r="AB39" s="51">
        <f t="shared" ca="1" si="672"/>
        <v>36</v>
      </c>
      <c r="AC39" s="51">
        <f t="shared" ca="1" si="672"/>
        <v>33</v>
      </c>
      <c r="AD39" s="51">
        <f t="shared" ca="1" si="672"/>
        <v>31</v>
      </c>
      <c r="AE39" s="51">
        <f t="shared" ca="1" si="672"/>
        <v>29</v>
      </c>
      <c r="AF39" s="51">
        <f t="shared" ca="1" si="672"/>
        <v>26</v>
      </c>
      <c r="AG39" s="51">
        <f t="shared" ca="1" si="672"/>
        <v>24</v>
      </c>
      <c r="AH39" s="51">
        <f t="shared" ca="1" si="672"/>
        <v>22</v>
      </c>
      <c r="AI39" s="51">
        <f t="shared" ca="1" si="672"/>
        <v>19</v>
      </c>
      <c r="AJ39" s="51">
        <f ca="1">AJ13</f>
        <v>17</v>
      </c>
      <c r="AK39" s="491">
        <f ca="1">AK13</f>
        <v>10</v>
      </c>
      <c r="AL39" s="492"/>
      <c r="AM39" s="51">
        <f ca="1">AM13</f>
        <v>4</v>
      </c>
      <c r="AN39" s="51">
        <f ca="1">AN13</f>
        <v>0</v>
      </c>
      <c r="AP39" s="5"/>
      <c r="AQ39" s="493" t="str">
        <f>AQ13</f>
        <v>BE</v>
      </c>
      <c r="AR39" s="494"/>
      <c r="AS39" s="51">
        <f ca="1">AS13</f>
        <v>0</v>
      </c>
      <c r="AT39" s="51">
        <f t="shared" ref="AT39:BD39" ca="1" si="673">AT13</f>
        <v>0</v>
      </c>
      <c r="AU39" s="51">
        <f t="shared" ca="1" si="673"/>
        <v>0</v>
      </c>
      <c r="AV39" s="51">
        <f t="shared" ca="1" si="673"/>
        <v>38</v>
      </c>
      <c r="AW39" s="51">
        <f t="shared" ca="1" si="673"/>
        <v>36</v>
      </c>
      <c r="AX39" s="51">
        <f t="shared" ca="1" si="673"/>
        <v>33</v>
      </c>
      <c r="AY39" s="51">
        <f t="shared" ca="1" si="673"/>
        <v>31</v>
      </c>
      <c r="AZ39" s="51">
        <f t="shared" ca="1" si="673"/>
        <v>29</v>
      </c>
      <c r="BA39" s="51">
        <f t="shared" ca="1" si="673"/>
        <v>26</v>
      </c>
      <c r="BB39" s="51">
        <f t="shared" ca="1" si="673"/>
        <v>24</v>
      </c>
      <c r="BC39" s="51">
        <f t="shared" ca="1" si="673"/>
        <v>22</v>
      </c>
      <c r="BD39" s="51">
        <f t="shared" ca="1" si="673"/>
        <v>19</v>
      </c>
      <c r="BE39" s="51">
        <f ca="1">BE13</f>
        <v>17</v>
      </c>
      <c r="BF39" s="491">
        <f ca="1">BF13</f>
        <v>10</v>
      </c>
      <c r="BG39" s="492"/>
      <c r="BH39" s="51">
        <f ca="1">BH13</f>
        <v>4</v>
      </c>
      <c r="BI39" s="51">
        <f ca="1">BI13</f>
        <v>0</v>
      </c>
      <c r="BK39" s="5"/>
      <c r="BL39" s="493" t="str">
        <f>BL13</f>
        <v>BE</v>
      </c>
      <c r="BM39" s="494"/>
      <c r="BN39" s="51">
        <f ca="1">BN13</f>
        <v>0</v>
      </c>
      <c r="BO39" s="51">
        <f t="shared" ref="BO39:BY39" ca="1" si="674">BO13</f>
        <v>0</v>
      </c>
      <c r="BP39" s="51">
        <f t="shared" ca="1" si="674"/>
        <v>0</v>
      </c>
      <c r="BQ39" s="51">
        <f t="shared" ca="1" si="674"/>
        <v>38</v>
      </c>
      <c r="BR39" s="51">
        <f t="shared" ca="1" si="674"/>
        <v>36</v>
      </c>
      <c r="BS39" s="51">
        <f t="shared" ca="1" si="674"/>
        <v>33</v>
      </c>
      <c r="BT39" s="51">
        <f t="shared" ca="1" si="674"/>
        <v>31</v>
      </c>
      <c r="BU39" s="51">
        <f t="shared" ca="1" si="674"/>
        <v>29</v>
      </c>
      <c r="BV39" s="51">
        <f t="shared" ca="1" si="674"/>
        <v>26</v>
      </c>
      <c r="BW39" s="51">
        <f t="shared" ca="1" si="674"/>
        <v>24</v>
      </c>
      <c r="BX39" s="51">
        <f t="shared" ca="1" si="674"/>
        <v>22</v>
      </c>
      <c r="BY39" s="51">
        <f t="shared" ca="1" si="674"/>
        <v>19</v>
      </c>
      <c r="BZ39" s="51">
        <f ca="1">BZ13</f>
        <v>17</v>
      </c>
      <c r="CA39" s="491">
        <f ca="1">CA13</f>
        <v>10</v>
      </c>
      <c r="CB39" s="492"/>
      <c r="CC39" s="51">
        <f ca="1">CC13</f>
        <v>4</v>
      </c>
      <c r="CD39" s="51">
        <f ca="1">CD13</f>
        <v>0</v>
      </c>
      <c r="CF39" s="5"/>
      <c r="CG39" s="493" t="str">
        <f>CG13</f>
        <v>BE</v>
      </c>
      <c r="CH39" s="494"/>
      <c r="CI39" s="51">
        <f ca="1">CI13</f>
        <v>0</v>
      </c>
      <c r="CJ39" s="51">
        <f t="shared" ref="CJ39:CT39" ca="1" si="675">CJ13</f>
        <v>0</v>
      </c>
      <c r="CK39" s="51">
        <f t="shared" ca="1" si="675"/>
        <v>0</v>
      </c>
      <c r="CL39" s="51">
        <f t="shared" ca="1" si="675"/>
        <v>38</v>
      </c>
      <c r="CM39" s="51">
        <f t="shared" ca="1" si="675"/>
        <v>36</v>
      </c>
      <c r="CN39" s="51">
        <f t="shared" ca="1" si="675"/>
        <v>33</v>
      </c>
      <c r="CO39" s="51">
        <f t="shared" ca="1" si="675"/>
        <v>31</v>
      </c>
      <c r="CP39" s="51">
        <f t="shared" ca="1" si="675"/>
        <v>29</v>
      </c>
      <c r="CQ39" s="51">
        <f t="shared" ca="1" si="675"/>
        <v>26</v>
      </c>
      <c r="CR39" s="51">
        <f t="shared" ca="1" si="675"/>
        <v>24</v>
      </c>
      <c r="CS39" s="51">
        <f t="shared" ca="1" si="675"/>
        <v>22</v>
      </c>
      <c r="CT39" s="51">
        <f t="shared" ca="1" si="675"/>
        <v>19</v>
      </c>
      <c r="CU39" s="51">
        <f ca="1">CU13</f>
        <v>17</v>
      </c>
      <c r="CV39" s="491">
        <f ca="1">CV13</f>
        <v>10</v>
      </c>
      <c r="CW39" s="492"/>
      <c r="CX39" s="51">
        <f ca="1">CX13</f>
        <v>4</v>
      </c>
      <c r="CY39" s="51">
        <f ca="1">CY13</f>
        <v>0</v>
      </c>
      <c r="DA39" s="5"/>
      <c r="DB39" s="493" t="str">
        <f>DB13</f>
        <v>BE</v>
      </c>
      <c r="DC39" s="494"/>
      <c r="DD39" s="51">
        <f ca="1">DD13</f>
        <v>0</v>
      </c>
      <c r="DE39" s="51">
        <f t="shared" ref="DE39:DO39" ca="1" si="676">DE13</f>
        <v>0</v>
      </c>
      <c r="DF39" s="51">
        <f t="shared" ca="1" si="676"/>
        <v>0</v>
      </c>
      <c r="DG39" s="51">
        <f t="shared" ca="1" si="676"/>
        <v>38</v>
      </c>
      <c r="DH39" s="51">
        <f t="shared" ca="1" si="676"/>
        <v>36</v>
      </c>
      <c r="DI39" s="51">
        <f t="shared" ca="1" si="676"/>
        <v>33</v>
      </c>
      <c r="DJ39" s="51">
        <f t="shared" ca="1" si="676"/>
        <v>31</v>
      </c>
      <c r="DK39" s="51">
        <f t="shared" ca="1" si="676"/>
        <v>29</v>
      </c>
      <c r="DL39" s="51">
        <f t="shared" ca="1" si="676"/>
        <v>26</v>
      </c>
      <c r="DM39" s="51">
        <f t="shared" ca="1" si="676"/>
        <v>24</v>
      </c>
      <c r="DN39" s="51">
        <f t="shared" ca="1" si="676"/>
        <v>22</v>
      </c>
      <c r="DO39" s="51">
        <f t="shared" ca="1" si="676"/>
        <v>19</v>
      </c>
      <c r="DP39" s="51">
        <f ca="1">DP13</f>
        <v>17</v>
      </c>
      <c r="DQ39" s="491">
        <f ca="1">DQ13</f>
        <v>10</v>
      </c>
      <c r="DR39" s="492"/>
      <c r="DS39" s="51">
        <f ca="1">DS13</f>
        <v>4</v>
      </c>
      <c r="DT39" s="51">
        <f ca="1">DT13</f>
        <v>0</v>
      </c>
      <c r="DV39" s="5"/>
      <c r="DW39" s="493" t="str">
        <f>DW13</f>
        <v>BE</v>
      </c>
      <c r="DX39" s="494"/>
      <c r="DY39" s="51">
        <f ca="1">DY13</f>
        <v>0</v>
      </c>
      <c r="DZ39" s="51">
        <f t="shared" ref="DZ39:EJ39" ca="1" si="677">DZ13</f>
        <v>0</v>
      </c>
      <c r="EA39" s="51">
        <f t="shared" ca="1" si="677"/>
        <v>0</v>
      </c>
      <c r="EB39" s="51">
        <f t="shared" ca="1" si="677"/>
        <v>38</v>
      </c>
      <c r="EC39" s="51">
        <f t="shared" ca="1" si="677"/>
        <v>36</v>
      </c>
      <c r="ED39" s="51">
        <f t="shared" ca="1" si="677"/>
        <v>33</v>
      </c>
      <c r="EE39" s="51">
        <f t="shared" ca="1" si="677"/>
        <v>31</v>
      </c>
      <c r="EF39" s="51">
        <f t="shared" ca="1" si="677"/>
        <v>29</v>
      </c>
      <c r="EG39" s="51">
        <f t="shared" ca="1" si="677"/>
        <v>26</v>
      </c>
      <c r="EH39" s="51">
        <f t="shared" ca="1" si="677"/>
        <v>24</v>
      </c>
      <c r="EI39" s="51">
        <f t="shared" ca="1" si="677"/>
        <v>22</v>
      </c>
      <c r="EJ39" s="51">
        <f t="shared" ca="1" si="677"/>
        <v>19</v>
      </c>
      <c r="EK39" s="51">
        <f ca="1">EK13</f>
        <v>17</v>
      </c>
      <c r="EL39" s="491">
        <f ca="1">EL13</f>
        <v>10</v>
      </c>
      <c r="EM39" s="492"/>
      <c r="EN39" s="51">
        <f ca="1">EN13</f>
        <v>4</v>
      </c>
      <c r="EO39" s="51">
        <f ca="1">EO13</f>
        <v>0</v>
      </c>
      <c r="EQ39" s="5"/>
      <c r="ER39" s="493" t="str">
        <f>ER13</f>
        <v>BE</v>
      </c>
      <c r="ES39" s="494"/>
      <c r="ET39" s="51">
        <f ca="1">ET13</f>
        <v>0</v>
      </c>
      <c r="EU39" s="51">
        <f t="shared" ref="EU39:FE39" ca="1" si="678">EU13</f>
        <v>0</v>
      </c>
      <c r="EV39" s="51">
        <f t="shared" ca="1" si="678"/>
        <v>0</v>
      </c>
      <c r="EW39" s="51">
        <f t="shared" ca="1" si="678"/>
        <v>38</v>
      </c>
      <c r="EX39" s="51">
        <f t="shared" ca="1" si="678"/>
        <v>36</v>
      </c>
      <c r="EY39" s="51">
        <f t="shared" ca="1" si="678"/>
        <v>33</v>
      </c>
      <c r="EZ39" s="51">
        <f t="shared" ca="1" si="678"/>
        <v>31</v>
      </c>
      <c r="FA39" s="51">
        <f t="shared" ca="1" si="678"/>
        <v>29</v>
      </c>
      <c r="FB39" s="51">
        <f t="shared" ca="1" si="678"/>
        <v>26</v>
      </c>
      <c r="FC39" s="51">
        <f t="shared" ca="1" si="678"/>
        <v>24</v>
      </c>
      <c r="FD39" s="51">
        <f t="shared" ca="1" si="678"/>
        <v>22</v>
      </c>
      <c r="FE39" s="51">
        <f t="shared" ca="1" si="678"/>
        <v>19</v>
      </c>
      <c r="FF39" s="51">
        <f ca="1">FF13</f>
        <v>17</v>
      </c>
      <c r="FG39" s="491">
        <f ca="1">FG13</f>
        <v>10</v>
      </c>
      <c r="FH39" s="492"/>
      <c r="FI39" s="51">
        <f ca="1">FI13</f>
        <v>4</v>
      </c>
      <c r="FJ39" s="51">
        <f ca="1">FJ13</f>
        <v>0</v>
      </c>
      <c r="FL39" s="5"/>
      <c r="FM39" s="493" t="str">
        <f>FM13</f>
        <v>BE</v>
      </c>
      <c r="FN39" s="494"/>
      <c r="FO39" s="51">
        <f ca="1">FO13</f>
        <v>0</v>
      </c>
      <c r="FP39" s="51">
        <f t="shared" ref="FP39:FZ39" ca="1" si="679">FP13</f>
        <v>0</v>
      </c>
      <c r="FQ39" s="51">
        <f t="shared" ca="1" si="679"/>
        <v>0</v>
      </c>
      <c r="FR39" s="51">
        <f t="shared" ca="1" si="679"/>
        <v>38</v>
      </c>
      <c r="FS39" s="51">
        <f t="shared" ca="1" si="679"/>
        <v>36</v>
      </c>
      <c r="FT39" s="51">
        <f t="shared" ca="1" si="679"/>
        <v>33</v>
      </c>
      <c r="FU39" s="51">
        <f t="shared" ca="1" si="679"/>
        <v>31</v>
      </c>
      <c r="FV39" s="51">
        <f t="shared" ca="1" si="679"/>
        <v>29</v>
      </c>
      <c r="FW39" s="51">
        <f t="shared" ca="1" si="679"/>
        <v>26</v>
      </c>
      <c r="FX39" s="51">
        <f t="shared" ca="1" si="679"/>
        <v>24</v>
      </c>
      <c r="FY39" s="51">
        <f t="shared" ca="1" si="679"/>
        <v>22</v>
      </c>
      <c r="FZ39" s="51">
        <f t="shared" ca="1" si="679"/>
        <v>19</v>
      </c>
      <c r="GA39" s="51">
        <f ca="1">GA13</f>
        <v>17</v>
      </c>
      <c r="GB39" s="491">
        <f ca="1">GB13</f>
        <v>10</v>
      </c>
      <c r="GC39" s="492"/>
      <c r="GD39" s="51">
        <f ca="1">GD13</f>
        <v>4</v>
      </c>
      <c r="GE39" s="51">
        <f ca="1">GE13</f>
        <v>0</v>
      </c>
      <c r="GG39" s="5"/>
      <c r="GH39" s="493" t="str">
        <f>GH13</f>
        <v>BE</v>
      </c>
      <c r="GI39" s="494"/>
      <c r="GJ39" s="51">
        <f ca="1">GJ13</f>
        <v>0</v>
      </c>
      <c r="GK39" s="51">
        <f t="shared" ref="GK39:GU39" ca="1" si="680">GK13</f>
        <v>0</v>
      </c>
      <c r="GL39" s="51">
        <f t="shared" ca="1" si="680"/>
        <v>0</v>
      </c>
      <c r="GM39" s="51">
        <f t="shared" ca="1" si="680"/>
        <v>38</v>
      </c>
      <c r="GN39" s="51">
        <f t="shared" ca="1" si="680"/>
        <v>36</v>
      </c>
      <c r="GO39" s="51">
        <f t="shared" ca="1" si="680"/>
        <v>33</v>
      </c>
      <c r="GP39" s="51">
        <f t="shared" ca="1" si="680"/>
        <v>31</v>
      </c>
      <c r="GQ39" s="51">
        <f t="shared" ca="1" si="680"/>
        <v>29</v>
      </c>
      <c r="GR39" s="51">
        <f t="shared" ca="1" si="680"/>
        <v>26</v>
      </c>
      <c r="GS39" s="51">
        <f t="shared" ca="1" si="680"/>
        <v>24</v>
      </c>
      <c r="GT39" s="51">
        <f t="shared" ca="1" si="680"/>
        <v>22</v>
      </c>
      <c r="GU39" s="51">
        <f t="shared" ca="1" si="680"/>
        <v>19</v>
      </c>
      <c r="GV39" s="51">
        <f ca="1">GV13</f>
        <v>17</v>
      </c>
      <c r="GW39" s="491">
        <f ca="1">GW13</f>
        <v>10</v>
      </c>
      <c r="GX39" s="492"/>
      <c r="GY39" s="51">
        <f ca="1">GY13</f>
        <v>4</v>
      </c>
      <c r="GZ39" s="51">
        <f ca="1">GZ13</f>
        <v>0</v>
      </c>
      <c r="HB39" s="5"/>
      <c r="HC39" s="493" t="str">
        <f>HC13</f>
        <v>BE</v>
      </c>
      <c r="HD39" s="494"/>
      <c r="HE39" s="51">
        <f ca="1">HE13</f>
        <v>0</v>
      </c>
      <c r="HF39" s="51">
        <f t="shared" ref="HF39:HP39" ca="1" si="681">HF13</f>
        <v>0</v>
      </c>
      <c r="HG39" s="51">
        <f t="shared" ca="1" si="681"/>
        <v>0</v>
      </c>
      <c r="HH39" s="51">
        <f t="shared" ca="1" si="681"/>
        <v>38</v>
      </c>
      <c r="HI39" s="51">
        <f t="shared" ca="1" si="681"/>
        <v>36</v>
      </c>
      <c r="HJ39" s="51">
        <f t="shared" ca="1" si="681"/>
        <v>33</v>
      </c>
      <c r="HK39" s="51">
        <f t="shared" ca="1" si="681"/>
        <v>31</v>
      </c>
      <c r="HL39" s="51">
        <f t="shared" ca="1" si="681"/>
        <v>29</v>
      </c>
      <c r="HM39" s="51">
        <f t="shared" ca="1" si="681"/>
        <v>26</v>
      </c>
      <c r="HN39" s="51">
        <f t="shared" ca="1" si="681"/>
        <v>24</v>
      </c>
      <c r="HO39" s="51">
        <f t="shared" ca="1" si="681"/>
        <v>22</v>
      </c>
      <c r="HP39" s="51">
        <f t="shared" ca="1" si="681"/>
        <v>19</v>
      </c>
      <c r="HQ39" s="51">
        <f ca="1">HQ13</f>
        <v>17</v>
      </c>
      <c r="HR39" s="491">
        <f ca="1">HR13</f>
        <v>10</v>
      </c>
      <c r="HS39" s="492"/>
      <c r="HT39" s="51">
        <f ca="1">HT13</f>
        <v>4</v>
      </c>
      <c r="HU39" s="51">
        <f ca="1">HU13</f>
        <v>0</v>
      </c>
      <c r="HW39" s="5"/>
      <c r="HX39" s="493" t="str">
        <f>HX13</f>
        <v>BE</v>
      </c>
      <c r="HY39" s="494"/>
      <c r="HZ39" s="51">
        <f ca="1">HZ13</f>
        <v>0</v>
      </c>
      <c r="IA39" s="51">
        <f t="shared" ref="IA39:IK39" ca="1" si="682">IA13</f>
        <v>0</v>
      </c>
      <c r="IB39" s="51">
        <f t="shared" ca="1" si="682"/>
        <v>0</v>
      </c>
      <c r="IC39" s="51">
        <f t="shared" ca="1" si="682"/>
        <v>38</v>
      </c>
      <c r="ID39" s="51">
        <f t="shared" ca="1" si="682"/>
        <v>36</v>
      </c>
      <c r="IE39" s="51">
        <f t="shared" ca="1" si="682"/>
        <v>33</v>
      </c>
      <c r="IF39" s="51">
        <f t="shared" ca="1" si="682"/>
        <v>31</v>
      </c>
      <c r="IG39" s="51">
        <f t="shared" ca="1" si="682"/>
        <v>29</v>
      </c>
      <c r="IH39" s="51">
        <f t="shared" ca="1" si="682"/>
        <v>26</v>
      </c>
      <c r="II39" s="51">
        <f t="shared" ca="1" si="682"/>
        <v>24</v>
      </c>
      <c r="IJ39" s="51">
        <f t="shared" ca="1" si="682"/>
        <v>22</v>
      </c>
      <c r="IK39" s="51">
        <f t="shared" ca="1" si="682"/>
        <v>19</v>
      </c>
      <c r="IL39" s="51">
        <f ca="1">IL13</f>
        <v>17</v>
      </c>
      <c r="IM39" s="491">
        <f ca="1">IM13</f>
        <v>10</v>
      </c>
      <c r="IN39" s="492"/>
      <c r="IO39" s="51">
        <f ca="1">IO13</f>
        <v>4</v>
      </c>
      <c r="IP39" s="51">
        <f ca="1">IP13</f>
        <v>0</v>
      </c>
      <c r="IR39" s="5"/>
      <c r="IS39" s="493" t="str">
        <f>IS13</f>
        <v>BE</v>
      </c>
      <c r="IT39" s="494"/>
      <c r="IU39" s="51">
        <f ca="1">IU13</f>
        <v>0</v>
      </c>
      <c r="IV39" s="51">
        <f t="shared" ref="IV39:JF39" ca="1" si="683">IV13</f>
        <v>0</v>
      </c>
      <c r="IW39" s="51">
        <f t="shared" ca="1" si="683"/>
        <v>0</v>
      </c>
      <c r="IX39" s="51">
        <f t="shared" ca="1" si="683"/>
        <v>38</v>
      </c>
      <c r="IY39" s="51">
        <f t="shared" ca="1" si="683"/>
        <v>36</v>
      </c>
      <c r="IZ39" s="51">
        <f t="shared" ca="1" si="683"/>
        <v>33</v>
      </c>
      <c r="JA39" s="51">
        <f t="shared" ca="1" si="683"/>
        <v>31</v>
      </c>
      <c r="JB39" s="51">
        <f t="shared" ca="1" si="683"/>
        <v>29</v>
      </c>
      <c r="JC39" s="51">
        <f t="shared" ca="1" si="683"/>
        <v>26</v>
      </c>
      <c r="JD39" s="51">
        <f t="shared" ca="1" si="683"/>
        <v>24</v>
      </c>
      <c r="JE39" s="51">
        <f t="shared" ca="1" si="683"/>
        <v>22</v>
      </c>
      <c r="JF39" s="51">
        <f t="shared" ca="1" si="683"/>
        <v>19</v>
      </c>
      <c r="JG39" s="51">
        <f ca="1">JG13</f>
        <v>17</v>
      </c>
      <c r="JH39" s="491">
        <f ca="1">JH13</f>
        <v>10</v>
      </c>
      <c r="JI39" s="492"/>
      <c r="JJ39" s="51">
        <f ca="1">JJ13</f>
        <v>4</v>
      </c>
      <c r="JK39" s="51">
        <f ca="1">JK13</f>
        <v>0</v>
      </c>
      <c r="JM39" s="5"/>
      <c r="JN39" s="493" t="str">
        <f>JN13</f>
        <v>BE</v>
      </c>
      <c r="JO39" s="494"/>
      <c r="JP39" s="51">
        <f ca="1">JP13</f>
        <v>0</v>
      </c>
      <c r="JQ39" s="51">
        <f t="shared" ref="JQ39:KA39" ca="1" si="684">JQ13</f>
        <v>0</v>
      </c>
      <c r="JR39" s="51">
        <f t="shared" ca="1" si="684"/>
        <v>0</v>
      </c>
      <c r="JS39" s="51">
        <f t="shared" ca="1" si="684"/>
        <v>38</v>
      </c>
      <c r="JT39" s="51">
        <f t="shared" ca="1" si="684"/>
        <v>36</v>
      </c>
      <c r="JU39" s="51">
        <f t="shared" ca="1" si="684"/>
        <v>33</v>
      </c>
      <c r="JV39" s="51">
        <f t="shared" ca="1" si="684"/>
        <v>31</v>
      </c>
      <c r="JW39" s="51">
        <f t="shared" ca="1" si="684"/>
        <v>29</v>
      </c>
      <c r="JX39" s="51">
        <f t="shared" ca="1" si="684"/>
        <v>26</v>
      </c>
      <c r="JY39" s="51">
        <f t="shared" ca="1" si="684"/>
        <v>24</v>
      </c>
      <c r="JZ39" s="51">
        <f t="shared" ca="1" si="684"/>
        <v>22</v>
      </c>
      <c r="KA39" s="51">
        <f t="shared" ca="1" si="684"/>
        <v>19</v>
      </c>
      <c r="KB39" s="51">
        <f ca="1">KB13</f>
        <v>17</v>
      </c>
      <c r="KC39" s="491">
        <f ca="1">KC13</f>
        <v>10</v>
      </c>
      <c r="KD39" s="492"/>
      <c r="KE39" s="51">
        <f ca="1">KE13</f>
        <v>4</v>
      </c>
      <c r="KF39" s="51">
        <f ca="1">KF13</f>
        <v>0</v>
      </c>
      <c r="KH39" s="5"/>
      <c r="KI39" s="493" t="str">
        <f>KI13</f>
        <v>BE</v>
      </c>
      <c r="KJ39" s="494"/>
      <c r="KK39" s="51">
        <f ca="1">KK13</f>
        <v>0</v>
      </c>
      <c r="KL39" s="51">
        <f t="shared" ref="KL39:KV39" ca="1" si="685">KL13</f>
        <v>0</v>
      </c>
      <c r="KM39" s="51">
        <f t="shared" ca="1" si="685"/>
        <v>0</v>
      </c>
      <c r="KN39" s="51">
        <f t="shared" ca="1" si="685"/>
        <v>38</v>
      </c>
      <c r="KO39" s="51">
        <f t="shared" ca="1" si="685"/>
        <v>36</v>
      </c>
      <c r="KP39" s="51">
        <f t="shared" ca="1" si="685"/>
        <v>33</v>
      </c>
      <c r="KQ39" s="51">
        <f t="shared" ca="1" si="685"/>
        <v>31</v>
      </c>
      <c r="KR39" s="51">
        <f t="shared" ca="1" si="685"/>
        <v>29</v>
      </c>
      <c r="KS39" s="51">
        <f t="shared" ca="1" si="685"/>
        <v>26</v>
      </c>
      <c r="KT39" s="51">
        <f t="shared" ca="1" si="685"/>
        <v>24</v>
      </c>
      <c r="KU39" s="51">
        <f t="shared" ca="1" si="685"/>
        <v>22</v>
      </c>
      <c r="KV39" s="51">
        <f t="shared" ca="1" si="685"/>
        <v>19</v>
      </c>
      <c r="KW39" s="51">
        <f ca="1">KW13</f>
        <v>17</v>
      </c>
      <c r="KX39" s="491">
        <f ca="1">KX13</f>
        <v>10</v>
      </c>
      <c r="KY39" s="492"/>
      <c r="KZ39" s="51">
        <f ca="1">KZ13</f>
        <v>4</v>
      </c>
      <c r="LA39" s="51">
        <f ca="1">LA13</f>
        <v>0</v>
      </c>
      <c r="LC39" s="5"/>
      <c r="LD39" s="493" t="str">
        <f>LD13</f>
        <v>BE</v>
      </c>
      <c r="LE39" s="494"/>
      <c r="LF39" s="51">
        <f ca="1">LF13</f>
        <v>0</v>
      </c>
      <c r="LG39" s="51">
        <f t="shared" ref="LG39:LQ39" ca="1" si="686">LG13</f>
        <v>0</v>
      </c>
      <c r="LH39" s="51">
        <f t="shared" ca="1" si="686"/>
        <v>0</v>
      </c>
      <c r="LI39" s="51">
        <f t="shared" ca="1" si="686"/>
        <v>38</v>
      </c>
      <c r="LJ39" s="51">
        <f t="shared" ca="1" si="686"/>
        <v>36</v>
      </c>
      <c r="LK39" s="51">
        <f t="shared" ca="1" si="686"/>
        <v>33</v>
      </c>
      <c r="LL39" s="51">
        <f t="shared" ca="1" si="686"/>
        <v>31</v>
      </c>
      <c r="LM39" s="51">
        <f t="shared" ca="1" si="686"/>
        <v>29</v>
      </c>
      <c r="LN39" s="51">
        <f t="shared" ca="1" si="686"/>
        <v>26</v>
      </c>
      <c r="LO39" s="51">
        <f t="shared" ca="1" si="686"/>
        <v>24</v>
      </c>
      <c r="LP39" s="51">
        <f t="shared" ca="1" si="686"/>
        <v>22</v>
      </c>
      <c r="LQ39" s="51">
        <f t="shared" ca="1" si="686"/>
        <v>19</v>
      </c>
      <c r="LR39" s="51">
        <f ca="1">LR13</f>
        <v>17</v>
      </c>
      <c r="LS39" s="491">
        <f ca="1">LS13</f>
        <v>10</v>
      </c>
      <c r="LT39" s="492"/>
      <c r="LU39" s="51">
        <f ca="1">LU13</f>
        <v>4</v>
      </c>
      <c r="LV39" s="51">
        <f ca="1">LV13</f>
        <v>0</v>
      </c>
      <c r="LX39" s="5"/>
    </row>
    <row r="40" spans="1:336" ht="15.75" customHeight="1" thickTop="1" x14ac:dyDescent="0.25">
      <c r="Q40" s="43"/>
      <c r="R40" s="45" t="s">
        <v>60</v>
      </c>
      <c r="S40" s="46"/>
      <c r="V40" s="495" t="s">
        <v>43</v>
      </c>
      <c r="W40" s="496"/>
      <c r="X40" s="52">
        <f>X14</f>
        <v>15</v>
      </c>
      <c r="Y40" s="52">
        <f t="shared" si="672"/>
        <v>14</v>
      </c>
      <c r="Z40" s="52">
        <f t="shared" si="672"/>
        <v>13</v>
      </c>
      <c r="AA40" s="52">
        <f t="shared" si="672"/>
        <v>12</v>
      </c>
      <c r="AB40" s="52">
        <f t="shared" si="672"/>
        <v>11</v>
      </c>
      <c r="AC40" s="52">
        <f t="shared" si="672"/>
        <v>10</v>
      </c>
      <c r="AD40" s="52">
        <f t="shared" si="672"/>
        <v>9</v>
      </c>
      <c r="AE40" s="52">
        <f t="shared" si="672"/>
        <v>8</v>
      </c>
      <c r="AF40" s="52">
        <f t="shared" si="672"/>
        <v>7</v>
      </c>
      <c r="AG40" s="52">
        <f t="shared" si="672"/>
        <v>6</v>
      </c>
      <c r="AH40" s="52">
        <f t="shared" si="672"/>
        <v>5</v>
      </c>
      <c r="AI40" s="52">
        <f t="shared" si="672"/>
        <v>4</v>
      </c>
      <c r="AJ40" s="52">
        <f>AJ14</f>
        <v>3</v>
      </c>
      <c r="AK40" s="489">
        <f t="shared" ref="AK40:AK41" si="687">AK14</f>
        <v>2</v>
      </c>
      <c r="AL40" s="490"/>
      <c r="AM40" s="52">
        <f t="shared" ref="AM40:AN40" si="688">AM14</f>
        <v>1</v>
      </c>
      <c r="AN40" s="52">
        <f t="shared" si="688"/>
        <v>0</v>
      </c>
      <c r="AQ40" s="495" t="s">
        <v>43</v>
      </c>
      <c r="AR40" s="496"/>
      <c r="AS40" s="52">
        <v>15</v>
      </c>
      <c r="AT40" s="52">
        <v>14</v>
      </c>
      <c r="AU40" s="52">
        <v>13</v>
      </c>
      <c r="AV40" s="52">
        <v>12</v>
      </c>
      <c r="AW40" s="52">
        <v>11</v>
      </c>
      <c r="AX40" s="52">
        <v>10</v>
      </c>
      <c r="AY40" s="52">
        <v>9</v>
      </c>
      <c r="AZ40" s="52">
        <v>8</v>
      </c>
      <c r="BA40" s="52">
        <v>7</v>
      </c>
      <c r="BB40" s="52">
        <v>6</v>
      </c>
      <c r="BC40" s="52">
        <v>5</v>
      </c>
      <c r="BD40" s="52">
        <v>4</v>
      </c>
      <c r="BE40" s="52">
        <v>3</v>
      </c>
      <c r="BF40" s="489">
        <v>2</v>
      </c>
      <c r="BG40" s="490"/>
      <c r="BH40" s="52">
        <v>1</v>
      </c>
      <c r="BI40" s="52">
        <v>0</v>
      </c>
      <c r="BL40" s="495" t="s">
        <v>43</v>
      </c>
      <c r="BM40" s="496"/>
      <c r="BN40" s="52">
        <v>15</v>
      </c>
      <c r="BO40" s="52">
        <v>14</v>
      </c>
      <c r="BP40" s="52">
        <v>13</v>
      </c>
      <c r="BQ40" s="52">
        <v>12</v>
      </c>
      <c r="BR40" s="52">
        <v>11</v>
      </c>
      <c r="BS40" s="52">
        <v>10</v>
      </c>
      <c r="BT40" s="52">
        <v>9</v>
      </c>
      <c r="BU40" s="52">
        <v>8</v>
      </c>
      <c r="BV40" s="52">
        <v>7</v>
      </c>
      <c r="BW40" s="52">
        <v>6</v>
      </c>
      <c r="BX40" s="52">
        <v>5</v>
      </c>
      <c r="BY40" s="52">
        <v>4</v>
      </c>
      <c r="BZ40" s="52">
        <v>3</v>
      </c>
      <c r="CA40" s="489">
        <v>2</v>
      </c>
      <c r="CB40" s="490"/>
      <c r="CC40" s="52">
        <v>1</v>
      </c>
      <c r="CD40" s="52">
        <v>0</v>
      </c>
      <c r="CG40" s="495" t="s">
        <v>43</v>
      </c>
      <c r="CH40" s="496"/>
      <c r="CI40" s="52">
        <v>15</v>
      </c>
      <c r="CJ40" s="52">
        <v>14</v>
      </c>
      <c r="CK40" s="52">
        <v>13</v>
      </c>
      <c r="CL40" s="52">
        <v>12</v>
      </c>
      <c r="CM40" s="52">
        <v>11</v>
      </c>
      <c r="CN40" s="52">
        <v>10</v>
      </c>
      <c r="CO40" s="52">
        <v>9</v>
      </c>
      <c r="CP40" s="52">
        <v>8</v>
      </c>
      <c r="CQ40" s="52">
        <v>7</v>
      </c>
      <c r="CR40" s="52">
        <v>6</v>
      </c>
      <c r="CS40" s="52">
        <v>5</v>
      </c>
      <c r="CT40" s="52">
        <v>4</v>
      </c>
      <c r="CU40" s="52">
        <v>3</v>
      </c>
      <c r="CV40" s="489">
        <v>2</v>
      </c>
      <c r="CW40" s="490"/>
      <c r="CX40" s="52">
        <v>1</v>
      </c>
      <c r="CY40" s="52">
        <v>0</v>
      </c>
      <c r="DB40" s="495" t="s">
        <v>43</v>
      </c>
      <c r="DC40" s="496"/>
      <c r="DD40" s="52">
        <v>15</v>
      </c>
      <c r="DE40" s="52">
        <v>14</v>
      </c>
      <c r="DF40" s="52">
        <v>13</v>
      </c>
      <c r="DG40" s="52">
        <v>12</v>
      </c>
      <c r="DH40" s="52">
        <v>11</v>
      </c>
      <c r="DI40" s="52">
        <v>10</v>
      </c>
      <c r="DJ40" s="52">
        <v>9</v>
      </c>
      <c r="DK40" s="52">
        <v>8</v>
      </c>
      <c r="DL40" s="52">
        <v>7</v>
      </c>
      <c r="DM40" s="52">
        <v>6</v>
      </c>
      <c r="DN40" s="52">
        <v>5</v>
      </c>
      <c r="DO40" s="52">
        <v>4</v>
      </c>
      <c r="DP40" s="52">
        <v>3</v>
      </c>
      <c r="DQ40" s="489">
        <v>2</v>
      </c>
      <c r="DR40" s="490"/>
      <c r="DS40" s="52">
        <v>1</v>
      </c>
      <c r="DT40" s="52">
        <v>0</v>
      </c>
      <c r="DW40" s="495" t="s">
        <v>43</v>
      </c>
      <c r="DX40" s="496"/>
      <c r="DY40" s="52">
        <v>15</v>
      </c>
      <c r="DZ40" s="52">
        <v>14</v>
      </c>
      <c r="EA40" s="52">
        <v>13</v>
      </c>
      <c r="EB40" s="52">
        <v>12</v>
      </c>
      <c r="EC40" s="52">
        <v>11</v>
      </c>
      <c r="ED40" s="52">
        <v>10</v>
      </c>
      <c r="EE40" s="52">
        <v>9</v>
      </c>
      <c r="EF40" s="52">
        <v>8</v>
      </c>
      <c r="EG40" s="52">
        <v>7</v>
      </c>
      <c r="EH40" s="52">
        <v>6</v>
      </c>
      <c r="EI40" s="52">
        <v>5</v>
      </c>
      <c r="EJ40" s="52">
        <v>4</v>
      </c>
      <c r="EK40" s="52">
        <v>3</v>
      </c>
      <c r="EL40" s="489">
        <v>2</v>
      </c>
      <c r="EM40" s="490"/>
      <c r="EN40" s="52">
        <v>1</v>
      </c>
      <c r="EO40" s="52">
        <v>0</v>
      </c>
      <c r="ER40" s="495" t="s">
        <v>43</v>
      </c>
      <c r="ES40" s="496"/>
      <c r="ET40" s="52">
        <v>15</v>
      </c>
      <c r="EU40" s="52">
        <v>14</v>
      </c>
      <c r="EV40" s="52">
        <v>13</v>
      </c>
      <c r="EW40" s="52">
        <v>12</v>
      </c>
      <c r="EX40" s="52">
        <v>11</v>
      </c>
      <c r="EY40" s="52">
        <v>10</v>
      </c>
      <c r="EZ40" s="52">
        <v>9</v>
      </c>
      <c r="FA40" s="52">
        <v>8</v>
      </c>
      <c r="FB40" s="52">
        <v>7</v>
      </c>
      <c r="FC40" s="52">
        <v>6</v>
      </c>
      <c r="FD40" s="52">
        <v>5</v>
      </c>
      <c r="FE40" s="52">
        <v>4</v>
      </c>
      <c r="FF40" s="52">
        <v>3</v>
      </c>
      <c r="FG40" s="489">
        <v>2</v>
      </c>
      <c r="FH40" s="490"/>
      <c r="FI40" s="52">
        <v>1</v>
      </c>
      <c r="FJ40" s="52">
        <v>0</v>
      </c>
      <c r="FM40" s="495" t="s">
        <v>43</v>
      </c>
      <c r="FN40" s="496"/>
      <c r="FO40" s="52">
        <v>15</v>
      </c>
      <c r="FP40" s="52">
        <v>14</v>
      </c>
      <c r="FQ40" s="52">
        <v>13</v>
      </c>
      <c r="FR40" s="52">
        <v>12</v>
      </c>
      <c r="FS40" s="52">
        <v>11</v>
      </c>
      <c r="FT40" s="52">
        <v>10</v>
      </c>
      <c r="FU40" s="52">
        <v>9</v>
      </c>
      <c r="FV40" s="52">
        <v>8</v>
      </c>
      <c r="FW40" s="52">
        <v>7</v>
      </c>
      <c r="FX40" s="52">
        <v>6</v>
      </c>
      <c r="FY40" s="52">
        <v>5</v>
      </c>
      <c r="FZ40" s="52">
        <v>4</v>
      </c>
      <c r="GA40" s="52">
        <v>3</v>
      </c>
      <c r="GB40" s="489">
        <v>2</v>
      </c>
      <c r="GC40" s="490"/>
      <c r="GD40" s="52">
        <v>1</v>
      </c>
      <c r="GE40" s="52">
        <v>0</v>
      </c>
      <c r="GH40" s="495" t="s">
        <v>43</v>
      </c>
      <c r="GI40" s="496"/>
      <c r="GJ40" s="52">
        <v>15</v>
      </c>
      <c r="GK40" s="52">
        <v>14</v>
      </c>
      <c r="GL40" s="52">
        <v>13</v>
      </c>
      <c r="GM40" s="52">
        <v>12</v>
      </c>
      <c r="GN40" s="52">
        <v>11</v>
      </c>
      <c r="GO40" s="52">
        <v>10</v>
      </c>
      <c r="GP40" s="52">
        <v>9</v>
      </c>
      <c r="GQ40" s="52">
        <v>8</v>
      </c>
      <c r="GR40" s="52">
        <v>7</v>
      </c>
      <c r="GS40" s="52">
        <v>6</v>
      </c>
      <c r="GT40" s="52">
        <v>5</v>
      </c>
      <c r="GU40" s="52">
        <v>4</v>
      </c>
      <c r="GV40" s="52">
        <v>3</v>
      </c>
      <c r="GW40" s="489">
        <v>2</v>
      </c>
      <c r="GX40" s="490"/>
      <c r="GY40" s="52">
        <v>1</v>
      </c>
      <c r="GZ40" s="52">
        <v>0</v>
      </c>
      <c r="HC40" s="495" t="s">
        <v>43</v>
      </c>
      <c r="HD40" s="496"/>
      <c r="HE40" s="52">
        <v>15</v>
      </c>
      <c r="HF40" s="52">
        <v>14</v>
      </c>
      <c r="HG40" s="52">
        <v>13</v>
      </c>
      <c r="HH40" s="52">
        <v>12</v>
      </c>
      <c r="HI40" s="52">
        <v>11</v>
      </c>
      <c r="HJ40" s="52">
        <v>10</v>
      </c>
      <c r="HK40" s="52">
        <v>9</v>
      </c>
      <c r="HL40" s="52">
        <v>8</v>
      </c>
      <c r="HM40" s="52">
        <v>7</v>
      </c>
      <c r="HN40" s="52">
        <v>6</v>
      </c>
      <c r="HO40" s="52">
        <v>5</v>
      </c>
      <c r="HP40" s="52">
        <v>4</v>
      </c>
      <c r="HQ40" s="52">
        <v>3</v>
      </c>
      <c r="HR40" s="489">
        <v>2</v>
      </c>
      <c r="HS40" s="490"/>
      <c r="HT40" s="52">
        <v>1</v>
      </c>
      <c r="HU40" s="52">
        <v>0</v>
      </c>
      <c r="HX40" s="495" t="s">
        <v>43</v>
      </c>
      <c r="HY40" s="496"/>
      <c r="HZ40" s="52">
        <v>15</v>
      </c>
      <c r="IA40" s="52">
        <v>14</v>
      </c>
      <c r="IB40" s="52">
        <v>13</v>
      </c>
      <c r="IC40" s="52">
        <v>12</v>
      </c>
      <c r="ID40" s="52">
        <v>11</v>
      </c>
      <c r="IE40" s="52">
        <v>10</v>
      </c>
      <c r="IF40" s="52">
        <v>9</v>
      </c>
      <c r="IG40" s="52">
        <v>8</v>
      </c>
      <c r="IH40" s="52">
        <v>7</v>
      </c>
      <c r="II40" s="52">
        <v>6</v>
      </c>
      <c r="IJ40" s="52">
        <v>5</v>
      </c>
      <c r="IK40" s="52">
        <v>4</v>
      </c>
      <c r="IL40" s="52">
        <v>3</v>
      </c>
      <c r="IM40" s="489">
        <v>2</v>
      </c>
      <c r="IN40" s="490"/>
      <c r="IO40" s="52">
        <v>1</v>
      </c>
      <c r="IP40" s="52">
        <v>0</v>
      </c>
      <c r="IS40" s="495" t="s">
        <v>43</v>
      </c>
      <c r="IT40" s="496"/>
      <c r="IU40" s="52">
        <v>15</v>
      </c>
      <c r="IV40" s="52">
        <v>14</v>
      </c>
      <c r="IW40" s="52">
        <v>13</v>
      </c>
      <c r="IX40" s="52">
        <v>12</v>
      </c>
      <c r="IY40" s="52">
        <v>11</v>
      </c>
      <c r="IZ40" s="52">
        <v>10</v>
      </c>
      <c r="JA40" s="52">
        <v>9</v>
      </c>
      <c r="JB40" s="52">
        <v>8</v>
      </c>
      <c r="JC40" s="52">
        <v>7</v>
      </c>
      <c r="JD40" s="52">
        <v>6</v>
      </c>
      <c r="JE40" s="52">
        <v>5</v>
      </c>
      <c r="JF40" s="52">
        <v>4</v>
      </c>
      <c r="JG40" s="52">
        <v>3</v>
      </c>
      <c r="JH40" s="489">
        <v>2</v>
      </c>
      <c r="JI40" s="490"/>
      <c r="JJ40" s="52">
        <v>1</v>
      </c>
      <c r="JK40" s="52">
        <v>0</v>
      </c>
      <c r="JN40" s="495" t="s">
        <v>43</v>
      </c>
      <c r="JO40" s="496"/>
      <c r="JP40" s="52">
        <v>15</v>
      </c>
      <c r="JQ40" s="52">
        <v>14</v>
      </c>
      <c r="JR40" s="52">
        <v>13</v>
      </c>
      <c r="JS40" s="52">
        <v>12</v>
      </c>
      <c r="JT40" s="52">
        <v>11</v>
      </c>
      <c r="JU40" s="52">
        <v>10</v>
      </c>
      <c r="JV40" s="52">
        <v>9</v>
      </c>
      <c r="JW40" s="52">
        <v>8</v>
      </c>
      <c r="JX40" s="52">
        <v>7</v>
      </c>
      <c r="JY40" s="52">
        <v>6</v>
      </c>
      <c r="JZ40" s="52">
        <v>5</v>
      </c>
      <c r="KA40" s="52">
        <v>4</v>
      </c>
      <c r="KB40" s="52">
        <v>3</v>
      </c>
      <c r="KC40" s="489">
        <v>2</v>
      </c>
      <c r="KD40" s="490"/>
      <c r="KE40" s="52">
        <v>1</v>
      </c>
      <c r="KF40" s="52">
        <v>0</v>
      </c>
      <c r="KI40" s="495" t="s">
        <v>43</v>
      </c>
      <c r="KJ40" s="496"/>
      <c r="KK40" s="52">
        <v>15</v>
      </c>
      <c r="KL40" s="52">
        <v>14</v>
      </c>
      <c r="KM40" s="52">
        <v>13</v>
      </c>
      <c r="KN40" s="52">
        <v>12</v>
      </c>
      <c r="KO40" s="52">
        <v>11</v>
      </c>
      <c r="KP40" s="52">
        <v>10</v>
      </c>
      <c r="KQ40" s="52">
        <v>9</v>
      </c>
      <c r="KR40" s="52">
        <v>8</v>
      </c>
      <c r="KS40" s="52">
        <v>7</v>
      </c>
      <c r="KT40" s="52">
        <v>6</v>
      </c>
      <c r="KU40" s="52">
        <v>5</v>
      </c>
      <c r="KV40" s="52">
        <v>4</v>
      </c>
      <c r="KW40" s="52">
        <v>3</v>
      </c>
      <c r="KX40" s="489">
        <v>2</v>
      </c>
      <c r="KY40" s="490"/>
      <c r="KZ40" s="52">
        <v>1</v>
      </c>
      <c r="LA40" s="52">
        <v>0</v>
      </c>
      <c r="LD40" s="495" t="s">
        <v>43</v>
      </c>
      <c r="LE40" s="496"/>
      <c r="LF40" s="52">
        <v>15</v>
      </c>
      <c r="LG40" s="52">
        <v>14</v>
      </c>
      <c r="LH40" s="52">
        <v>13</v>
      </c>
      <c r="LI40" s="52">
        <v>12</v>
      </c>
      <c r="LJ40" s="52">
        <v>11</v>
      </c>
      <c r="LK40" s="52">
        <v>10</v>
      </c>
      <c r="LL40" s="52">
        <v>9</v>
      </c>
      <c r="LM40" s="52">
        <v>8</v>
      </c>
      <c r="LN40" s="52">
        <v>7</v>
      </c>
      <c r="LO40" s="52">
        <v>6</v>
      </c>
      <c r="LP40" s="52">
        <v>5</v>
      </c>
      <c r="LQ40" s="52">
        <v>4</v>
      </c>
      <c r="LR40" s="52">
        <v>3</v>
      </c>
      <c r="LS40" s="489">
        <v>2</v>
      </c>
      <c r="LT40" s="490"/>
      <c r="LU40" s="52">
        <v>1</v>
      </c>
      <c r="LV40" s="52">
        <v>0</v>
      </c>
    </row>
    <row r="41" spans="1:336" ht="15.75" customHeight="1" thickBot="1" x14ac:dyDescent="0.3">
      <c r="Q41" s="43"/>
      <c r="R41" s="45">
        <v>4</v>
      </c>
      <c r="S41" s="46"/>
      <c r="V41" s="493" t="s">
        <v>2</v>
      </c>
      <c r="W41" s="494"/>
      <c r="X41" s="51" t="str">
        <f>X15</f>
        <v>1+</v>
      </c>
      <c r="Y41" s="51" t="str">
        <f t="shared" si="672"/>
        <v>1</v>
      </c>
      <c r="Z41" s="51" t="str">
        <f t="shared" si="672"/>
        <v>1-</v>
      </c>
      <c r="AA41" s="51" t="str">
        <f t="shared" si="672"/>
        <v>2+</v>
      </c>
      <c r="AB41" s="51" t="str">
        <f t="shared" si="672"/>
        <v>2</v>
      </c>
      <c r="AC41" s="51" t="str">
        <f t="shared" si="672"/>
        <v>2-</v>
      </c>
      <c r="AD41" s="51" t="str">
        <f t="shared" si="672"/>
        <v>3+</v>
      </c>
      <c r="AE41" s="51" t="str">
        <f t="shared" si="672"/>
        <v>3</v>
      </c>
      <c r="AF41" s="51" t="str">
        <f t="shared" si="672"/>
        <v>3-</v>
      </c>
      <c r="AG41" s="51" t="str">
        <f t="shared" si="672"/>
        <v>4+</v>
      </c>
      <c r="AH41" s="51" t="str">
        <f t="shared" si="672"/>
        <v>4</v>
      </c>
      <c r="AI41" s="51" t="str">
        <f t="shared" si="672"/>
        <v>4-</v>
      </c>
      <c r="AJ41" s="51" t="str">
        <f>AJ15</f>
        <v>5+</v>
      </c>
      <c r="AK41" s="491" t="str">
        <f t="shared" si="687"/>
        <v>5</v>
      </c>
      <c r="AL41" s="492"/>
      <c r="AM41" s="51" t="str">
        <f t="shared" ref="AM41:AN41" si="689">AM15</f>
        <v>5-</v>
      </c>
      <c r="AN41" s="51" t="str">
        <f t="shared" si="689"/>
        <v>6</v>
      </c>
      <c r="AQ41" s="493" t="s">
        <v>2</v>
      </c>
      <c r="AR41" s="494"/>
      <c r="AS41" s="51" t="s">
        <v>11</v>
      </c>
      <c r="AT41" s="51" t="s">
        <v>12</v>
      </c>
      <c r="AU41" s="51" t="s">
        <v>13</v>
      </c>
      <c r="AV41" s="51" t="s">
        <v>14</v>
      </c>
      <c r="AW41" s="51" t="s">
        <v>15</v>
      </c>
      <c r="AX41" s="51" t="s">
        <v>16</v>
      </c>
      <c r="AY41" s="51" t="s">
        <v>17</v>
      </c>
      <c r="AZ41" s="51" t="s">
        <v>18</v>
      </c>
      <c r="BA41" s="51" t="s">
        <v>19</v>
      </c>
      <c r="BB41" s="51" t="s">
        <v>20</v>
      </c>
      <c r="BC41" s="51" t="s">
        <v>21</v>
      </c>
      <c r="BD41" s="51" t="s">
        <v>22</v>
      </c>
      <c r="BE41" s="51" t="s">
        <v>23</v>
      </c>
      <c r="BF41" s="491" t="s">
        <v>24</v>
      </c>
      <c r="BG41" s="492"/>
      <c r="BH41" s="51" t="s">
        <v>25</v>
      </c>
      <c r="BI41" s="51" t="s">
        <v>26</v>
      </c>
      <c r="BL41" s="493" t="s">
        <v>2</v>
      </c>
      <c r="BM41" s="494"/>
      <c r="BN41" s="51" t="s">
        <v>11</v>
      </c>
      <c r="BO41" s="51" t="s">
        <v>12</v>
      </c>
      <c r="BP41" s="51" t="s">
        <v>13</v>
      </c>
      <c r="BQ41" s="51" t="s">
        <v>14</v>
      </c>
      <c r="BR41" s="51" t="s">
        <v>15</v>
      </c>
      <c r="BS41" s="51" t="s">
        <v>16</v>
      </c>
      <c r="BT41" s="51" t="s">
        <v>17</v>
      </c>
      <c r="BU41" s="51" t="s">
        <v>18</v>
      </c>
      <c r="BV41" s="51" t="s">
        <v>19</v>
      </c>
      <c r="BW41" s="51" t="s">
        <v>20</v>
      </c>
      <c r="BX41" s="51" t="s">
        <v>21</v>
      </c>
      <c r="BY41" s="51" t="s">
        <v>22</v>
      </c>
      <c r="BZ41" s="51" t="s">
        <v>23</v>
      </c>
      <c r="CA41" s="491" t="s">
        <v>24</v>
      </c>
      <c r="CB41" s="492"/>
      <c r="CC41" s="51" t="s">
        <v>25</v>
      </c>
      <c r="CD41" s="51" t="s">
        <v>26</v>
      </c>
      <c r="CG41" s="493" t="s">
        <v>2</v>
      </c>
      <c r="CH41" s="494"/>
      <c r="CI41" s="51" t="s">
        <v>11</v>
      </c>
      <c r="CJ41" s="51" t="s">
        <v>12</v>
      </c>
      <c r="CK41" s="51" t="s">
        <v>13</v>
      </c>
      <c r="CL41" s="51" t="s">
        <v>14</v>
      </c>
      <c r="CM41" s="51" t="s">
        <v>15</v>
      </c>
      <c r="CN41" s="51" t="s">
        <v>16</v>
      </c>
      <c r="CO41" s="51" t="s">
        <v>17</v>
      </c>
      <c r="CP41" s="51" t="s">
        <v>18</v>
      </c>
      <c r="CQ41" s="51" t="s">
        <v>19</v>
      </c>
      <c r="CR41" s="51" t="s">
        <v>20</v>
      </c>
      <c r="CS41" s="51" t="s">
        <v>21</v>
      </c>
      <c r="CT41" s="51" t="s">
        <v>22</v>
      </c>
      <c r="CU41" s="51" t="s">
        <v>23</v>
      </c>
      <c r="CV41" s="491" t="s">
        <v>24</v>
      </c>
      <c r="CW41" s="492"/>
      <c r="CX41" s="51" t="s">
        <v>25</v>
      </c>
      <c r="CY41" s="51" t="s">
        <v>26</v>
      </c>
      <c r="DB41" s="493" t="s">
        <v>2</v>
      </c>
      <c r="DC41" s="494"/>
      <c r="DD41" s="51" t="s">
        <v>11</v>
      </c>
      <c r="DE41" s="51" t="s">
        <v>12</v>
      </c>
      <c r="DF41" s="51" t="s">
        <v>13</v>
      </c>
      <c r="DG41" s="51" t="s">
        <v>14</v>
      </c>
      <c r="DH41" s="51" t="s">
        <v>15</v>
      </c>
      <c r="DI41" s="51" t="s">
        <v>16</v>
      </c>
      <c r="DJ41" s="51" t="s">
        <v>17</v>
      </c>
      <c r="DK41" s="51" t="s">
        <v>18</v>
      </c>
      <c r="DL41" s="51" t="s">
        <v>19</v>
      </c>
      <c r="DM41" s="51" t="s">
        <v>20</v>
      </c>
      <c r="DN41" s="51" t="s">
        <v>21</v>
      </c>
      <c r="DO41" s="51" t="s">
        <v>22</v>
      </c>
      <c r="DP41" s="51" t="s">
        <v>23</v>
      </c>
      <c r="DQ41" s="491" t="s">
        <v>24</v>
      </c>
      <c r="DR41" s="492"/>
      <c r="DS41" s="51" t="s">
        <v>25</v>
      </c>
      <c r="DT41" s="51" t="s">
        <v>26</v>
      </c>
      <c r="DW41" s="493" t="s">
        <v>2</v>
      </c>
      <c r="DX41" s="494"/>
      <c r="DY41" s="51" t="s">
        <v>11</v>
      </c>
      <c r="DZ41" s="51" t="s">
        <v>12</v>
      </c>
      <c r="EA41" s="51" t="s">
        <v>13</v>
      </c>
      <c r="EB41" s="51" t="s">
        <v>14</v>
      </c>
      <c r="EC41" s="51" t="s">
        <v>15</v>
      </c>
      <c r="ED41" s="51" t="s">
        <v>16</v>
      </c>
      <c r="EE41" s="51" t="s">
        <v>17</v>
      </c>
      <c r="EF41" s="51" t="s">
        <v>18</v>
      </c>
      <c r="EG41" s="51" t="s">
        <v>19</v>
      </c>
      <c r="EH41" s="51" t="s">
        <v>20</v>
      </c>
      <c r="EI41" s="51" t="s">
        <v>21</v>
      </c>
      <c r="EJ41" s="51" t="s">
        <v>22</v>
      </c>
      <c r="EK41" s="51" t="s">
        <v>23</v>
      </c>
      <c r="EL41" s="491" t="s">
        <v>24</v>
      </c>
      <c r="EM41" s="492"/>
      <c r="EN41" s="51" t="s">
        <v>25</v>
      </c>
      <c r="EO41" s="51" t="s">
        <v>26</v>
      </c>
      <c r="ER41" s="493" t="s">
        <v>2</v>
      </c>
      <c r="ES41" s="494"/>
      <c r="ET41" s="51" t="s">
        <v>11</v>
      </c>
      <c r="EU41" s="51" t="s">
        <v>12</v>
      </c>
      <c r="EV41" s="51" t="s">
        <v>13</v>
      </c>
      <c r="EW41" s="51" t="s">
        <v>14</v>
      </c>
      <c r="EX41" s="51" t="s">
        <v>15</v>
      </c>
      <c r="EY41" s="51" t="s">
        <v>16</v>
      </c>
      <c r="EZ41" s="51" t="s">
        <v>17</v>
      </c>
      <c r="FA41" s="51" t="s">
        <v>18</v>
      </c>
      <c r="FB41" s="51" t="s">
        <v>19</v>
      </c>
      <c r="FC41" s="51" t="s">
        <v>20</v>
      </c>
      <c r="FD41" s="51" t="s">
        <v>21</v>
      </c>
      <c r="FE41" s="51" t="s">
        <v>22</v>
      </c>
      <c r="FF41" s="51" t="s">
        <v>23</v>
      </c>
      <c r="FG41" s="491" t="s">
        <v>24</v>
      </c>
      <c r="FH41" s="492"/>
      <c r="FI41" s="51" t="s">
        <v>25</v>
      </c>
      <c r="FJ41" s="51" t="s">
        <v>26</v>
      </c>
      <c r="FM41" s="493" t="s">
        <v>2</v>
      </c>
      <c r="FN41" s="494"/>
      <c r="FO41" s="51" t="s">
        <v>11</v>
      </c>
      <c r="FP41" s="51" t="s">
        <v>12</v>
      </c>
      <c r="FQ41" s="51" t="s">
        <v>13</v>
      </c>
      <c r="FR41" s="51" t="s">
        <v>14</v>
      </c>
      <c r="FS41" s="51" t="s">
        <v>15</v>
      </c>
      <c r="FT41" s="51" t="s">
        <v>16</v>
      </c>
      <c r="FU41" s="51" t="s">
        <v>17</v>
      </c>
      <c r="FV41" s="51" t="s">
        <v>18</v>
      </c>
      <c r="FW41" s="51" t="s">
        <v>19</v>
      </c>
      <c r="FX41" s="51" t="s">
        <v>20</v>
      </c>
      <c r="FY41" s="51" t="s">
        <v>21</v>
      </c>
      <c r="FZ41" s="51" t="s">
        <v>22</v>
      </c>
      <c r="GA41" s="51" t="s">
        <v>23</v>
      </c>
      <c r="GB41" s="491" t="s">
        <v>24</v>
      </c>
      <c r="GC41" s="492"/>
      <c r="GD41" s="51" t="s">
        <v>25</v>
      </c>
      <c r="GE41" s="51" t="s">
        <v>26</v>
      </c>
      <c r="GH41" s="493" t="s">
        <v>2</v>
      </c>
      <c r="GI41" s="494"/>
      <c r="GJ41" s="51" t="s">
        <v>11</v>
      </c>
      <c r="GK41" s="51" t="s">
        <v>12</v>
      </c>
      <c r="GL41" s="51" t="s">
        <v>13</v>
      </c>
      <c r="GM41" s="51" t="s">
        <v>14</v>
      </c>
      <c r="GN41" s="51" t="s">
        <v>15</v>
      </c>
      <c r="GO41" s="51" t="s">
        <v>16</v>
      </c>
      <c r="GP41" s="51" t="s">
        <v>17</v>
      </c>
      <c r="GQ41" s="51" t="s">
        <v>18</v>
      </c>
      <c r="GR41" s="51" t="s">
        <v>19</v>
      </c>
      <c r="GS41" s="51" t="s">
        <v>20</v>
      </c>
      <c r="GT41" s="51" t="s">
        <v>21</v>
      </c>
      <c r="GU41" s="51" t="s">
        <v>22</v>
      </c>
      <c r="GV41" s="51" t="s">
        <v>23</v>
      </c>
      <c r="GW41" s="491" t="s">
        <v>24</v>
      </c>
      <c r="GX41" s="492"/>
      <c r="GY41" s="51" t="s">
        <v>25</v>
      </c>
      <c r="GZ41" s="51" t="s">
        <v>26</v>
      </c>
      <c r="HC41" s="493" t="s">
        <v>2</v>
      </c>
      <c r="HD41" s="494"/>
      <c r="HE41" s="51" t="s">
        <v>11</v>
      </c>
      <c r="HF41" s="51" t="s">
        <v>12</v>
      </c>
      <c r="HG41" s="51" t="s">
        <v>13</v>
      </c>
      <c r="HH41" s="51" t="s">
        <v>14</v>
      </c>
      <c r="HI41" s="51" t="s">
        <v>15</v>
      </c>
      <c r="HJ41" s="51" t="s">
        <v>16</v>
      </c>
      <c r="HK41" s="51" t="s">
        <v>17</v>
      </c>
      <c r="HL41" s="51" t="s">
        <v>18</v>
      </c>
      <c r="HM41" s="51" t="s">
        <v>19</v>
      </c>
      <c r="HN41" s="51" t="s">
        <v>20</v>
      </c>
      <c r="HO41" s="51" t="s">
        <v>21</v>
      </c>
      <c r="HP41" s="51" t="s">
        <v>22</v>
      </c>
      <c r="HQ41" s="51" t="s">
        <v>23</v>
      </c>
      <c r="HR41" s="491" t="s">
        <v>24</v>
      </c>
      <c r="HS41" s="492"/>
      <c r="HT41" s="51" t="s">
        <v>25</v>
      </c>
      <c r="HU41" s="51" t="s">
        <v>26</v>
      </c>
      <c r="HX41" s="493" t="s">
        <v>2</v>
      </c>
      <c r="HY41" s="494"/>
      <c r="HZ41" s="51" t="s">
        <v>11</v>
      </c>
      <c r="IA41" s="51" t="s">
        <v>12</v>
      </c>
      <c r="IB41" s="51" t="s">
        <v>13</v>
      </c>
      <c r="IC41" s="51" t="s">
        <v>14</v>
      </c>
      <c r="ID41" s="51" t="s">
        <v>15</v>
      </c>
      <c r="IE41" s="51" t="s">
        <v>16</v>
      </c>
      <c r="IF41" s="51" t="s">
        <v>17</v>
      </c>
      <c r="IG41" s="51" t="s">
        <v>18</v>
      </c>
      <c r="IH41" s="51" t="s">
        <v>19</v>
      </c>
      <c r="II41" s="51" t="s">
        <v>20</v>
      </c>
      <c r="IJ41" s="51" t="s">
        <v>21</v>
      </c>
      <c r="IK41" s="51" t="s">
        <v>22</v>
      </c>
      <c r="IL41" s="51" t="s">
        <v>23</v>
      </c>
      <c r="IM41" s="491" t="s">
        <v>24</v>
      </c>
      <c r="IN41" s="492"/>
      <c r="IO41" s="51" t="s">
        <v>25</v>
      </c>
      <c r="IP41" s="51" t="s">
        <v>26</v>
      </c>
      <c r="IS41" s="493" t="s">
        <v>2</v>
      </c>
      <c r="IT41" s="494"/>
      <c r="IU41" s="51" t="s">
        <v>11</v>
      </c>
      <c r="IV41" s="51" t="s">
        <v>12</v>
      </c>
      <c r="IW41" s="51" t="s">
        <v>13</v>
      </c>
      <c r="IX41" s="51" t="s">
        <v>14</v>
      </c>
      <c r="IY41" s="51" t="s">
        <v>15</v>
      </c>
      <c r="IZ41" s="51" t="s">
        <v>16</v>
      </c>
      <c r="JA41" s="51" t="s">
        <v>17</v>
      </c>
      <c r="JB41" s="51" t="s">
        <v>18</v>
      </c>
      <c r="JC41" s="51" t="s">
        <v>19</v>
      </c>
      <c r="JD41" s="51" t="s">
        <v>20</v>
      </c>
      <c r="JE41" s="51" t="s">
        <v>21</v>
      </c>
      <c r="JF41" s="51" t="s">
        <v>22</v>
      </c>
      <c r="JG41" s="51" t="s">
        <v>23</v>
      </c>
      <c r="JH41" s="491" t="s">
        <v>24</v>
      </c>
      <c r="JI41" s="492"/>
      <c r="JJ41" s="51" t="s">
        <v>25</v>
      </c>
      <c r="JK41" s="51" t="s">
        <v>26</v>
      </c>
      <c r="JN41" s="493" t="s">
        <v>2</v>
      </c>
      <c r="JO41" s="494"/>
      <c r="JP41" s="51" t="s">
        <v>11</v>
      </c>
      <c r="JQ41" s="51" t="s">
        <v>12</v>
      </c>
      <c r="JR41" s="51" t="s">
        <v>13</v>
      </c>
      <c r="JS41" s="51" t="s">
        <v>14</v>
      </c>
      <c r="JT41" s="51" t="s">
        <v>15</v>
      </c>
      <c r="JU41" s="51" t="s">
        <v>16</v>
      </c>
      <c r="JV41" s="51" t="s">
        <v>17</v>
      </c>
      <c r="JW41" s="51" t="s">
        <v>18</v>
      </c>
      <c r="JX41" s="51" t="s">
        <v>19</v>
      </c>
      <c r="JY41" s="51" t="s">
        <v>20</v>
      </c>
      <c r="JZ41" s="51" t="s">
        <v>21</v>
      </c>
      <c r="KA41" s="51" t="s">
        <v>22</v>
      </c>
      <c r="KB41" s="51" t="s">
        <v>23</v>
      </c>
      <c r="KC41" s="491" t="s">
        <v>24</v>
      </c>
      <c r="KD41" s="492"/>
      <c r="KE41" s="51" t="s">
        <v>25</v>
      </c>
      <c r="KF41" s="51" t="s">
        <v>26</v>
      </c>
      <c r="KI41" s="493" t="s">
        <v>2</v>
      </c>
      <c r="KJ41" s="494"/>
      <c r="KK41" s="51" t="s">
        <v>11</v>
      </c>
      <c r="KL41" s="51" t="s">
        <v>12</v>
      </c>
      <c r="KM41" s="51" t="s">
        <v>13</v>
      </c>
      <c r="KN41" s="51" t="s">
        <v>14</v>
      </c>
      <c r="KO41" s="51" t="s">
        <v>15</v>
      </c>
      <c r="KP41" s="51" t="s">
        <v>16</v>
      </c>
      <c r="KQ41" s="51" t="s">
        <v>17</v>
      </c>
      <c r="KR41" s="51" t="s">
        <v>18</v>
      </c>
      <c r="KS41" s="51" t="s">
        <v>19</v>
      </c>
      <c r="KT41" s="51" t="s">
        <v>20</v>
      </c>
      <c r="KU41" s="51" t="s">
        <v>21</v>
      </c>
      <c r="KV41" s="51" t="s">
        <v>22</v>
      </c>
      <c r="KW41" s="51" t="s">
        <v>23</v>
      </c>
      <c r="KX41" s="491" t="s">
        <v>24</v>
      </c>
      <c r="KY41" s="492"/>
      <c r="KZ41" s="51" t="s">
        <v>25</v>
      </c>
      <c r="LA41" s="51" t="s">
        <v>26</v>
      </c>
      <c r="LD41" s="493" t="s">
        <v>2</v>
      </c>
      <c r="LE41" s="494"/>
      <c r="LF41" s="51" t="s">
        <v>11</v>
      </c>
      <c r="LG41" s="51" t="s">
        <v>12</v>
      </c>
      <c r="LH41" s="51" t="s">
        <v>13</v>
      </c>
      <c r="LI41" s="51" t="s">
        <v>14</v>
      </c>
      <c r="LJ41" s="51" t="s">
        <v>15</v>
      </c>
      <c r="LK41" s="51" t="s">
        <v>16</v>
      </c>
      <c r="LL41" s="51" t="s">
        <v>17</v>
      </c>
      <c r="LM41" s="51" t="s">
        <v>18</v>
      </c>
      <c r="LN41" s="51" t="s">
        <v>19</v>
      </c>
      <c r="LO41" s="51" t="s">
        <v>20</v>
      </c>
      <c r="LP41" s="51" t="s">
        <v>21</v>
      </c>
      <c r="LQ41" s="51" t="s">
        <v>22</v>
      </c>
      <c r="LR41" s="51" t="s">
        <v>23</v>
      </c>
      <c r="LS41" s="491" t="s">
        <v>24</v>
      </c>
      <c r="LT41" s="492"/>
      <c r="LU41" s="51" t="s">
        <v>25</v>
      </c>
      <c r="LV41" s="51" t="s">
        <v>26</v>
      </c>
    </row>
    <row r="42" spans="1:336" ht="15.75" customHeight="1" thickTop="1" x14ac:dyDescent="0.25">
      <c r="Q42" s="43"/>
      <c r="R42" s="45" t="s">
        <v>61</v>
      </c>
      <c r="S42" s="46"/>
      <c r="V42" s="391" t="s">
        <v>44</v>
      </c>
      <c r="W42" s="392"/>
      <c r="X42" s="52" t="str">
        <f>'Bericht (Druck)'!X16</f>
        <v/>
      </c>
      <c r="Y42" s="52" t="str">
        <f>'Bericht (Druck)'!Y16</f>
        <v/>
      </c>
      <c r="Z42" s="52" t="str">
        <f>'Bericht (Druck)'!Z16</f>
        <v/>
      </c>
      <c r="AA42" s="52" t="str">
        <f>'Bericht (Druck)'!AA16</f>
        <v/>
      </c>
      <c r="AB42" s="52" t="str">
        <f>'Bericht (Druck)'!AB16</f>
        <v/>
      </c>
      <c r="AC42" s="52" t="str">
        <f>'Bericht (Druck)'!AC16</f>
        <v/>
      </c>
      <c r="AD42" s="52" t="str">
        <f>'Bericht (Druck)'!AD16</f>
        <v/>
      </c>
      <c r="AE42" s="52" t="str">
        <f>'Bericht (Druck)'!AE16</f>
        <v/>
      </c>
      <c r="AF42" s="52" t="str">
        <f>'Bericht (Druck)'!AF16</f>
        <v/>
      </c>
      <c r="AG42" s="52" t="str">
        <f>'Bericht (Druck)'!AG16</f>
        <v/>
      </c>
      <c r="AH42" s="52" t="str">
        <f>'Bericht (Druck)'!AH16</f>
        <v/>
      </c>
      <c r="AI42" s="52" t="str">
        <f>'Bericht (Druck)'!AI16</f>
        <v/>
      </c>
      <c r="AJ42" s="52" t="str">
        <f>'Bericht (Druck)'!AJ16</f>
        <v/>
      </c>
      <c r="AK42" s="489" t="str">
        <f>'Bericht (Druck)'!AK16</f>
        <v/>
      </c>
      <c r="AL42" s="490"/>
      <c r="AM42" s="52" t="str">
        <f>'Bericht (Druck)'!AM16</f>
        <v/>
      </c>
      <c r="AN42" s="52" t="str">
        <f>'Bericht (Druck)'!AN16</f>
        <v/>
      </c>
      <c r="AQ42" s="391" t="s">
        <v>44</v>
      </c>
      <c r="AR42" s="392"/>
      <c r="AS42" s="52" t="str">
        <f>'Bericht (Druck)'!AS16</f>
        <v/>
      </c>
      <c r="AT42" s="52" t="str">
        <f>'Bericht (Druck)'!AT16</f>
        <v/>
      </c>
      <c r="AU42" s="52" t="str">
        <f>'Bericht (Druck)'!AU16</f>
        <v/>
      </c>
      <c r="AV42" s="52" t="str">
        <f>'Bericht (Druck)'!AV16</f>
        <v/>
      </c>
      <c r="AW42" s="52" t="str">
        <f>'Bericht (Druck)'!AW16</f>
        <v/>
      </c>
      <c r="AX42" s="52" t="str">
        <f>'Bericht (Druck)'!AX16</f>
        <v/>
      </c>
      <c r="AY42" s="52" t="str">
        <f>'Bericht (Druck)'!AY16</f>
        <v/>
      </c>
      <c r="AZ42" s="52" t="str">
        <f>'Bericht (Druck)'!AZ16</f>
        <v/>
      </c>
      <c r="BA42" s="52" t="str">
        <f>'Bericht (Druck)'!BA16</f>
        <v/>
      </c>
      <c r="BB42" s="52" t="str">
        <f>'Bericht (Druck)'!BB16</f>
        <v/>
      </c>
      <c r="BC42" s="52" t="str">
        <f>'Bericht (Druck)'!BC16</f>
        <v/>
      </c>
      <c r="BD42" s="52" t="str">
        <f>'Bericht (Druck)'!BD16</f>
        <v/>
      </c>
      <c r="BE42" s="52" t="str">
        <f>'Bericht (Druck)'!BE16</f>
        <v/>
      </c>
      <c r="BF42" s="489" t="str">
        <f>'Bericht (Druck)'!BF16</f>
        <v/>
      </c>
      <c r="BG42" s="490"/>
      <c r="BH42" s="52" t="str">
        <f>'Bericht (Druck)'!BH16</f>
        <v/>
      </c>
      <c r="BI42" s="52" t="str">
        <f>'Bericht (Druck)'!BI16</f>
        <v/>
      </c>
      <c r="BL42" s="391" t="s">
        <v>44</v>
      </c>
      <c r="BM42" s="392"/>
      <c r="BN42" s="52" t="str">
        <f>'Bericht (Druck)'!BN16</f>
        <v/>
      </c>
      <c r="BO42" s="52" t="str">
        <f>'Bericht (Druck)'!BO16</f>
        <v/>
      </c>
      <c r="BP42" s="52" t="str">
        <f>'Bericht (Druck)'!BP16</f>
        <v/>
      </c>
      <c r="BQ42" s="52" t="str">
        <f>'Bericht (Druck)'!BQ16</f>
        <v/>
      </c>
      <c r="BR42" s="52" t="str">
        <f>'Bericht (Druck)'!BR16</f>
        <v/>
      </c>
      <c r="BS42" s="52" t="str">
        <f>'Bericht (Druck)'!BS16</f>
        <v/>
      </c>
      <c r="BT42" s="52" t="str">
        <f>'Bericht (Druck)'!BT16</f>
        <v/>
      </c>
      <c r="BU42" s="52" t="str">
        <f>'Bericht (Druck)'!BU16</f>
        <v/>
      </c>
      <c r="BV42" s="52" t="str">
        <f>'Bericht (Druck)'!BV16</f>
        <v/>
      </c>
      <c r="BW42" s="52" t="str">
        <f>'Bericht (Druck)'!BW16</f>
        <v/>
      </c>
      <c r="BX42" s="52" t="str">
        <f>'Bericht (Druck)'!BX16</f>
        <v/>
      </c>
      <c r="BY42" s="52" t="str">
        <f>'Bericht (Druck)'!BY16</f>
        <v/>
      </c>
      <c r="BZ42" s="52" t="str">
        <f>'Bericht (Druck)'!BZ16</f>
        <v/>
      </c>
      <c r="CA42" s="489" t="str">
        <f>'Bericht (Druck)'!CA16</f>
        <v/>
      </c>
      <c r="CB42" s="490"/>
      <c r="CC42" s="52" t="str">
        <f>'Bericht (Druck)'!CC16</f>
        <v/>
      </c>
      <c r="CD42" s="52" t="str">
        <f>'Bericht (Druck)'!CD16</f>
        <v/>
      </c>
      <c r="CG42" s="391" t="s">
        <v>44</v>
      </c>
      <c r="CH42" s="392"/>
      <c r="CI42" s="52" t="str">
        <f>'Bericht (Druck)'!CI16</f>
        <v/>
      </c>
      <c r="CJ42" s="52" t="str">
        <f>'Bericht (Druck)'!CJ16</f>
        <v/>
      </c>
      <c r="CK42" s="52" t="str">
        <f>'Bericht (Druck)'!CK16</f>
        <v/>
      </c>
      <c r="CL42" s="52" t="str">
        <f>'Bericht (Druck)'!CL16</f>
        <v/>
      </c>
      <c r="CM42" s="52" t="str">
        <f>'Bericht (Druck)'!CM16</f>
        <v/>
      </c>
      <c r="CN42" s="52" t="str">
        <f>'Bericht (Druck)'!CN16</f>
        <v/>
      </c>
      <c r="CO42" s="52" t="str">
        <f>'Bericht (Druck)'!CO16</f>
        <v/>
      </c>
      <c r="CP42" s="52" t="str">
        <f>'Bericht (Druck)'!CP16</f>
        <v/>
      </c>
      <c r="CQ42" s="52" t="str">
        <f>'Bericht (Druck)'!CQ16</f>
        <v/>
      </c>
      <c r="CR42" s="52" t="str">
        <f>'Bericht (Druck)'!CR16</f>
        <v/>
      </c>
      <c r="CS42" s="52" t="str">
        <f>'Bericht (Druck)'!CS16</f>
        <v/>
      </c>
      <c r="CT42" s="52" t="str">
        <f>'Bericht (Druck)'!CT16</f>
        <v/>
      </c>
      <c r="CU42" s="52" t="str">
        <f>'Bericht (Druck)'!CU16</f>
        <v/>
      </c>
      <c r="CV42" s="489" t="str">
        <f>'Bericht (Druck)'!CV16</f>
        <v/>
      </c>
      <c r="CW42" s="490"/>
      <c r="CX42" s="52" t="str">
        <f>'Bericht (Druck)'!CX16</f>
        <v/>
      </c>
      <c r="CY42" s="52" t="str">
        <f>'Bericht (Druck)'!CY16</f>
        <v/>
      </c>
      <c r="DB42" s="391" t="s">
        <v>44</v>
      </c>
      <c r="DC42" s="392"/>
      <c r="DD42" s="52" t="str">
        <f>'Bericht (Druck)'!DD16</f>
        <v/>
      </c>
      <c r="DE42" s="52" t="str">
        <f>'Bericht (Druck)'!DE16</f>
        <v/>
      </c>
      <c r="DF42" s="52" t="str">
        <f>'Bericht (Druck)'!DF16</f>
        <v/>
      </c>
      <c r="DG42" s="52" t="str">
        <f>'Bericht (Druck)'!DG16</f>
        <v/>
      </c>
      <c r="DH42" s="52" t="str">
        <f>'Bericht (Druck)'!DH16</f>
        <v/>
      </c>
      <c r="DI42" s="52" t="str">
        <f>'Bericht (Druck)'!DI16</f>
        <v/>
      </c>
      <c r="DJ42" s="52" t="str">
        <f>'Bericht (Druck)'!DJ16</f>
        <v/>
      </c>
      <c r="DK42" s="52" t="str">
        <f>'Bericht (Druck)'!DK16</f>
        <v/>
      </c>
      <c r="DL42" s="52" t="str">
        <f>'Bericht (Druck)'!DL16</f>
        <v/>
      </c>
      <c r="DM42" s="52" t="str">
        <f>'Bericht (Druck)'!DM16</f>
        <v/>
      </c>
      <c r="DN42" s="52" t="str">
        <f>'Bericht (Druck)'!DN16</f>
        <v/>
      </c>
      <c r="DO42" s="52" t="str">
        <f>'Bericht (Druck)'!DO16</f>
        <v/>
      </c>
      <c r="DP42" s="52" t="str">
        <f>'Bericht (Druck)'!DP16</f>
        <v/>
      </c>
      <c r="DQ42" s="489" t="str">
        <f>'Bericht (Druck)'!DQ16</f>
        <v/>
      </c>
      <c r="DR42" s="490"/>
      <c r="DS42" s="52" t="str">
        <f>'Bericht (Druck)'!DS16</f>
        <v/>
      </c>
      <c r="DT42" s="52" t="str">
        <f>'Bericht (Druck)'!DT16</f>
        <v/>
      </c>
      <c r="DW42" s="391" t="s">
        <v>44</v>
      </c>
      <c r="DX42" s="392"/>
      <c r="DY42" s="52" t="str">
        <f>'Bericht (Druck)'!DY16</f>
        <v/>
      </c>
      <c r="DZ42" s="52" t="str">
        <f>'Bericht (Druck)'!DZ16</f>
        <v/>
      </c>
      <c r="EA42" s="52" t="str">
        <f>'Bericht (Druck)'!EA16</f>
        <v/>
      </c>
      <c r="EB42" s="52" t="str">
        <f>'Bericht (Druck)'!EB16</f>
        <v/>
      </c>
      <c r="EC42" s="52" t="str">
        <f>'Bericht (Druck)'!EC16</f>
        <v/>
      </c>
      <c r="ED42" s="52" t="str">
        <f>'Bericht (Druck)'!ED16</f>
        <v/>
      </c>
      <c r="EE42" s="52" t="str">
        <f>'Bericht (Druck)'!EE16</f>
        <v/>
      </c>
      <c r="EF42" s="52" t="str">
        <f>'Bericht (Druck)'!EF16</f>
        <v/>
      </c>
      <c r="EG42" s="52" t="str">
        <f>'Bericht (Druck)'!EG16</f>
        <v/>
      </c>
      <c r="EH42" s="52" t="str">
        <f>'Bericht (Druck)'!EH16</f>
        <v/>
      </c>
      <c r="EI42" s="52" t="str">
        <f>'Bericht (Druck)'!EI16</f>
        <v/>
      </c>
      <c r="EJ42" s="52" t="str">
        <f>'Bericht (Druck)'!EJ16</f>
        <v/>
      </c>
      <c r="EK42" s="52" t="str">
        <f>'Bericht (Druck)'!EK16</f>
        <v/>
      </c>
      <c r="EL42" s="489" t="str">
        <f>'Bericht (Druck)'!EL16</f>
        <v/>
      </c>
      <c r="EM42" s="490"/>
      <c r="EN42" s="52" t="str">
        <f>'Bericht (Druck)'!EN16</f>
        <v/>
      </c>
      <c r="EO42" s="52" t="str">
        <f>'Bericht (Druck)'!EO16</f>
        <v/>
      </c>
      <c r="ER42" s="391" t="s">
        <v>44</v>
      </c>
      <c r="ES42" s="392"/>
      <c r="ET42" s="52" t="str">
        <f>'Bericht (Druck)'!ET16</f>
        <v/>
      </c>
      <c r="EU42" s="52" t="str">
        <f>'Bericht (Druck)'!EU16</f>
        <v/>
      </c>
      <c r="EV42" s="52" t="str">
        <f>'Bericht (Druck)'!EV16</f>
        <v/>
      </c>
      <c r="EW42" s="52" t="str">
        <f>'Bericht (Druck)'!EW16</f>
        <v/>
      </c>
      <c r="EX42" s="52" t="str">
        <f>'Bericht (Druck)'!EX16</f>
        <v/>
      </c>
      <c r="EY42" s="52" t="str">
        <f>'Bericht (Druck)'!EY16</f>
        <v/>
      </c>
      <c r="EZ42" s="52" t="str">
        <f>'Bericht (Druck)'!EZ16</f>
        <v/>
      </c>
      <c r="FA42" s="52" t="str">
        <f>'Bericht (Druck)'!FA16</f>
        <v/>
      </c>
      <c r="FB42" s="52" t="str">
        <f>'Bericht (Druck)'!FB16</f>
        <v/>
      </c>
      <c r="FC42" s="52" t="str">
        <f>'Bericht (Druck)'!FC16</f>
        <v/>
      </c>
      <c r="FD42" s="52" t="str">
        <f>'Bericht (Druck)'!FD16</f>
        <v/>
      </c>
      <c r="FE42" s="52" t="str">
        <f>'Bericht (Druck)'!FE16</f>
        <v/>
      </c>
      <c r="FF42" s="52" t="str">
        <f>'Bericht (Druck)'!FF16</f>
        <v/>
      </c>
      <c r="FG42" s="489" t="str">
        <f>'Bericht (Druck)'!FG16</f>
        <v/>
      </c>
      <c r="FH42" s="490"/>
      <c r="FI42" s="52" t="str">
        <f>'Bericht (Druck)'!FI16</f>
        <v/>
      </c>
      <c r="FJ42" s="52" t="str">
        <f>'Bericht (Druck)'!FJ16</f>
        <v/>
      </c>
      <c r="FM42" s="391" t="s">
        <v>44</v>
      </c>
      <c r="FN42" s="392"/>
      <c r="FO42" s="52" t="str">
        <f>'Bericht (Druck)'!FO16</f>
        <v/>
      </c>
      <c r="FP42" s="52" t="str">
        <f>'Bericht (Druck)'!FP16</f>
        <v/>
      </c>
      <c r="FQ42" s="52" t="str">
        <f>'Bericht (Druck)'!FQ16</f>
        <v/>
      </c>
      <c r="FR42" s="52" t="str">
        <f>'Bericht (Druck)'!FR16</f>
        <v/>
      </c>
      <c r="FS42" s="52" t="str">
        <f>'Bericht (Druck)'!FS16</f>
        <v/>
      </c>
      <c r="FT42" s="52" t="str">
        <f>'Bericht (Druck)'!FT16</f>
        <v/>
      </c>
      <c r="FU42" s="52" t="str">
        <f>'Bericht (Druck)'!FU16</f>
        <v/>
      </c>
      <c r="FV42" s="52" t="str">
        <f>'Bericht (Druck)'!FV16</f>
        <v/>
      </c>
      <c r="FW42" s="52" t="str">
        <f>'Bericht (Druck)'!FW16</f>
        <v/>
      </c>
      <c r="FX42" s="52" t="str">
        <f>'Bericht (Druck)'!FX16</f>
        <v/>
      </c>
      <c r="FY42" s="52" t="str">
        <f>'Bericht (Druck)'!FY16</f>
        <v/>
      </c>
      <c r="FZ42" s="52" t="str">
        <f>'Bericht (Druck)'!FZ16</f>
        <v/>
      </c>
      <c r="GA42" s="52" t="str">
        <f>'Bericht (Druck)'!GA16</f>
        <v/>
      </c>
      <c r="GB42" s="489" t="str">
        <f>'Bericht (Druck)'!GB16</f>
        <v/>
      </c>
      <c r="GC42" s="490"/>
      <c r="GD42" s="52" t="str">
        <f>'Bericht (Druck)'!GD16</f>
        <v/>
      </c>
      <c r="GE42" s="52" t="str">
        <f>'Bericht (Druck)'!GE16</f>
        <v/>
      </c>
      <c r="GH42" s="391" t="s">
        <v>44</v>
      </c>
      <c r="GI42" s="392"/>
      <c r="GJ42" s="52" t="str">
        <f>'Bericht (Druck)'!GJ16</f>
        <v/>
      </c>
      <c r="GK42" s="52" t="str">
        <f>'Bericht (Druck)'!GK16</f>
        <v/>
      </c>
      <c r="GL42" s="52" t="str">
        <f>'Bericht (Druck)'!GL16</f>
        <v/>
      </c>
      <c r="GM42" s="52" t="str">
        <f>'Bericht (Druck)'!GM16</f>
        <v/>
      </c>
      <c r="GN42" s="52" t="str">
        <f>'Bericht (Druck)'!GN16</f>
        <v/>
      </c>
      <c r="GO42" s="52" t="str">
        <f>'Bericht (Druck)'!GO16</f>
        <v/>
      </c>
      <c r="GP42" s="52" t="str">
        <f>'Bericht (Druck)'!GP16</f>
        <v/>
      </c>
      <c r="GQ42" s="52" t="str">
        <f>'Bericht (Druck)'!GQ16</f>
        <v/>
      </c>
      <c r="GR42" s="52" t="str">
        <f>'Bericht (Druck)'!GR16</f>
        <v/>
      </c>
      <c r="GS42" s="52" t="str">
        <f>'Bericht (Druck)'!GS16</f>
        <v/>
      </c>
      <c r="GT42" s="52" t="str">
        <f>'Bericht (Druck)'!GT16</f>
        <v/>
      </c>
      <c r="GU42" s="52" t="str">
        <f>'Bericht (Druck)'!GU16</f>
        <v/>
      </c>
      <c r="GV42" s="52" t="str">
        <f>'Bericht (Druck)'!GV16</f>
        <v/>
      </c>
      <c r="GW42" s="489" t="str">
        <f>'Bericht (Druck)'!GW16</f>
        <v/>
      </c>
      <c r="GX42" s="490"/>
      <c r="GY42" s="52" t="str">
        <f>'Bericht (Druck)'!GY16</f>
        <v/>
      </c>
      <c r="GZ42" s="52" t="str">
        <f>'Bericht (Druck)'!GZ16</f>
        <v/>
      </c>
      <c r="HC42" s="391" t="s">
        <v>44</v>
      </c>
      <c r="HD42" s="392"/>
      <c r="HE42" s="52" t="str">
        <f>'Bericht (Druck)'!HE16</f>
        <v/>
      </c>
      <c r="HF42" s="52" t="str">
        <f>'Bericht (Druck)'!HF16</f>
        <v/>
      </c>
      <c r="HG42" s="52" t="str">
        <f>'Bericht (Druck)'!HG16</f>
        <v/>
      </c>
      <c r="HH42" s="52" t="str">
        <f>'Bericht (Druck)'!HH16</f>
        <v/>
      </c>
      <c r="HI42" s="52" t="str">
        <f>'Bericht (Druck)'!HI16</f>
        <v/>
      </c>
      <c r="HJ42" s="52" t="str">
        <f>'Bericht (Druck)'!HJ16</f>
        <v/>
      </c>
      <c r="HK42" s="52" t="str">
        <f>'Bericht (Druck)'!HK16</f>
        <v/>
      </c>
      <c r="HL42" s="52" t="str">
        <f>'Bericht (Druck)'!HL16</f>
        <v/>
      </c>
      <c r="HM42" s="52" t="str">
        <f>'Bericht (Druck)'!HM16</f>
        <v/>
      </c>
      <c r="HN42" s="52" t="str">
        <f>'Bericht (Druck)'!HN16</f>
        <v/>
      </c>
      <c r="HO42" s="52" t="str">
        <f>'Bericht (Druck)'!HO16</f>
        <v/>
      </c>
      <c r="HP42" s="52" t="str">
        <f>'Bericht (Druck)'!HP16</f>
        <v/>
      </c>
      <c r="HQ42" s="52" t="str">
        <f>'Bericht (Druck)'!HQ16</f>
        <v/>
      </c>
      <c r="HR42" s="489" t="str">
        <f>'Bericht (Druck)'!HR16</f>
        <v/>
      </c>
      <c r="HS42" s="490"/>
      <c r="HT42" s="52" t="str">
        <f>'Bericht (Druck)'!HT16</f>
        <v/>
      </c>
      <c r="HU42" s="52" t="str">
        <f>'Bericht (Druck)'!HU16</f>
        <v/>
      </c>
      <c r="HX42" s="391" t="s">
        <v>44</v>
      </c>
      <c r="HY42" s="392"/>
      <c r="HZ42" s="52" t="str">
        <f>'Bericht (Druck)'!HZ16</f>
        <v/>
      </c>
      <c r="IA42" s="52" t="str">
        <f>'Bericht (Druck)'!IA16</f>
        <v/>
      </c>
      <c r="IB42" s="52" t="str">
        <f>'Bericht (Druck)'!IB16</f>
        <v/>
      </c>
      <c r="IC42" s="52" t="str">
        <f>'Bericht (Druck)'!IC16</f>
        <v/>
      </c>
      <c r="ID42" s="52" t="str">
        <f>'Bericht (Druck)'!ID16</f>
        <v/>
      </c>
      <c r="IE42" s="52" t="str">
        <f>'Bericht (Druck)'!IE16</f>
        <v/>
      </c>
      <c r="IF42" s="52" t="str">
        <f>'Bericht (Druck)'!IF16</f>
        <v/>
      </c>
      <c r="IG42" s="52" t="str">
        <f>'Bericht (Druck)'!IG16</f>
        <v/>
      </c>
      <c r="IH42" s="52" t="str">
        <f>'Bericht (Druck)'!IH16</f>
        <v/>
      </c>
      <c r="II42" s="52" t="str">
        <f>'Bericht (Druck)'!II16</f>
        <v/>
      </c>
      <c r="IJ42" s="52" t="str">
        <f>'Bericht (Druck)'!IJ16</f>
        <v/>
      </c>
      <c r="IK42" s="52" t="str">
        <f>'Bericht (Druck)'!IK16</f>
        <v/>
      </c>
      <c r="IL42" s="52" t="str">
        <f>'Bericht (Druck)'!IL16</f>
        <v/>
      </c>
      <c r="IM42" s="489" t="str">
        <f>'Bericht (Druck)'!IM16</f>
        <v/>
      </c>
      <c r="IN42" s="490"/>
      <c r="IO42" s="52" t="str">
        <f>'Bericht (Druck)'!IO16</f>
        <v/>
      </c>
      <c r="IP42" s="52" t="str">
        <f>'Bericht (Druck)'!IP16</f>
        <v/>
      </c>
      <c r="IS42" s="391" t="s">
        <v>44</v>
      </c>
      <c r="IT42" s="392"/>
      <c r="IU42" s="52" t="str">
        <f>'Bericht (Druck)'!IU16</f>
        <v/>
      </c>
      <c r="IV42" s="52" t="str">
        <f>'Bericht (Druck)'!IV16</f>
        <v/>
      </c>
      <c r="IW42" s="52" t="str">
        <f>'Bericht (Druck)'!IW16</f>
        <v/>
      </c>
      <c r="IX42" s="52" t="str">
        <f>'Bericht (Druck)'!IX16</f>
        <v/>
      </c>
      <c r="IY42" s="52" t="str">
        <f>'Bericht (Druck)'!IY16</f>
        <v/>
      </c>
      <c r="IZ42" s="52" t="str">
        <f>'Bericht (Druck)'!IZ16</f>
        <v/>
      </c>
      <c r="JA42" s="52" t="str">
        <f>'Bericht (Druck)'!JA16</f>
        <v/>
      </c>
      <c r="JB42" s="52" t="str">
        <f>'Bericht (Druck)'!JB16</f>
        <v/>
      </c>
      <c r="JC42" s="52" t="str">
        <f>'Bericht (Druck)'!JC16</f>
        <v/>
      </c>
      <c r="JD42" s="52" t="str">
        <f>'Bericht (Druck)'!JD16</f>
        <v/>
      </c>
      <c r="JE42" s="52" t="str">
        <f>'Bericht (Druck)'!JE16</f>
        <v/>
      </c>
      <c r="JF42" s="52" t="str">
        <f>'Bericht (Druck)'!JF16</f>
        <v/>
      </c>
      <c r="JG42" s="52" t="str">
        <f>'Bericht (Druck)'!JG16</f>
        <v/>
      </c>
      <c r="JH42" s="489" t="str">
        <f>'Bericht (Druck)'!JH16</f>
        <v/>
      </c>
      <c r="JI42" s="490"/>
      <c r="JJ42" s="52" t="str">
        <f>'Bericht (Druck)'!JJ16</f>
        <v/>
      </c>
      <c r="JK42" s="52" t="str">
        <f>'Bericht (Druck)'!JK16</f>
        <v/>
      </c>
      <c r="JN42" s="391" t="s">
        <v>44</v>
      </c>
      <c r="JO42" s="392"/>
      <c r="JP42" s="52" t="str">
        <f>'Bericht (Druck)'!JP16</f>
        <v/>
      </c>
      <c r="JQ42" s="52" t="str">
        <f>'Bericht (Druck)'!JQ16</f>
        <v/>
      </c>
      <c r="JR42" s="52" t="str">
        <f>'Bericht (Druck)'!JR16</f>
        <v/>
      </c>
      <c r="JS42" s="52" t="str">
        <f>'Bericht (Druck)'!JS16</f>
        <v/>
      </c>
      <c r="JT42" s="52" t="str">
        <f>'Bericht (Druck)'!JT16</f>
        <v/>
      </c>
      <c r="JU42" s="52" t="str">
        <f>'Bericht (Druck)'!JU16</f>
        <v/>
      </c>
      <c r="JV42" s="52" t="str">
        <f>'Bericht (Druck)'!JV16</f>
        <v/>
      </c>
      <c r="JW42" s="52" t="str">
        <f>'Bericht (Druck)'!JW16</f>
        <v/>
      </c>
      <c r="JX42" s="52" t="str">
        <f>'Bericht (Druck)'!JX16</f>
        <v/>
      </c>
      <c r="JY42" s="52" t="str">
        <f>'Bericht (Druck)'!JY16</f>
        <v/>
      </c>
      <c r="JZ42" s="52" t="str">
        <f>'Bericht (Druck)'!JZ16</f>
        <v/>
      </c>
      <c r="KA42" s="52" t="str">
        <f>'Bericht (Druck)'!KA16</f>
        <v/>
      </c>
      <c r="KB42" s="52" t="str">
        <f>'Bericht (Druck)'!KB16</f>
        <v/>
      </c>
      <c r="KC42" s="489" t="str">
        <f>'Bericht (Druck)'!KC16</f>
        <v/>
      </c>
      <c r="KD42" s="490"/>
      <c r="KE42" s="52" t="str">
        <f>'Bericht (Druck)'!KE16</f>
        <v/>
      </c>
      <c r="KF42" s="52" t="str">
        <f>'Bericht (Druck)'!KF16</f>
        <v/>
      </c>
      <c r="KI42" s="391" t="s">
        <v>44</v>
      </c>
      <c r="KJ42" s="392"/>
      <c r="KK42" s="52" t="str">
        <f>'Bericht (Druck)'!KK16</f>
        <v/>
      </c>
      <c r="KL42" s="52" t="str">
        <f>'Bericht (Druck)'!KL16</f>
        <v/>
      </c>
      <c r="KM42" s="52" t="str">
        <f>'Bericht (Druck)'!KM16</f>
        <v/>
      </c>
      <c r="KN42" s="52" t="str">
        <f>'Bericht (Druck)'!KN16</f>
        <v/>
      </c>
      <c r="KO42" s="52" t="str">
        <f>'Bericht (Druck)'!KO16</f>
        <v/>
      </c>
      <c r="KP42" s="52" t="str">
        <f>'Bericht (Druck)'!KP16</f>
        <v/>
      </c>
      <c r="KQ42" s="52" t="str">
        <f>'Bericht (Druck)'!KQ16</f>
        <v/>
      </c>
      <c r="KR42" s="52" t="str">
        <f>'Bericht (Druck)'!KR16</f>
        <v/>
      </c>
      <c r="KS42" s="52" t="str">
        <f>'Bericht (Druck)'!KS16</f>
        <v/>
      </c>
      <c r="KT42" s="52" t="str">
        <f>'Bericht (Druck)'!KT16</f>
        <v/>
      </c>
      <c r="KU42" s="52" t="str">
        <f>'Bericht (Druck)'!KU16</f>
        <v/>
      </c>
      <c r="KV42" s="52" t="str">
        <f>'Bericht (Druck)'!KV16</f>
        <v/>
      </c>
      <c r="KW42" s="52" t="str">
        <f>'Bericht (Druck)'!KW16</f>
        <v/>
      </c>
      <c r="KX42" s="489" t="str">
        <f>'Bericht (Druck)'!KX16</f>
        <v/>
      </c>
      <c r="KY42" s="490"/>
      <c r="KZ42" s="52" t="str">
        <f>'Bericht (Druck)'!KZ16</f>
        <v/>
      </c>
      <c r="LA42" s="52" t="str">
        <f>'Bericht (Druck)'!LA16</f>
        <v/>
      </c>
      <c r="LD42" s="391" t="s">
        <v>44</v>
      </c>
      <c r="LE42" s="392"/>
      <c r="LF42" s="52" t="str">
        <f>'Bericht (Druck)'!LF16</f>
        <v/>
      </c>
      <c r="LG42" s="52" t="str">
        <f>'Bericht (Druck)'!LG16</f>
        <v/>
      </c>
      <c r="LH42" s="52" t="str">
        <f>'Bericht (Druck)'!LH16</f>
        <v/>
      </c>
      <c r="LI42" s="52" t="str">
        <f>'Bericht (Druck)'!LI16</f>
        <v/>
      </c>
      <c r="LJ42" s="52" t="str">
        <f>'Bericht (Druck)'!LJ16</f>
        <v/>
      </c>
      <c r="LK42" s="52" t="str">
        <f>'Bericht (Druck)'!LK16</f>
        <v/>
      </c>
      <c r="LL42" s="52" t="str">
        <f>'Bericht (Druck)'!LL16</f>
        <v/>
      </c>
      <c r="LM42" s="52" t="str">
        <f>'Bericht (Druck)'!LM16</f>
        <v/>
      </c>
      <c r="LN42" s="52" t="str">
        <f>'Bericht (Druck)'!LN16</f>
        <v/>
      </c>
      <c r="LO42" s="52" t="str">
        <f>'Bericht (Druck)'!LO16</f>
        <v/>
      </c>
      <c r="LP42" s="52" t="str">
        <f>'Bericht (Druck)'!LP16</f>
        <v/>
      </c>
      <c r="LQ42" s="52" t="str">
        <f>'Bericht (Druck)'!LQ16</f>
        <v/>
      </c>
      <c r="LR42" s="52" t="str">
        <f>'Bericht (Druck)'!LR16</f>
        <v/>
      </c>
      <c r="LS42" s="489" t="str">
        <f>'Bericht (Druck)'!LS16</f>
        <v/>
      </c>
      <c r="LT42" s="490"/>
      <c r="LU42" s="52" t="str">
        <f>'Bericht (Druck)'!LU16</f>
        <v/>
      </c>
      <c r="LV42" s="52" t="str">
        <f>'Bericht (Druck)'!LV16</f>
        <v/>
      </c>
    </row>
    <row r="43" spans="1:336" ht="15.75" customHeight="1" x14ac:dyDescent="0.25">
      <c r="V43" s="393"/>
      <c r="W43" s="394"/>
      <c r="X43" s="395">
        <f>SUM(X42:Z42)</f>
        <v>0</v>
      </c>
      <c r="Y43" s="397"/>
      <c r="Z43" s="396"/>
      <c r="AA43" s="395">
        <f>SUM(AA42:AC42)</f>
        <v>0</v>
      </c>
      <c r="AB43" s="397"/>
      <c r="AC43" s="396"/>
      <c r="AD43" s="395">
        <f>SUM(AD42:AF42)</f>
        <v>0</v>
      </c>
      <c r="AE43" s="397"/>
      <c r="AF43" s="396"/>
      <c r="AG43" s="395">
        <f>SUM(AG42:AI42)</f>
        <v>0</v>
      </c>
      <c r="AH43" s="397"/>
      <c r="AI43" s="396"/>
      <c r="AJ43" s="395">
        <f>SUM(AJ42:AM42)</f>
        <v>0</v>
      </c>
      <c r="AK43" s="397"/>
      <c r="AL43" s="397"/>
      <c r="AM43" s="396"/>
      <c r="AN43" s="50">
        <f>SUM(AN42)</f>
        <v>0</v>
      </c>
      <c r="AQ43" s="393"/>
      <c r="AR43" s="394"/>
      <c r="AS43" s="395">
        <f>SUM(AS42:AU42)</f>
        <v>0</v>
      </c>
      <c r="AT43" s="397"/>
      <c r="AU43" s="396"/>
      <c r="AV43" s="395">
        <f>SUM(AV42:AX42)</f>
        <v>0</v>
      </c>
      <c r="AW43" s="397"/>
      <c r="AX43" s="396"/>
      <c r="AY43" s="395">
        <f>SUM(AY42:BA42)</f>
        <v>0</v>
      </c>
      <c r="AZ43" s="397"/>
      <c r="BA43" s="396"/>
      <c r="BB43" s="395">
        <f>SUM(BB42:BD42)</f>
        <v>0</v>
      </c>
      <c r="BC43" s="397"/>
      <c r="BD43" s="396"/>
      <c r="BE43" s="395">
        <f>SUM(BE42:BH42)</f>
        <v>0</v>
      </c>
      <c r="BF43" s="397"/>
      <c r="BG43" s="397"/>
      <c r="BH43" s="396"/>
      <c r="BI43" s="50">
        <f>SUM(BI42)</f>
        <v>0</v>
      </c>
      <c r="BL43" s="393"/>
      <c r="BM43" s="394"/>
      <c r="BN43" s="395">
        <f>SUM(BN42:BP42)</f>
        <v>0</v>
      </c>
      <c r="BO43" s="397"/>
      <c r="BP43" s="396"/>
      <c r="BQ43" s="395">
        <f>SUM(BQ42:BS42)</f>
        <v>0</v>
      </c>
      <c r="BR43" s="397"/>
      <c r="BS43" s="396"/>
      <c r="BT43" s="395">
        <f>SUM(BT42:BV42)</f>
        <v>0</v>
      </c>
      <c r="BU43" s="397"/>
      <c r="BV43" s="396"/>
      <c r="BW43" s="395">
        <f>SUM(BW42:BY42)</f>
        <v>0</v>
      </c>
      <c r="BX43" s="397"/>
      <c r="BY43" s="396"/>
      <c r="BZ43" s="395">
        <f>SUM(BZ42:CC42)</f>
        <v>0</v>
      </c>
      <c r="CA43" s="397"/>
      <c r="CB43" s="397"/>
      <c r="CC43" s="396"/>
      <c r="CD43" s="50">
        <f>SUM(CD42)</f>
        <v>0</v>
      </c>
      <c r="CG43" s="393"/>
      <c r="CH43" s="394"/>
      <c r="CI43" s="395">
        <f>SUM(CI42:CK42)</f>
        <v>0</v>
      </c>
      <c r="CJ43" s="397"/>
      <c r="CK43" s="396"/>
      <c r="CL43" s="395">
        <f>SUM(CL42:CN42)</f>
        <v>0</v>
      </c>
      <c r="CM43" s="397"/>
      <c r="CN43" s="396"/>
      <c r="CO43" s="395">
        <f>SUM(CO42:CQ42)</f>
        <v>0</v>
      </c>
      <c r="CP43" s="397"/>
      <c r="CQ43" s="396"/>
      <c r="CR43" s="395">
        <f>SUM(CR42:CT42)</f>
        <v>0</v>
      </c>
      <c r="CS43" s="397"/>
      <c r="CT43" s="396"/>
      <c r="CU43" s="395">
        <f>SUM(CU42:CX42)</f>
        <v>0</v>
      </c>
      <c r="CV43" s="397"/>
      <c r="CW43" s="397"/>
      <c r="CX43" s="396"/>
      <c r="CY43" s="50">
        <f>SUM(CY42)</f>
        <v>0</v>
      </c>
      <c r="DB43" s="393"/>
      <c r="DC43" s="394"/>
      <c r="DD43" s="395">
        <f>SUM(DD42:DF42)</f>
        <v>0</v>
      </c>
      <c r="DE43" s="397"/>
      <c r="DF43" s="396"/>
      <c r="DG43" s="395">
        <f>SUM(DG42:DI42)</f>
        <v>0</v>
      </c>
      <c r="DH43" s="397"/>
      <c r="DI43" s="396"/>
      <c r="DJ43" s="395">
        <f>SUM(DJ42:DL42)</f>
        <v>0</v>
      </c>
      <c r="DK43" s="397"/>
      <c r="DL43" s="396"/>
      <c r="DM43" s="395">
        <f>SUM(DM42:DO42)</f>
        <v>0</v>
      </c>
      <c r="DN43" s="397"/>
      <c r="DO43" s="396"/>
      <c r="DP43" s="395">
        <f>SUM(DP42:DS42)</f>
        <v>0</v>
      </c>
      <c r="DQ43" s="397"/>
      <c r="DR43" s="397"/>
      <c r="DS43" s="396"/>
      <c r="DT43" s="50">
        <f>SUM(DT42)</f>
        <v>0</v>
      </c>
      <c r="DW43" s="393"/>
      <c r="DX43" s="394"/>
      <c r="DY43" s="395">
        <f>SUM(DY42:EA42)</f>
        <v>0</v>
      </c>
      <c r="DZ43" s="397"/>
      <c r="EA43" s="396"/>
      <c r="EB43" s="395">
        <f>SUM(EB42:ED42)</f>
        <v>0</v>
      </c>
      <c r="EC43" s="397"/>
      <c r="ED43" s="396"/>
      <c r="EE43" s="395">
        <f>SUM(EE42:EG42)</f>
        <v>0</v>
      </c>
      <c r="EF43" s="397"/>
      <c r="EG43" s="396"/>
      <c r="EH43" s="395">
        <f>SUM(EH42:EJ42)</f>
        <v>0</v>
      </c>
      <c r="EI43" s="397"/>
      <c r="EJ43" s="396"/>
      <c r="EK43" s="395">
        <f>SUM(EK42:EN42)</f>
        <v>0</v>
      </c>
      <c r="EL43" s="397"/>
      <c r="EM43" s="397"/>
      <c r="EN43" s="396"/>
      <c r="EO43" s="50">
        <f>SUM(EO42)</f>
        <v>0</v>
      </c>
      <c r="ER43" s="393"/>
      <c r="ES43" s="394"/>
      <c r="ET43" s="395">
        <f>SUM(ET42:EV42)</f>
        <v>0</v>
      </c>
      <c r="EU43" s="397"/>
      <c r="EV43" s="396"/>
      <c r="EW43" s="395">
        <f>SUM(EW42:EY42)</f>
        <v>0</v>
      </c>
      <c r="EX43" s="397"/>
      <c r="EY43" s="396"/>
      <c r="EZ43" s="395">
        <f>SUM(EZ42:FB42)</f>
        <v>0</v>
      </c>
      <c r="FA43" s="397"/>
      <c r="FB43" s="396"/>
      <c r="FC43" s="395">
        <f>SUM(FC42:FE42)</f>
        <v>0</v>
      </c>
      <c r="FD43" s="397"/>
      <c r="FE43" s="396"/>
      <c r="FF43" s="395">
        <f>SUM(FF42:FI42)</f>
        <v>0</v>
      </c>
      <c r="FG43" s="397"/>
      <c r="FH43" s="397"/>
      <c r="FI43" s="396"/>
      <c r="FJ43" s="50">
        <f>SUM(FJ42)</f>
        <v>0</v>
      </c>
      <c r="FM43" s="393"/>
      <c r="FN43" s="394"/>
      <c r="FO43" s="395">
        <f>SUM(FO42:FQ42)</f>
        <v>0</v>
      </c>
      <c r="FP43" s="397"/>
      <c r="FQ43" s="396"/>
      <c r="FR43" s="395">
        <f>SUM(FR42:FT42)</f>
        <v>0</v>
      </c>
      <c r="FS43" s="397"/>
      <c r="FT43" s="396"/>
      <c r="FU43" s="395">
        <f>SUM(FU42:FW42)</f>
        <v>0</v>
      </c>
      <c r="FV43" s="397"/>
      <c r="FW43" s="396"/>
      <c r="FX43" s="395">
        <f>SUM(FX42:FZ42)</f>
        <v>0</v>
      </c>
      <c r="FY43" s="397"/>
      <c r="FZ43" s="396"/>
      <c r="GA43" s="395">
        <f>SUM(GA42:GD42)</f>
        <v>0</v>
      </c>
      <c r="GB43" s="397"/>
      <c r="GC43" s="397"/>
      <c r="GD43" s="396"/>
      <c r="GE43" s="50">
        <f>SUM(GE42)</f>
        <v>0</v>
      </c>
      <c r="GH43" s="393"/>
      <c r="GI43" s="394"/>
      <c r="GJ43" s="395">
        <f>SUM(GJ42:GL42)</f>
        <v>0</v>
      </c>
      <c r="GK43" s="397"/>
      <c r="GL43" s="396"/>
      <c r="GM43" s="395">
        <f>SUM(GM42:GO42)</f>
        <v>0</v>
      </c>
      <c r="GN43" s="397"/>
      <c r="GO43" s="396"/>
      <c r="GP43" s="395">
        <f>SUM(GP42:GR42)</f>
        <v>0</v>
      </c>
      <c r="GQ43" s="397"/>
      <c r="GR43" s="396"/>
      <c r="GS43" s="395">
        <f>SUM(GS42:GU42)</f>
        <v>0</v>
      </c>
      <c r="GT43" s="397"/>
      <c r="GU43" s="396"/>
      <c r="GV43" s="395">
        <f>SUM(GV42:GY42)</f>
        <v>0</v>
      </c>
      <c r="GW43" s="397"/>
      <c r="GX43" s="397"/>
      <c r="GY43" s="396"/>
      <c r="GZ43" s="50">
        <f>SUM(GZ42)</f>
        <v>0</v>
      </c>
      <c r="HC43" s="393"/>
      <c r="HD43" s="394"/>
      <c r="HE43" s="395">
        <f>SUM(HE42:HG42)</f>
        <v>0</v>
      </c>
      <c r="HF43" s="397"/>
      <c r="HG43" s="396"/>
      <c r="HH43" s="395">
        <f>SUM(HH42:HJ42)</f>
        <v>0</v>
      </c>
      <c r="HI43" s="397"/>
      <c r="HJ43" s="396"/>
      <c r="HK43" s="395">
        <f>SUM(HK42:HM42)</f>
        <v>0</v>
      </c>
      <c r="HL43" s="397"/>
      <c r="HM43" s="396"/>
      <c r="HN43" s="395">
        <f>SUM(HN42:HP42)</f>
        <v>0</v>
      </c>
      <c r="HO43" s="397"/>
      <c r="HP43" s="396"/>
      <c r="HQ43" s="395">
        <f>SUM(HQ42:HT42)</f>
        <v>0</v>
      </c>
      <c r="HR43" s="397"/>
      <c r="HS43" s="397"/>
      <c r="HT43" s="396"/>
      <c r="HU43" s="50">
        <f>SUM(HU42)</f>
        <v>0</v>
      </c>
      <c r="HX43" s="393"/>
      <c r="HY43" s="394"/>
      <c r="HZ43" s="395">
        <f>SUM(HZ42:IB42)</f>
        <v>0</v>
      </c>
      <c r="IA43" s="397"/>
      <c r="IB43" s="396"/>
      <c r="IC43" s="395">
        <f>SUM(IC42:IE42)</f>
        <v>0</v>
      </c>
      <c r="ID43" s="397"/>
      <c r="IE43" s="396"/>
      <c r="IF43" s="395">
        <f>SUM(IF42:IH42)</f>
        <v>0</v>
      </c>
      <c r="IG43" s="397"/>
      <c r="IH43" s="396"/>
      <c r="II43" s="395">
        <f>SUM(II42:IK42)</f>
        <v>0</v>
      </c>
      <c r="IJ43" s="397"/>
      <c r="IK43" s="396"/>
      <c r="IL43" s="395">
        <f>SUM(IL42:IO42)</f>
        <v>0</v>
      </c>
      <c r="IM43" s="397"/>
      <c r="IN43" s="397"/>
      <c r="IO43" s="396"/>
      <c r="IP43" s="50">
        <f>SUM(IP42)</f>
        <v>0</v>
      </c>
      <c r="IS43" s="393"/>
      <c r="IT43" s="394"/>
      <c r="IU43" s="395">
        <f>SUM(IU42:IW42)</f>
        <v>0</v>
      </c>
      <c r="IV43" s="397"/>
      <c r="IW43" s="396"/>
      <c r="IX43" s="395">
        <f>SUM(IX42:IZ42)</f>
        <v>0</v>
      </c>
      <c r="IY43" s="397"/>
      <c r="IZ43" s="396"/>
      <c r="JA43" s="395">
        <f>SUM(JA42:JC42)</f>
        <v>0</v>
      </c>
      <c r="JB43" s="397"/>
      <c r="JC43" s="396"/>
      <c r="JD43" s="395">
        <f>SUM(JD42:JF42)</f>
        <v>0</v>
      </c>
      <c r="JE43" s="397"/>
      <c r="JF43" s="396"/>
      <c r="JG43" s="395">
        <f>SUM(JG42:JJ42)</f>
        <v>0</v>
      </c>
      <c r="JH43" s="397"/>
      <c r="JI43" s="397"/>
      <c r="JJ43" s="396"/>
      <c r="JK43" s="50">
        <f>SUM(JK42)</f>
        <v>0</v>
      </c>
      <c r="JN43" s="393"/>
      <c r="JO43" s="394"/>
      <c r="JP43" s="395">
        <f>SUM(JP42:JR42)</f>
        <v>0</v>
      </c>
      <c r="JQ43" s="397"/>
      <c r="JR43" s="396"/>
      <c r="JS43" s="395">
        <f>SUM(JS42:JU42)</f>
        <v>0</v>
      </c>
      <c r="JT43" s="397"/>
      <c r="JU43" s="396"/>
      <c r="JV43" s="395">
        <f>SUM(JV42:JX42)</f>
        <v>0</v>
      </c>
      <c r="JW43" s="397"/>
      <c r="JX43" s="396"/>
      <c r="JY43" s="395">
        <f>SUM(JY42:KA42)</f>
        <v>0</v>
      </c>
      <c r="JZ43" s="397"/>
      <c r="KA43" s="396"/>
      <c r="KB43" s="395">
        <f>SUM(KB42:KE42)</f>
        <v>0</v>
      </c>
      <c r="KC43" s="397"/>
      <c r="KD43" s="397"/>
      <c r="KE43" s="396"/>
      <c r="KF43" s="50">
        <f>SUM(KF42)</f>
        <v>0</v>
      </c>
      <c r="KI43" s="393"/>
      <c r="KJ43" s="394"/>
      <c r="KK43" s="395">
        <f>SUM(KK42:KM42)</f>
        <v>0</v>
      </c>
      <c r="KL43" s="397"/>
      <c r="KM43" s="396"/>
      <c r="KN43" s="395">
        <f>SUM(KN42:KP42)</f>
        <v>0</v>
      </c>
      <c r="KO43" s="397"/>
      <c r="KP43" s="396"/>
      <c r="KQ43" s="395">
        <f>SUM(KQ42:KS42)</f>
        <v>0</v>
      </c>
      <c r="KR43" s="397"/>
      <c r="KS43" s="396"/>
      <c r="KT43" s="395">
        <f>SUM(KT42:KV42)</f>
        <v>0</v>
      </c>
      <c r="KU43" s="397"/>
      <c r="KV43" s="396"/>
      <c r="KW43" s="395">
        <f>SUM(KW42:KZ42)</f>
        <v>0</v>
      </c>
      <c r="KX43" s="397"/>
      <c r="KY43" s="397"/>
      <c r="KZ43" s="396"/>
      <c r="LA43" s="50">
        <f>SUM(LA42)</f>
        <v>0</v>
      </c>
      <c r="LD43" s="393"/>
      <c r="LE43" s="394"/>
      <c r="LF43" s="395">
        <f>SUM(LF42:LH42)</f>
        <v>0</v>
      </c>
      <c r="LG43" s="397"/>
      <c r="LH43" s="396"/>
      <c r="LI43" s="395">
        <f>SUM(LI42:LK42)</f>
        <v>0</v>
      </c>
      <c r="LJ43" s="397"/>
      <c r="LK43" s="396"/>
      <c r="LL43" s="395">
        <f>SUM(LL42:LN42)</f>
        <v>0</v>
      </c>
      <c r="LM43" s="397"/>
      <c r="LN43" s="396"/>
      <c r="LO43" s="395">
        <f>SUM(LO42:LQ42)</f>
        <v>0</v>
      </c>
      <c r="LP43" s="397"/>
      <c r="LQ43" s="396"/>
      <c r="LR43" s="395">
        <f>SUM(LR42:LU42)</f>
        <v>0</v>
      </c>
      <c r="LS43" s="397"/>
      <c r="LT43" s="397"/>
      <c r="LU43" s="396"/>
      <c r="LV43" s="50">
        <f>SUM(LV42)</f>
        <v>0</v>
      </c>
    </row>
    <row r="44" spans="1:336" ht="15.75" customHeight="1" x14ac:dyDescent="0.25">
      <c r="AN44" s="122" t="str">
        <f>AN18</f>
        <v>Ø = N/A</v>
      </c>
      <c r="BI44" s="122" t="str">
        <f>AN44</f>
        <v>Ø = N/A</v>
      </c>
      <c r="CD44" s="122" t="str">
        <f>BI44</f>
        <v>Ø = N/A</v>
      </c>
      <c r="CY44" s="122" t="str">
        <f>CD44</f>
        <v>Ø = N/A</v>
      </c>
      <c r="DT44" s="122" t="str">
        <f>CY44</f>
        <v>Ø = N/A</v>
      </c>
      <c r="EO44" s="122" t="str">
        <f>DT44</f>
        <v>Ø = N/A</v>
      </c>
      <c r="FJ44" s="122" t="str">
        <f>EO44</f>
        <v>Ø = N/A</v>
      </c>
      <c r="GE44" s="122" t="str">
        <f>FJ44</f>
        <v>Ø = N/A</v>
      </c>
      <c r="GZ44" s="122" t="str">
        <f>GE44</f>
        <v>Ø = N/A</v>
      </c>
      <c r="HU44" s="122" t="str">
        <f>GZ44</f>
        <v>Ø = N/A</v>
      </c>
      <c r="IP44" s="122" t="str">
        <f>HU44</f>
        <v>Ø = N/A</v>
      </c>
      <c r="JK44" s="122" t="str">
        <f>IP44</f>
        <v>Ø = N/A</v>
      </c>
      <c r="KF44" s="122" t="str">
        <f>JK44</f>
        <v>Ø = N/A</v>
      </c>
      <c r="LA44" s="122" t="str">
        <f>KF44</f>
        <v>Ø = N/A</v>
      </c>
      <c r="LV44" s="122" t="str">
        <f>LA44</f>
        <v>Ø = N/A</v>
      </c>
    </row>
    <row r="45" spans="1:336" ht="15.75" customHeight="1" x14ac:dyDescent="0.25">
      <c r="V45" s="20" t="s">
        <v>46</v>
      </c>
      <c r="AP45" s="5"/>
      <c r="AQ45" s="20" t="str">
        <f>V45</f>
        <v>Notenspiegel (G):</v>
      </c>
      <c r="BK45" s="5"/>
      <c r="BL45" s="20" t="str">
        <f>AQ45</f>
        <v>Notenspiegel (G):</v>
      </c>
      <c r="CF45" s="5"/>
      <c r="CG45" s="20" t="str">
        <f>BL45</f>
        <v>Notenspiegel (G):</v>
      </c>
      <c r="DA45" s="5"/>
      <c r="DB45" s="20" t="str">
        <f>CG45</f>
        <v>Notenspiegel (G):</v>
      </c>
      <c r="DV45" s="5"/>
      <c r="DW45" s="20" t="str">
        <f>DB45</f>
        <v>Notenspiegel (G):</v>
      </c>
      <c r="EQ45" s="5"/>
      <c r="ER45" s="20" t="str">
        <f>DW45</f>
        <v>Notenspiegel (G):</v>
      </c>
      <c r="FL45" s="5"/>
      <c r="FM45" s="20" t="str">
        <f>ER45</f>
        <v>Notenspiegel (G):</v>
      </c>
      <c r="GG45" s="5"/>
      <c r="GH45" s="20" t="str">
        <f>FM45</f>
        <v>Notenspiegel (G):</v>
      </c>
      <c r="HB45" s="5"/>
      <c r="HC45" s="20" t="str">
        <f>GH45</f>
        <v>Notenspiegel (G):</v>
      </c>
      <c r="HW45" s="5"/>
      <c r="HX45" s="20" t="str">
        <f>HC45</f>
        <v>Notenspiegel (G):</v>
      </c>
      <c r="IR45" s="5"/>
      <c r="IS45" s="20" t="str">
        <f>HX45</f>
        <v>Notenspiegel (G):</v>
      </c>
      <c r="JM45" s="5"/>
      <c r="JN45" s="20" t="str">
        <f>IS45</f>
        <v>Notenspiegel (G):</v>
      </c>
      <c r="KH45" s="5"/>
      <c r="KI45" s="20" t="str">
        <f>JN45</f>
        <v>Notenspiegel (G):</v>
      </c>
      <c r="LC45" s="5"/>
      <c r="LD45" s="20" t="str">
        <f>KI45</f>
        <v>Notenspiegel (G):</v>
      </c>
      <c r="LX45" s="5"/>
    </row>
    <row r="46" spans="1:336" ht="15.75" customHeight="1" thickBot="1" x14ac:dyDescent="0.3">
      <c r="V46" s="493" t="s">
        <v>97</v>
      </c>
      <c r="W46" s="494"/>
      <c r="X46" s="137">
        <f ca="1">X20</f>
        <v>38</v>
      </c>
      <c r="Y46" s="137">
        <f t="shared" ref="Y46:AJ46" ca="1" si="690">Y20</f>
        <v>36</v>
      </c>
      <c r="Z46" s="137">
        <f t="shared" ca="1" si="690"/>
        <v>33</v>
      </c>
      <c r="AA46" s="137">
        <f t="shared" ca="1" si="690"/>
        <v>31</v>
      </c>
      <c r="AB46" s="137">
        <f t="shared" ca="1" si="690"/>
        <v>29</v>
      </c>
      <c r="AC46" s="137">
        <f t="shared" ca="1" si="690"/>
        <v>26</v>
      </c>
      <c r="AD46" s="137">
        <f t="shared" ca="1" si="690"/>
        <v>24</v>
      </c>
      <c r="AE46" s="137">
        <f t="shared" ca="1" si="690"/>
        <v>22</v>
      </c>
      <c r="AF46" s="137">
        <f t="shared" ca="1" si="690"/>
        <v>19</v>
      </c>
      <c r="AG46" s="137">
        <f t="shared" ca="1" si="690"/>
        <v>17</v>
      </c>
      <c r="AH46" s="137">
        <f t="shared" ca="1" si="690"/>
        <v>10</v>
      </c>
      <c r="AI46" s="137">
        <f ca="1">AI20</f>
        <v>4</v>
      </c>
      <c r="AJ46" s="137">
        <f t="shared" ca="1" si="690"/>
        <v>0</v>
      </c>
      <c r="AP46" s="5"/>
      <c r="AQ46" s="493" t="s">
        <v>97</v>
      </c>
      <c r="AR46" s="494"/>
      <c r="AS46" s="137">
        <f ca="1">AS20</f>
        <v>38</v>
      </c>
      <c r="AT46" s="137">
        <f t="shared" ref="AT46:BC46" ca="1" si="691">AT20</f>
        <v>36</v>
      </c>
      <c r="AU46" s="137">
        <f t="shared" ca="1" si="691"/>
        <v>33</v>
      </c>
      <c r="AV46" s="137">
        <f t="shared" ca="1" si="691"/>
        <v>31</v>
      </c>
      <c r="AW46" s="137">
        <f t="shared" ca="1" si="691"/>
        <v>29</v>
      </c>
      <c r="AX46" s="137">
        <f t="shared" ca="1" si="691"/>
        <v>26</v>
      </c>
      <c r="AY46" s="137">
        <f t="shared" ca="1" si="691"/>
        <v>24</v>
      </c>
      <c r="AZ46" s="137">
        <f t="shared" ca="1" si="691"/>
        <v>22</v>
      </c>
      <c r="BA46" s="137">
        <f t="shared" ca="1" si="691"/>
        <v>19</v>
      </c>
      <c r="BB46" s="137">
        <f t="shared" ca="1" si="691"/>
        <v>17</v>
      </c>
      <c r="BC46" s="137">
        <f t="shared" ca="1" si="691"/>
        <v>10</v>
      </c>
      <c r="BD46" s="137">
        <f ca="1">BD20</f>
        <v>4</v>
      </c>
      <c r="BE46" s="137">
        <f t="shared" ref="BE46" ca="1" si="692">BE20</f>
        <v>0</v>
      </c>
      <c r="BK46" s="5"/>
      <c r="BL46" s="493" t="s">
        <v>97</v>
      </c>
      <c r="BM46" s="494"/>
      <c r="BN46" s="137">
        <f ca="1">BN20</f>
        <v>38</v>
      </c>
      <c r="BO46" s="137">
        <f t="shared" ref="BO46:BX46" ca="1" si="693">BO20</f>
        <v>36</v>
      </c>
      <c r="BP46" s="137">
        <f t="shared" ca="1" si="693"/>
        <v>33</v>
      </c>
      <c r="BQ46" s="137">
        <f t="shared" ca="1" si="693"/>
        <v>31</v>
      </c>
      <c r="BR46" s="137">
        <f t="shared" ca="1" si="693"/>
        <v>29</v>
      </c>
      <c r="BS46" s="137">
        <f t="shared" ca="1" si="693"/>
        <v>26</v>
      </c>
      <c r="BT46" s="137">
        <f t="shared" ca="1" si="693"/>
        <v>24</v>
      </c>
      <c r="BU46" s="137">
        <f t="shared" ca="1" si="693"/>
        <v>22</v>
      </c>
      <c r="BV46" s="137">
        <f t="shared" ca="1" si="693"/>
        <v>19</v>
      </c>
      <c r="BW46" s="137">
        <f t="shared" ca="1" si="693"/>
        <v>17</v>
      </c>
      <c r="BX46" s="137">
        <f t="shared" ca="1" si="693"/>
        <v>10</v>
      </c>
      <c r="BY46" s="137">
        <f ca="1">BY20</f>
        <v>4</v>
      </c>
      <c r="BZ46" s="137">
        <f t="shared" ref="BZ46" ca="1" si="694">BZ20</f>
        <v>0</v>
      </c>
      <c r="CF46" s="5"/>
      <c r="CG46" s="493" t="s">
        <v>97</v>
      </c>
      <c r="CH46" s="494"/>
      <c r="CI46" s="137">
        <f ca="1">CI20</f>
        <v>38</v>
      </c>
      <c r="CJ46" s="137">
        <f t="shared" ref="CJ46:CS46" ca="1" si="695">CJ20</f>
        <v>36</v>
      </c>
      <c r="CK46" s="137">
        <f t="shared" ca="1" si="695"/>
        <v>33</v>
      </c>
      <c r="CL46" s="137">
        <f t="shared" ca="1" si="695"/>
        <v>31</v>
      </c>
      <c r="CM46" s="137">
        <f t="shared" ca="1" si="695"/>
        <v>29</v>
      </c>
      <c r="CN46" s="137">
        <f t="shared" ca="1" si="695"/>
        <v>26</v>
      </c>
      <c r="CO46" s="137">
        <f t="shared" ca="1" si="695"/>
        <v>24</v>
      </c>
      <c r="CP46" s="137">
        <f t="shared" ca="1" si="695"/>
        <v>22</v>
      </c>
      <c r="CQ46" s="137">
        <f t="shared" ca="1" si="695"/>
        <v>19</v>
      </c>
      <c r="CR46" s="137">
        <f t="shared" ca="1" si="695"/>
        <v>17</v>
      </c>
      <c r="CS46" s="137">
        <f t="shared" ca="1" si="695"/>
        <v>10</v>
      </c>
      <c r="CT46" s="137">
        <f ca="1">CT20</f>
        <v>4</v>
      </c>
      <c r="CU46" s="137">
        <f t="shared" ref="CU46" ca="1" si="696">CU20</f>
        <v>0</v>
      </c>
      <c r="DA46" s="5"/>
      <c r="DB46" s="493" t="s">
        <v>97</v>
      </c>
      <c r="DC46" s="494"/>
      <c r="DD46" s="137">
        <f ca="1">DD20</f>
        <v>38</v>
      </c>
      <c r="DE46" s="137">
        <f t="shared" ref="DE46:DN46" ca="1" si="697">DE20</f>
        <v>36</v>
      </c>
      <c r="DF46" s="137">
        <f t="shared" ca="1" si="697"/>
        <v>33</v>
      </c>
      <c r="DG46" s="137">
        <f t="shared" ca="1" si="697"/>
        <v>31</v>
      </c>
      <c r="DH46" s="137">
        <f t="shared" ca="1" si="697"/>
        <v>29</v>
      </c>
      <c r="DI46" s="137">
        <f t="shared" ca="1" si="697"/>
        <v>26</v>
      </c>
      <c r="DJ46" s="137">
        <f t="shared" ca="1" si="697"/>
        <v>24</v>
      </c>
      <c r="DK46" s="137">
        <f t="shared" ca="1" si="697"/>
        <v>22</v>
      </c>
      <c r="DL46" s="137">
        <f t="shared" ca="1" si="697"/>
        <v>19</v>
      </c>
      <c r="DM46" s="137">
        <f t="shared" ca="1" si="697"/>
        <v>17</v>
      </c>
      <c r="DN46" s="137">
        <f t="shared" ca="1" si="697"/>
        <v>10</v>
      </c>
      <c r="DO46" s="137">
        <f ca="1">DO20</f>
        <v>4</v>
      </c>
      <c r="DP46" s="137">
        <f t="shared" ref="DP46" ca="1" si="698">DP20</f>
        <v>0</v>
      </c>
      <c r="DV46" s="5"/>
      <c r="DW46" s="493" t="s">
        <v>97</v>
      </c>
      <c r="DX46" s="494"/>
      <c r="DY46" s="137">
        <f ca="1">DY20</f>
        <v>38</v>
      </c>
      <c r="DZ46" s="137">
        <f t="shared" ref="DZ46:EI46" ca="1" si="699">DZ20</f>
        <v>36</v>
      </c>
      <c r="EA46" s="137">
        <f t="shared" ca="1" si="699"/>
        <v>33</v>
      </c>
      <c r="EB46" s="137">
        <f t="shared" ca="1" si="699"/>
        <v>31</v>
      </c>
      <c r="EC46" s="137">
        <f t="shared" ca="1" si="699"/>
        <v>29</v>
      </c>
      <c r="ED46" s="137">
        <f t="shared" ca="1" si="699"/>
        <v>26</v>
      </c>
      <c r="EE46" s="137">
        <f t="shared" ca="1" si="699"/>
        <v>24</v>
      </c>
      <c r="EF46" s="137">
        <f t="shared" ca="1" si="699"/>
        <v>22</v>
      </c>
      <c r="EG46" s="137">
        <f t="shared" ca="1" si="699"/>
        <v>19</v>
      </c>
      <c r="EH46" s="137">
        <f t="shared" ca="1" si="699"/>
        <v>17</v>
      </c>
      <c r="EI46" s="137">
        <f t="shared" ca="1" si="699"/>
        <v>10</v>
      </c>
      <c r="EJ46" s="137">
        <f ca="1">EJ20</f>
        <v>4</v>
      </c>
      <c r="EK46" s="137">
        <f t="shared" ref="EK46" ca="1" si="700">EK20</f>
        <v>0</v>
      </c>
      <c r="EQ46" s="5"/>
      <c r="ER46" s="493" t="s">
        <v>97</v>
      </c>
      <c r="ES46" s="494"/>
      <c r="ET46" s="137">
        <f ca="1">ET20</f>
        <v>38</v>
      </c>
      <c r="EU46" s="137">
        <f t="shared" ref="EU46:FD46" ca="1" si="701">EU20</f>
        <v>36</v>
      </c>
      <c r="EV46" s="137">
        <f t="shared" ca="1" si="701"/>
        <v>33</v>
      </c>
      <c r="EW46" s="137">
        <f t="shared" ca="1" si="701"/>
        <v>31</v>
      </c>
      <c r="EX46" s="137">
        <f t="shared" ca="1" si="701"/>
        <v>29</v>
      </c>
      <c r="EY46" s="137">
        <f t="shared" ca="1" si="701"/>
        <v>26</v>
      </c>
      <c r="EZ46" s="137">
        <f t="shared" ca="1" si="701"/>
        <v>24</v>
      </c>
      <c r="FA46" s="137">
        <f t="shared" ca="1" si="701"/>
        <v>22</v>
      </c>
      <c r="FB46" s="137">
        <f t="shared" ca="1" si="701"/>
        <v>19</v>
      </c>
      <c r="FC46" s="137">
        <f t="shared" ca="1" si="701"/>
        <v>17</v>
      </c>
      <c r="FD46" s="137">
        <f t="shared" ca="1" si="701"/>
        <v>10</v>
      </c>
      <c r="FE46" s="137">
        <f ca="1">FE20</f>
        <v>4</v>
      </c>
      <c r="FF46" s="137">
        <f t="shared" ref="FF46" ca="1" si="702">FF20</f>
        <v>0</v>
      </c>
      <c r="FL46" s="5"/>
      <c r="FM46" s="493" t="s">
        <v>97</v>
      </c>
      <c r="FN46" s="494"/>
      <c r="FO46" s="137">
        <f ca="1">FO20</f>
        <v>38</v>
      </c>
      <c r="FP46" s="137">
        <f t="shared" ref="FP46:FY46" ca="1" si="703">FP20</f>
        <v>36</v>
      </c>
      <c r="FQ46" s="137">
        <f t="shared" ca="1" si="703"/>
        <v>33</v>
      </c>
      <c r="FR46" s="137">
        <f t="shared" ca="1" si="703"/>
        <v>31</v>
      </c>
      <c r="FS46" s="137">
        <f t="shared" ca="1" si="703"/>
        <v>29</v>
      </c>
      <c r="FT46" s="137">
        <f t="shared" ca="1" si="703"/>
        <v>26</v>
      </c>
      <c r="FU46" s="137">
        <f t="shared" ca="1" si="703"/>
        <v>24</v>
      </c>
      <c r="FV46" s="137">
        <f t="shared" ca="1" si="703"/>
        <v>22</v>
      </c>
      <c r="FW46" s="137">
        <f t="shared" ca="1" si="703"/>
        <v>19</v>
      </c>
      <c r="FX46" s="137">
        <f t="shared" ca="1" si="703"/>
        <v>17</v>
      </c>
      <c r="FY46" s="137">
        <f t="shared" ca="1" si="703"/>
        <v>10</v>
      </c>
      <c r="FZ46" s="137">
        <f ca="1">FZ20</f>
        <v>4</v>
      </c>
      <c r="GA46" s="137">
        <f t="shared" ref="GA46" ca="1" si="704">GA20</f>
        <v>0</v>
      </c>
      <c r="GG46" s="5"/>
      <c r="GH46" s="493" t="s">
        <v>97</v>
      </c>
      <c r="GI46" s="494"/>
      <c r="GJ46" s="137">
        <f ca="1">GJ20</f>
        <v>38</v>
      </c>
      <c r="GK46" s="137">
        <f t="shared" ref="GK46:GT46" ca="1" si="705">GK20</f>
        <v>36</v>
      </c>
      <c r="GL46" s="137">
        <f t="shared" ca="1" si="705"/>
        <v>33</v>
      </c>
      <c r="GM46" s="137">
        <f t="shared" ca="1" si="705"/>
        <v>31</v>
      </c>
      <c r="GN46" s="137">
        <f t="shared" ca="1" si="705"/>
        <v>29</v>
      </c>
      <c r="GO46" s="137">
        <f t="shared" ca="1" si="705"/>
        <v>26</v>
      </c>
      <c r="GP46" s="137">
        <f t="shared" ca="1" si="705"/>
        <v>24</v>
      </c>
      <c r="GQ46" s="137">
        <f t="shared" ca="1" si="705"/>
        <v>22</v>
      </c>
      <c r="GR46" s="137">
        <f t="shared" ca="1" si="705"/>
        <v>19</v>
      </c>
      <c r="GS46" s="137">
        <f t="shared" ca="1" si="705"/>
        <v>17</v>
      </c>
      <c r="GT46" s="137">
        <f t="shared" ca="1" si="705"/>
        <v>10</v>
      </c>
      <c r="GU46" s="137">
        <f ca="1">GU20</f>
        <v>4</v>
      </c>
      <c r="GV46" s="137">
        <f t="shared" ref="GV46" ca="1" si="706">GV20</f>
        <v>0</v>
      </c>
      <c r="HB46" s="5"/>
      <c r="HC46" s="493" t="s">
        <v>97</v>
      </c>
      <c r="HD46" s="494"/>
      <c r="HE46" s="137">
        <f ca="1">HE20</f>
        <v>38</v>
      </c>
      <c r="HF46" s="137">
        <f t="shared" ref="HF46:HO46" ca="1" si="707">HF20</f>
        <v>36</v>
      </c>
      <c r="HG46" s="137">
        <f t="shared" ca="1" si="707"/>
        <v>33</v>
      </c>
      <c r="HH46" s="137">
        <f t="shared" ca="1" si="707"/>
        <v>31</v>
      </c>
      <c r="HI46" s="137">
        <f t="shared" ca="1" si="707"/>
        <v>29</v>
      </c>
      <c r="HJ46" s="137">
        <f t="shared" ca="1" si="707"/>
        <v>26</v>
      </c>
      <c r="HK46" s="137">
        <f t="shared" ca="1" si="707"/>
        <v>24</v>
      </c>
      <c r="HL46" s="137">
        <f t="shared" ca="1" si="707"/>
        <v>22</v>
      </c>
      <c r="HM46" s="137">
        <f t="shared" ca="1" si="707"/>
        <v>19</v>
      </c>
      <c r="HN46" s="137">
        <f t="shared" ca="1" si="707"/>
        <v>17</v>
      </c>
      <c r="HO46" s="137">
        <f t="shared" ca="1" si="707"/>
        <v>10</v>
      </c>
      <c r="HP46" s="137">
        <f ca="1">HP20</f>
        <v>4</v>
      </c>
      <c r="HQ46" s="137">
        <f t="shared" ref="HQ46" ca="1" si="708">HQ20</f>
        <v>0</v>
      </c>
      <c r="HW46" s="5"/>
      <c r="HX46" s="493" t="s">
        <v>97</v>
      </c>
      <c r="HY46" s="494"/>
      <c r="HZ46" s="137">
        <f ca="1">HZ20</f>
        <v>38</v>
      </c>
      <c r="IA46" s="137">
        <f t="shared" ref="IA46:IJ46" ca="1" si="709">IA20</f>
        <v>36</v>
      </c>
      <c r="IB46" s="137">
        <f t="shared" ca="1" si="709"/>
        <v>33</v>
      </c>
      <c r="IC46" s="137">
        <f t="shared" ca="1" si="709"/>
        <v>31</v>
      </c>
      <c r="ID46" s="137">
        <f t="shared" ca="1" si="709"/>
        <v>29</v>
      </c>
      <c r="IE46" s="137">
        <f t="shared" ca="1" si="709"/>
        <v>26</v>
      </c>
      <c r="IF46" s="137">
        <f t="shared" ca="1" si="709"/>
        <v>24</v>
      </c>
      <c r="IG46" s="137">
        <f t="shared" ca="1" si="709"/>
        <v>22</v>
      </c>
      <c r="IH46" s="137">
        <f t="shared" ca="1" si="709"/>
        <v>19</v>
      </c>
      <c r="II46" s="137">
        <f t="shared" ca="1" si="709"/>
        <v>17</v>
      </c>
      <c r="IJ46" s="137">
        <f t="shared" ca="1" si="709"/>
        <v>10</v>
      </c>
      <c r="IK46" s="137">
        <f ca="1">IK20</f>
        <v>4</v>
      </c>
      <c r="IL46" s="137">
        <f t="shared" ref="IL46" ca="1" si="710">IL20</f>
        <v>0</v>
      </c>
      <c r="IR46" s="5"/>
      <c r="IS46" s="493" t="s">
        <v>97</v>
      </c>
      <c r="IT46" s="494"/>
      <c r="IU46" s="137">
        <f ca="1">IU20</f>
        <v>38</v>
      </c>
      <c r="IV46" s="137">
        <f t="shared" ref="IV46:JE46" ca="1" si="711">IV20</f>
        <v>36</v>
      </c>
      <c r="IW46" s="137">
        <f t="shared" ca="1" si="711"/>
        <v>33</v>
      </c>
      <c r="IX46" s="137">
        <f t="shared" ca="1" si="711"/>
        <v>31</v>
      </c>
      <c r="IY46" s="137">
        <f t="shared" ca="1" si="711"/>
        <v>29</v>
      </c>
      <c r="IZ46" s="137">
        <f t="shared" ca="1" si="711"/>
        <v>26</v>
      </c>
      <c r="JA46" s="137">
        <f t="shared" ca="1" si="711"/>
        <v>24</v>
      </c>
      <c r="JB46" s="137">
        <f t="shared" ca="1" si="711"/>
        <v>22</v>
      </c>
      <c r="JC46" s="137">
        <f t="shared" ca="1" si="711"/>
        <v>19</v>
      </c>
      <c r="JD46" s="137">
        <f t="shared" ca="1" si="711"/>
        <v>17</v>
      </c>
      <c r="JE46" s="137">
        <f t="shared" ca="1" si="711"/>
        <v>10</v>
      </c>
      <c r="JF46" s="137">
        <f ca="1">JF20</f>
        <v>4</v>
      </c>
      <c r="JG46" s="137">
        <f t="shared" ref="JG46" ca="1" si="712">JG20</f>
        <v>0</v>
      </c>
      <c r="JM46" s="5"/>
      <c r="JN46" s="493" t="s">
        <v>97</v>
      </c>
      <c r="JO46" s="494"/>
      <c r="JP46" s="137">
        <f ca="1">JP20</f>
        <v>38</v>
      </c>
      <c r="JQ46" s="137">
        <f t="shared" ref="JQ46:JZ46" ca="1" si="713">JQ20</f>
        <v>36</v>
      </c>
      <c r="JR46" s="137">
        <f t="shared" ca="1" si="713"/>
        <v>33</v>
      </c>
      <c r="JS46" s="137">
        <f t="shared" ca="1" si="713"/>
        <v>31</v>
      </c>
      <c r="JT46" s="137">
        <f t="shared" ca="1" si="713"/>
        <v>29</v>
      </c>
      <c r="JU46" s="137">
        <f t="shared" ca="1" si="713"/>
        <v>26</v>
      </c>
      <c r="JV46" s="137">
        <f t="shared" ca="1" si="713"/>
        <v>24</v>
      </c>
      <c r="JW46" s="137">
        <f t="shared" ca="1" si="713"/>
        <v>22</v>
      </c>
      <c r="JX46" s="137">
        <f t="shared" ca="1" si="713"/>
        <v>19</v>
      </c>
      <c r="JY46" s="137">
        <f t="shared" ca="1" si="713"/>
        <v>17</v>
      </c>
      <c r="JZ46" s="137">
        <f t="shared" ca="1" si="713"/>
        <v>10</v>
      </c>
      <c r="KA46" s="137">
        <f ca="1">KA20</f>
        <v>4</v>
      </c>
      <c r="KB46" s="137">
        <f t="shared" ref="KB46" ca="1" si="714">KB20</f>
        <v>0</v>
      </c>
      <c r="KH46" s="5"/>
      <c r="KI46" s="493" t="s">
        <v>97</v>
      </c>
      <c r="KJ46" s="494"/>
      <c r="KK46" s="137">
        <f ca="1">KK20</f>
        <v>38</v>
      </c>
      <c r="KL46" s="137">
        <f t="shared" ref="KL46:KU46" ca="1" si="715">KL20</f>
        <v>36</v>
      </c>
      <c r="KM46" s="137">
        <f t="shared" ca="1" si="715"/>
        <v>33</v>
      </c>
      <c r="KN46" s="137">
        <f t="shared" ca="1" si="715"/>
        <v>31</v>
      </c>
      <c r="KO46" s="137">
        <f t="shared" ca="1" si="715"/>
        <v>29</v>
      </c>
      <c r="KP46" s="137">
        <f t="shared" ca="1" si="715"/>
        <v>26</v>
      </c>
      <c r="KQ46" s="137">
        <f t="shared" ca="1" si="715"/>
        <v>24</v>
      </c>
      <c r="KR46" s="137">
        <f t="shared" ca="1" si="715"/>
        <v>22</v>
      </c>
      <c r="KS46" s="137">
        <f t="shared" ca="1" si="715"/>
        <v>19</v>
      </c>
      <c r="KT46" s="137">
        <f t="shared" ca="1" si="715"/>
        <v>17</v>
      </c>
      <c r="KU46" s="137">
        <f t="shared" ca="1" si="715"/>
        <v>10</v>
      </c>
      <c r="KV46" s="137">
        <f ca="1">KV20</f>
        <v>4</v>
      </c>
      <c r="KW46" s="137">
        <f t="shared" ref="KW46" ca="1" si="716">KW20</f>
        <v>0</v>
      </c>
      <c r="LC46" s="5"/>
      <c r="LD46" s="493" t="s">
        <v>97</v>
      </c>
      <c r="LE46" s="494"/>
      <c r="LF46" s="137">
        <f ca="1">LF20</f>
        <v>38</v>
      </c>
      <c r="LG46" s="137">
        <f t="shared" ref="LG46:LP46" ca="1" si="717">LG20</f>
        <v>36</v>
      </c>
      <c r="LH46" s="137">
        <f t="shared" ca="1" si="717"/>
        <v>33</v>
      </c>
      <c r="LI46" s="137">
        <f t="shared" ca="1" si="717"/>
        <v>31</v>
      </c>
      <c r="LJ46" s="137">
        <f t="shared" ca="1" si="717"/>
        <v>29</v>
      </c>
      <c r="LK46" s="137">
        <f t="shared" ca="1" si="717"/>
        <v>26</v>
      </c>
      <c r="LL46" s="137">
        <f t="shared" ca="1" si="717"/>
        <v>24</v>
      </c>
      <c r="LM46" s="137">
        <f t="shared" ca="1" si="717"/>
        <v>22</v>
      </c>
      <c r="LN46" s="137">
        <f t="shared" ca="1" si="717"/>
        <v>19</v>
      </c>
      <c r="LO46" s="137">
        <f t="shared" ca="1" si="717"/>
        <v>17</v>
      </c>
      <c r="LP46" s="137">
        <f t="shared" ca="1" si="717"/>
        <v>10</v>
      </c>
      <c r="LQ46" s="137">
        <f ca="1">LQ20</f>
        <v>4</v>
      </c>
      <c r="LR46" s="137">
        <f t="shared" ref="LR46" ca="1" si="718">LR20</f>
        <v>0</v>
      </c>
      <c r="LX46" s="5"/>
    </row>
    <row r="47" spans="1:336" ht="15.75" customHeight="1" thickTop="1" x14ac:dyDescent="0.25">
      <c r="V47" s="495" t="s">
        <v>43</v>
      </c>
      <c r="W47" s="496"/>
      <c r="X47" s="52">
        <v>12</v>
      </c>
      <c r="Y47" s="52">
        <v>11</v>
      </c>
      <c r="Z47" s="52">
        <v>10</v>
      </c>
      <c r="AA47" s="52">
        <v>9</v>
      </c>
      <c r="AB47" s="52">
        <v>8</v>
      </c>
      <c r="AC47" s="52">
        <v>7</v>
      </c>
      <c r="AD47" s="52">
        <v>6</v>
      </c>
      <c r="AE47" s="52">
        <v>5</v>
      </c>
      <c r="AF47" s="52">
        <v>4</v>
      </c>
      <c r="AG47" s="52">
        <v>3</v>
      </c>
      <c r="AH47" s="52">
        <v>2</v>
      </c>
      <c r="AI47" s="52">
        <v>1</v>
      </c>
      <c r="AJ47" s="52">
        <v>0</v>
      </c>
      <c r="AK47" s="17"/>
      <c r="AQ47" s="495" t="s">
        <v>43</v>
      </c>
      <c r="AR47" s="496"/>
      <c r="AS47" s="52">
        <v>12</v>
      </c>
      <c r="AT47" s="52">
        <v>11</v>
      </c>
      <c r="AU47" s="52">
        <v>10</v>
      </c>
      <c r="AV47" s="52">
        <v>9</v>
      </c>
      <c r="AW47" s="52">
        <v>8</v>
      </c>
      <c r="AX47" s="52">
        <v>7</v>
      </c>
      <c r="AY47" s="52">
        <v>6</v>
      </c>
      <c r="AZ47" s="52">
        <v>5</v>
      </c>
      <c r="BA47" s="52">
        <v>4</v>
      </c>
      <c r="BB47" s="52">
        <v>3</v>
      </c>
      <c r="BC47" s="52">
        <v>2</v>
      </c>
      <c r="BD47" s="52">
        <v>1</v>
      </c>
      <c r="BE47" s="52">
        <v>0</v>
      </c>
      <c r="BF47" s="17"/>
      <c r="BL47" s="495" t="s">
        <v>43</v>
      </c>
      <c r="BM47" s="496"/>
      <c r="BN47" s="52">
        <v>12</v>
      </c>
      <c r="BO47" s="52">
        <v>11</v>
      </c>
      <c r="BP47" s="52">
        <v>10</v>
      </c>
      <c r="BQ47" s="52">
        <v>9</v>
      </c>
      <c r="BR47" s="52">
        <v>8</v>
      </c>
      <c r="BS47" s="52">
        <v>7</v>
      </c>
      <c r="BT47" s="52">
        <v>6</v>
      </c>
      <c r="BU47" s="52">
        <v>5</v>
      </c>
      <c r="BV47" s="52">
        <v>4</v>
      </c>
      <c r="BW47" s="52">
        <v>3</v>
      </c>
      <c r="BX47" s="52">
        <v>2</v>
      </c>
      <c r="BY47" s="52">
        <v>1</v>
      </c>
      <c r="BZ47" s="52">
        <v>0</v>
      </c>
      <c r="CA47" s="17"/>
      <c r="CG47" s="495" t="s">
        <v>43</v>
      </c>
      <c r="CH47" s="496"/>
      <c r="CI47" s="52">
        <v>12</v>
      </c>
      <c r="CJ47" s="52">
        <v>11</v>
      </c>
      <c r="CK47" s="52">
        <v>10</v>
      </c>
      <c r="CL47" s="52">
        <v>9</v>
      </c>
      <c r="CM47" s="52">
        <v>8</v>
      </c>
      <c r="CN47" s="52">
        <v>7</v>
      </c>
      <c r="CO47" s="52">
        <v>6</v>
      </c>
      <c r="CP47" s="52">
        <v>5</v>
      </c>
      <c r="CQ47" s="52">
        <v>4</v>
      </c>
      <c r="CR47" s="52">
        <v>3</v>
      </c>
      <c r="CS47" s="52">
        <v>2</v>
      </c>
      <c r="CT47" s="52">
        <v>1</v>
      </c>
      <c r="CU47" s="52">
        <v>0</v>
      </c>
      <c r="CV47" s="17"/>
      <c r="DB47" s="495" t="s">
        <v>43</v>
      </c>
      <c r="DC47" s="496"/>
      <c r="DD47" s="52">
        <v>12</v>
      </c>
      <c r="DE47" s="52">
        <v>11</v>
      </c>
      <c r="DF47" s="52">
        <v>10</v>
      </c>
      <c r="DG47" s="52">
        <v>9</v>
      </c>
      <c r="DH47" s="52">
        <v>8</v>
      </c>
      <c r="DI47" s="52">
        <v>7</v>
      </c>
      <c r="DJ47" s="52">
        <v>6</v>
      </c>
      <c r="DK47" s="52">
        <v>5</v>
      </c>
      <c r="DL47" s="52">
        <v>4</v>
      </c>
      <c r="DM47" s="52">
        <v>3</v>
      </c>
      <c r="DN47" s="52">
        <v>2</v>
      </c>
      <c r="DO47" s="52">
        <v>1</v>
      </c>
      <c r="DP47" s="52">
        <v>0</v>
      </c>
      <c r="DQ47" s="17"/>
      <c r="DW47" s="495" t="s">
        <v>43</v>
      </c>
      <c r="DX47" s="496"/>
      <c r="DY47" s="52">
        <v>12</v>
      </c>
      <c r="DZ47" s="52">
        <v>11</v>
      </c>
      <c r="EA47" s="52">
        <v>10</v>
      </c>
      <c r="EB47" s="52">
        <v>9</v>
      </c>
      <c r="EC47" s="52">
        <v>8</v>
      </c>
      <c r="ED47" s="52">
        <v>7</v>
      </c>
      <c r="EE47" s="52">
        <v>6</v>
      </c>
      <c r="EF47" s="52">
        <v>5</v>
      </c>
      <c r="EG47" s="52">
        <v>4</v>
      </c>
      <c r="EH47" s="52">
        <v>3</v>
      </c>
      <c r="EI47" s="52">
        <v>2</v>
      </c>
      <c r="EJ47" s="52">
        <v>1</v>
      </c>
      <c r="EK47" s="52">
        <v>0</v>
      </c>
      <c r="EL47" s="17"/>
      <c r="ER47" s="495" t="s">
        <v>43</v>
      </c>
      <c r="ES47" s="496"/>
      <c r="ET47" s="52">
        <v>12</v>
      </c>
      <c r="EU47" s="52">
        <v>11</v>
      </c>
      <c r="EV47" s="52">
        <v>10</v>
      </c>
      <c r="EW47" s="52">
        <v>9</v>
      </c>
      <c r="EX47" s="52">
        <v>8</v>
      </c>
      <c r="EY47" s="52">
        <v>7</v>
      </c>
      <c r="EZ47" s="52">
        <v>6</v>
      </c>
      <c r="FA47" s="52">
        <v>5</v>
      </c>
      <c r="FB47" s="52">
        <v>4</v>
      </c>
      <c r="FC47" s="52">
        <v>3</v>
      </c>
      <c r="FD47" s="52">
        <v>2</v>
      </c>
      <c r="FE47" s="52">
        <v>1</v>
      </c>
      <c r="FF47" s="52">
        <v>0</v>
      </c>
      <c r="FG47" s="17"/>
      <c r="FM47" s="495" t="s">
        <v>43</v>
      </c>
      <c r="FN47" s="496"/>
      <c r="FO47" s="52">
        <v>12</v>
      </c>
      <c r="FP47" s="52">
        <v>11</v>
      </c>
      <c r="FQ47" s="52">
        <v>10</v>
      </c>
      <c r="FR47" s="52">
        <v>9</v>
      </c>
      <c r="FS47" s="52">
        <v>8</v>
      </c>
      <c r="FT47" s="52">
        <v>7</v>
      </c>
      <c r="FU47" s="52">
        <v>6</v>
      </c>
      <c r="FV47" s="52">
        <v>5</v>
      </c>
      <c r="FW47" s="52">
        <v>4</v>
      </c>
      <c r="FX47" s="52">
        <v>3</v>
      </c>
      <c r="FY47" s="52">
        <v>2</v>
      </c>
      <c r="FZ47" s="52">
        <v>1</v>
      </c>
      <c r="GA47" s="52">
        <v>0</v>
      </c>
      <c r="GB47" s="17"/>
      <c r="GH47" s="495" t="s">
        <v>43</v>
      </c>
      <c r="GI47" s="496"/>
      <c r="GJ47" s="52">
        <v>12</v>
      </c>
      <c r="GK47" s="52">
        <v>11</v>
      </c>
      <c r="GL47" s="52">
        <v>10</v>
      </c>
      <c r="GM47" s="52">
        <v>9</v>
      </c>
      <c r="GN47" s="52">
        <v>8</v>
      </c>
      <c r="GO47" s="52">
        <v>7</v>
      </c>
      <c r="GP47" s="52">
        <v>6</v>
      </c>
      <c r="GQ47" s="52">
        <v>5</v>
      </c>
      <c r="GR47" s="52">
        <v>4</v>
      </c>
      <c r="GS47" s="52">
        <v>3</v>
      </c>
      <c r="GT47" s="52">
        <v>2</v>
      </c>
      <c r="GU47" s="52">
        <v>1</v>
      </c>
      <c r="GV47" s="52">
        <v>0</v>
      </c>
      <c r="GW47" s="17"/>
      <c r="HC47" s="495" t="s">
        <v>43</v>
      </c>
      <c r="HD47" s="496"/>
      <c r="HE47" s="52">
        <v>12</v>
      </c>
      <c r="HF47" s="52">
        <v>11</v>
      </c>
      <c r="HG47" s="52">
        <v>10</v>
      </c>
      <c r="HH47" s="52">
        <v>9</v>
      </c>
      <c r="HI47" s="52">
        <v>8</v>
      </c>
      <c r="HJ47" s="52">
        <v>7</v>
      </c>
      <c r="HK47" s="52">
        <v>6</v>
      </c>
      <c r="HL47" s="52">
        <v>5</v>
      </c>
      <c r="HM47" s="52">
        <v>4</v>
      </c>
      <c r="HN47" s="52">
        <v>3</v>
      </c>
      <c r="HO47" s="52">
        <v>2</v>
      </c>
      <c r="HP47" s="52">
        <v>1</v>
      </c>
      <c r="HQ47" s="52">
        <v>0</v>
      </c>
      <c r="HR47" s="17"/>
      <c r="HX47" s="495" t="s">
        <v>43</v>
      </c>
      <c r="HY47" s="496"/>
      <c r="HZ47" s="52">
        <v>12</v>
      </c>
      <c r="IA47" s="52">
        <v>11</v>
      </c>
      <c r="IB47" s="52">
        <v>10</v>
      </c>
      <c r="IC47" s="52">
        <v>9</v>
      </c>
      <c r="ID47" s="52">
        <v>8</v>
      </c>
      <c r="IE47" s="52">
        <v>7</v>
      </c>
      <c r="IF47" s="52">
        <v>6</v>
      </c>
      <c r="IG47" s="52">
        <v>5</v>
      </c>
      <c r="IH47" s="52">
        <v>4</v>
      </c>
      <c r="II47" s="52">
        <v>3</v>
      </c>
      <c r="IJ47" s="52">
        <v>2</v>
      </c>
      <c r="IK47" s="52">
        <v>1</v>
      </c>
      <c r="IL47" s="52">
        <v>0</v>
      </c>
      <c r="IM47" s="17"/>
      <c r="IS47" s="495" t="s">
        <v>43</v>
      </c>
      <c r="IT47" s="496"/>
      <c r="IU47" s="52">
        <v>12</v>
      </c>
      <c r="IV47" s="52">
        <v>11</v>
      </c>
      <c r="IW47" s="52">
        <v>10</v>
      </c>
      <c r="IX47" s="52">
        <v>9</v>
      </c>
      <c r="IY47" s="52">
        <v>8</v>
      </c>
      <c r="IZ47" s="52">
        <v>7</v>
      </c>
      <c r="JA47" s="52">
        <v>6</v>
      </c>
      <c r="JB47" s="52">
        <v>5</v>
      </c>
      <c r="JC47" s="52">
        <v>4</v>
      </c>
      <c r="JD47" s="52">
        <v>3</v>
      </c>
      <c r="JE47" s="52">
        <v>2</v>
      </c>
      <c r="JF47" s="52">
        <v>1</v>
      </c>
      <c r="JG47" s="52">
        <v>0</v>
      </c>
      <c r="JH47" s="17"/>
      <c r="JN47" s="495" t="s">
        <v>43</v>
      </c>
      <c r="JO47" s="496"/>
      <c r="JP47" s="52">
        <v>12</v>
      </c>
      <c r="JQ47" s="52">
        <v>11</v>
      </c>
      <c r="JR47" s="52">
        <v>10</v>
      </c>
      <c r="JS47" s="52">
        <v>9</v>
      </c>
      <c r="JT47" s="52">
        <v>8</v>
      </c>
      <c r="JU47" s="52">
        <v>7</v>
      </c>
      <c r="JV47" s="52">
        <v>6</v>
      </c>
      <c r="JW47" s="52">
        <v>5</v>
      </c>
      <c r="JX47" s="52">
        <v>4</v>
      </c>
      <c r="JY47" s="52">
        <v>3</v>
      </c>
      <c r="JZ47" s="52">
        <v>2</v>
      </c>
      <c r="KA47" s="52">
        <v>1</v>
      </c>
      <c r="KB47" s="52">
        <v>0</v>
      </c>
      <c r="KC47" s="17"/>
      <c r="KI47" s="495" t="s">
        <v>43</v>
      </c>
      <c r="KJ47" s="496"/>
      <c r="KK47" s="52">
        <v>12</v>
      </c>
      <c r="KL47" s="52">
        <v>11</v>
      </c>
      <c r="KM47" s="52">
        <v>10</v>
      </c>
      <c r="KN47" s="52">
        <v>9</v>
      </c>
      <c r="KO47" s="52">
        <v>8</v>
      </c>
      <c r="KP47" s="52">
        <v>7</v>
      </c>
      <c r="KQ47" s="52">
        <v>6</v>
      </c>
      <c r="KR47" s="52">
        <v>5</v>
      </c>
      <c r="KS47" s="52">
        <v>4</v>
      </c>
      <c r="KT47" s="52">
        <v>3</v>
      </c>
      <c r="KU47" s="52">
        <v>2</v>
      </c>
      <c r="KV47" s="52">
        <v>1</v>
      </c>
      <c r="KW47" s="52">
        <v>0</v>
      </c>
      <c r="KX47" s="17"/>
      <c r="LD47" s="495" t="s">
        <v>43</v>
      </c>
      <c r="LE47" s="496"/>
      <c r="LF47" s="52">
        <v>12</v>
      </c>
      <c r="LG47" s="52">
        <v>11</v>
      </c>
      <c r="LH47" s="52">
        <v>10</v>
      </c>
      <c r="LI47" s="52">
        <v>9</v>
      </c>
      <c r="LJ47" s="52">
        <v>8</v>
      </c>
      <c r="LK47" s="52">
        <v>7</v>
      </c>
      <c r="LL47" s="52">
        <v>6</v>
      </c>
      <c r="LM47" s="52">
        <v>5</v>
      </c>
      <c r="LN47" s="52">
        <v>4</v>
      </c>
      <c r="LO47" s="52">
        <v>3</v>
      </c>
      <c r="LP47" s="52">
        <v>2</v>
      </c>
      <c r="LQ47" s="52">
        <v>1</v>
      </c>
      <c r="LR47" s="52">
        <v>0</v>
      </c>
      <c r="LS47" s="17"/>
    </row>
    <row r="48" spans="1:336" ht="15.75" customHeight="1" thickBot="1" x14ac:dyDescent="0.3">
      <c r="V48" s="493" t="s">
        <v>2</v>
      </c>
      <c r="W48" s="494"/>
      <c r="X48" s="51" t="s">
        <v>27</v>
      </c>
      <c r="Y48" s="51" t="s">
        <v>28</v>
      </c>
      <c r="Z48" s="51" t="s">
        <v>29</v>
      </c>
      <c r="AA48" s="51" t="s">
        <v>30</v>
      </c>
      <c r="AB48" s="51" t="s">
        <v>31</v>
      </c>
      <c r="AC48" s="51" t="s">
        <v>32</v>
      </c>
      <c r="AD48" s="51" t="s">
        <v>33</v>
      </c>
      <c r="AE48" s="51" t="s">
        <v>34</v>
      </c>
      <c r="AF48" s="51" t="s">
        <v>42</v>
      </c>
      <c r="AG48" s="51" t="s">
        <v>35</v>
      </c>
      <c r="AH48" s="51" t="s">
        <v>36</v>
      </c>
      <c r="AI48" s="51" t="s">
        <v>37</v>
      </c>
      <c r="AJ48" s="51" t="s">
        <v>38</v>
      </c>
      <c r="AK48" s="17"/>
      <c r="AQ48" s="493" t="s">
        <v>2</v>
      </c>
      <c r="AR48" s="494"/>
      <c r="AS48" s="51" t="s">
        <v>27</v>
      </c>
      <c r="AT48" s="51" t="s">
        <v>28</v>
      </c>
      <c r="AU48" s="51" t="s">
        <v>29</v>
      </c>
      <c r="AV48" s="51" t="s">
        <v>30</v>
      </c>
      <c r="AW48" s="51" t="s">
        <v>31</v>
      </c>
      <c r="AX48" s="51" t="s">
        <v>32</v>
      </c>
      <c r="AY48" s="51" t="s">
        <v>33</v>
      </c>
      <c r="AZ48" s="51" t="s">
        <v>34</v>
      </c>
      <c r="BA48" s="51" t="s">
        <v>42</v>
      </c>
      <c r="BB48" s="51" t="s">
        <v>35</v>
      </c>
      <c r="BC48" s="51" t="s">
        <v>36</v>
      </c>
      <c r="BD48" s="51" t="s">
        <v>37</v>
      </c>
      <c r="BE48" s="51" t="s">
        <v>38</v>
      </c>
      <c r="BF48" s="17"/>
      <c r="BL48" s="493" t="s">
        <v>2</v>
      </c>
      <c r="BM48" s="494"/>
      <c r="BN48" s="51" t="s">
        <v>27</v>
      </c>
      <c r="BO48" s="51" t="s">
        <v>28</v>
      </c>
      <c r="BP48" s="51" t="s">
        <v>29</v>
      </c>
      <c r="BQ48" s="51" t="s">
        <v>30</v>
      </c>
      <c r="BR48" s="51" t="s">
        <v>31</v>
      </c>
      <c r="BS48" s="51" t="s">
        <v>32</v>
      </c>
      <c r="BT48" s="51" t="s">
        <v>33</v>
      </c>
      <c r="BU48" s="51" t="s">
        <v>34</v>
      </c>
      <c r="BV48" s="51" t="s">
        <v>42</v>
      </c>
      <c r="BW48" s="51" t="s">
        <v>35</v>
      </c>
      <c r="BX48" s="51" t="s">
        <v>36</v>
      </c>
      <c r="BY48" s="51" t="s">
        <v>37</v>
      </c>
      <c r="BZ48" s="51" t="s">
        <v>38</v>
      </c>
      <c r="CA48" s="17"/>
      <c r="CG48" s="493" t="s">
        <v>2</v>
      </c>
      <c r="CH48" s="494"/>
      <c r="CI48" s="51" t="s">
        <v>27</v>
      </c>
      <c r="CJ48" s="51" t="s">
        <v>28</v>
      </c>
      <c r="CK48" s="51" t="s">
        <v>29</v>
      </c>
      <c r="CL48" s="51" t="s">
        <v>30</v>
      </c>
      <c r="CM48" s="51" t="s">
        <v>31</v>
      </c>
      <c r="CN48" s="51" t="s">
        <v>32</v>
      </c>
      <c r="CO48" s="51" t="s">
        <v>33</v>
      </c>
      <c r="CP48" s="51" t="s">
        <v>34</v>
      </c>
      <c r="CQ48" s="51" t="s">
        <v>42</v>
      </c>
      <c r="CR48" s="51" t="s">
        <v>35</v>
      </c>
      <c r="CS48" s="51" t="s">
        <v>36</v>
      </c>
      <c r="CT48" s="51" t="s">
        <v>37</v>
      </c>
      <c r="CU48" s="51" t="s">
        <v>38</v>
      </c>
      <c r="CV48" s="17"/>
      <c r="DB48" s="493" t="s">
        <v>2</v>
      </c>
      <c r="DC48" s="494"/>
      <c r="DD48" s="51" t="s">
        <v>27</v>
      </c>
      <c r="DE48" s="51" t="s">
        <v>28</v>
      </c>
      <c r="DF48" s="51" t="s">
        <v>29</v>
      </c>
      <c r="DG48" s="51" t="s">
        <v>30</v>
      </c>
      <c r="DH48" s="51" t="s">
        <v>31</v>
      </c>
      <c r="DI48" s="51" t="s">
        <v>32</v>
      </c>
      <c r="DJ48" s="51" t="s">
        <v>33</v>
      </c>
      <c r="DK48" s="51" t="s">
        <v>34</v>
      </c>
      <c r="DL48" s="51" t="s">
        <v>42</v>
      </c>
      <c r="DM48" s="51" t="s">
        <v>35</v>
      </c>
      <c r="DN48" s="51" t="s">
        <v>36</v>
      </c>
      <c r="DO48" s="51" t="s">
        <v>37</v>
      </c>
      <c r="DP48" s="51" t="s">
        <v>38</v>
      </c>
      <c r="DQ48" s="17"/>
      <c r="DW48" s="493" t="s">
        <v>2</v>
      </c>
      <c r="DX48" s="494"/>
      <c r="DY48" s="51" t="s">
        <v>27</v>
      </c>
      <c r="DZ48" s="51" t="s">
        <v>28</v>
      </c>
      <c r="EA48" s="51" t="s">
        <v>29</v>
      </c>
      <c r="EB48" s="51" t="s">
        <v>30</v>
      </c>
      <c r="EC48" s="51" t="s">
        <v>31</v>
      </c>
      <c r="ED48" s="51" t="s">
        <v>32</v>
      </c>
      <c r="EE48" s="51" t="s">
        <v>33</v>
      </c>
      <c r="EF48" s="51" t="s">
        <v>34</v>
      </c>
      <c r="EG48" s="51" t="s">
        <v>42</v>
      </c>
      <c r="EH48" s="51" t="s">
        <v>35</v>
      </c>
      <c r="EI48" s="51" t="s">
        <v>36</v>
      </c>
      <c r="EJ48" s="51" t="s">
        <v>37</v>
      </c>
      <c r="EK48" s="51" t="s">
        <v>38</v>
      </c>
      <c r="EL48" s="17"/>
      <c r="ER48" s="493" t="s">
        <v>2</v>
      </c>
      <c r="ES48" s="494"/>
      <c r="ET48" s="51" t="s">
        <v>27</v>
      </c>
      <c r="EU48" s="51" t="s">
        <v>28</v>
      </c>
      <c r="EV48" s="51" t="s">
        <v>29</v>
      </c>
      <c r="EW48" s="51" t="s">
        <v>30</v>
      </c>
      <c r="EX48" s="51" t="s">
        <v>31</v>
      </c>
      <c r="EY48" s="51" t="s">
        <v>32</v>
      </c>
      <c r="EZ48" s="51" t="s">
        <v>33</v>
      </c>
      <c r="FA48" s="51" t="s">
        <v>34</v>
      </c>
      <c r="FB48" s="51" t="s">
        <v>42</v>
      </c>
      <c r="FC48" s="51" t="s">
        <v>35</v>
      </c>
      <c r="FD48" s="51" t="s">
        <v>36</v>
      </c>
      <c r="FE48" s="51" t="s">
        <v>37</v>
      </c>
      <c r="FF48" s="51" t="s">
        <v>38</v>
      </c>
      <c r="FG48" s="17"/>
      <c r="FM48" s="493" t="s">
        <v>2</v>
      </c>
      <c r="FN48" s="494"/>
      <c r="FO48" s="51" t="s">
        <v>27</v>
      </c>
      <c r="FP48" s="51" t="s">
        <v>28</v>
      </c>
      <c r="FQ48" s="51" t="s">
        <v>29</v>
      </c>
      <c r="FR48" s="51" t="s">
        <v>30</v>
      </c>
      <c r="FS48" s="51" t="s">
        <v>31</v>
      </c>
      <c r="FT48" s="51" t="s">
        <v>32</v>
      </c>
      <c r="FU48" s="51" t="s">
        <v>33</v>
      </c>
      <c r="FV48" s="51" t="s">
        <v>34</v>
      </c>
      <c r="FW48" s="51" t="s">
        <v>42</v>
      </c>
      <c r="FX48" s="51" t="s">
        <v>35</v>
      </c>
      <c r="FY48" s="51" t="s">
        <v>36</v>
      </c>
      <c r="FZ48" s="51" t="s">
        <v>37</v>
      </c>
      <c r="GA48" s="51" t="s">
        <v>38</v>
      </c>
      <c r="GB48" s="17"/>
      <c r="GH48" s="493" t="s">
        <v>2</v>
      </c>
      <c r="GI48" s="494"/>
      <c r="GJ48" s="51" t="s">
        <v>27</v>
      </c>
      <c r="GK48" s="51" t="s">
        <v>28</v>
      </c>
      <c r="GL48" s="51" t="s">
        <v>29</v>
      </c>
      <c r="GM48" s="51" t="s">
        <v>30</v>
      </c>
      <c r="GN48" s="51" t="s">
        <v>31</v>
      </c>
      <c r="GO48" s="51" t="s">
        <v>32</v>
      </c>
      <c r="GP48" s="51" t="s">
        <v>33</v>
      </c>
      <c r="GQ48" s="51" t="s">
        <v>34</v>
      </c>
      <c r="GR48" s="51" t="s">
        <v>42</v>
      </c>
      <c r="GS48" s="51" t="s">
        <v>35</v>
      </c>
      <c r="GT48" s="51" t="s">
        <v>36</v>
      </c>
      <c r="GU48" s="51" t="s">
        <v>37</v>
      </c>
      <c r="GV48" s="51" t="s">
        <v>38</v>
      </c>
      <c r="GW48" s="17"/>
      <c r="HC48" s="493" t="s">
        <v>2</v>
      </c>
      <c r="HD48" s="494"/>
      <c r="HE48" s="51" t="s">
        <v>27</v>
      </c>
      <c r="HF48" s="51" t="s">
        <v>28</v>
      </c>
      <c r="HG48" s="51" t="s">
        <v>29</v>
      </c>
      <c r="HH48" s="51" t="s">
        <v>30</v>
      </c>
      <c r="HI48" s="51" t="s">
        <v>31</v>
      </c>
      <c r="HJ48" s="51" t="s">
        <v>32</v>
      </c>
      <c r="HK48" s="51" t="s">
        <v>33</v>
      </c>
      <c r="HL48" s="51" t="s">
        <v>34</v>
      </c>
      <c r="HM48" s="51" t="s">
        <v>42</v>
      </c>
      <c r="HN48" s="51" t="s">
        <v>35</v>
      </c>
      <c r="HO48" s="51" t="s">
        <v>36</v>
      </c>
      <c r="HP48" s="51" t="s">
        <v>37</v>
      </c>
      <c r="HQ48" s="51" t="s">
        <v>38</v>
      </c>
      <c r="HR48" s="17"/>
      <c r="HX48" s="493" t="s">
        <v>2</v>
      </c>
      <c r="HY48" s="494"/>
      <c r="HZ48" s="51" t="s">
        <v>27</v>
      </c>
      <c r="IA48" s="51" t="s">
        <v>28</v>
      </c>
      <c r="IB48" s="51" t="s">
        <v>29</v>
      </c>
      <c r="IC48" s="51" t="s">
        <v>30</v>
      </c>
      <c r="ID48" s="51" t="s">
        <v>31</v>
      </c>
      <c r="IE48" s="51" t="s">
        <v>32</v>
      </c>
      <c r="IF48" s="51" t="s">
        <v>33</v>
      </c>
      <c r="IG48" s="51" t="s">
        <v>34</v>
      </c>
      <c r="IH48" s="51" t="s">
        <v>42</v>
      </c>
      <c r="II48" s="51" t="s">
        <v>35</v>
      </c>
      <c r="IJ48" s="51" t="s">
        <v>36</v>
      </c>
      <c r="IK48" s="51" t="s">
        <v>37</v>
      </c>
      <c r="IL48" s="51" t="s">
        <v>38</v>
      </c>
      <c r="IM48" s="17"/>
      <c r="IS48" s="493" t="s">
        <v>2</v>
      </c>
      <c r="IT48" s="494"/>
      <c r="IU48" s="51" t="s">
        <v>27</v>
      </c>
      <c r="IV48" s="51" t="s">
        <v>28</v>
      </c>
      <c r="IW48" s="51" t="s">
        <v>29</v>
      </c>
      <c r="IX48" s="51" t="s">
        <v>30</v>
      </c>
      <c r="IY48" s="51" t="s">
        <v>31</v>
      </c>
      <c r="IZ48" s="51" t="s">
        <v>32</v>
      </c>
      <c r="JA48" s="51" t="s">
        <v>33</v>
      </c>
      <c r="JB48" s="51" t="s">
        <v>34</v>
      </c>
      <c r="JC48" s="51" t="s">
        <v>42</v>
      </c>
      <c r="JD48" s="51" t="s">
        <v>35</v>
      </c>
      <c r="JE48" s="51" t="s">
        <v>36</v>
      </c>
      <c r="JF48" s="51" t="s">
        <v>37</v>
      </c>
      <c r="JG48" s="51" t="s">
        <v>38</v>
      </c>
      <c r="JH48" s="17"/>
      <c r="JN48" s="493" t="s">
        <v>2</v>
      </c>
      <c r="JO48" s="494"/>
      <c r="JP48" s="51" t="s">
        <v>27</v>
      </c>
      <c r="JQ48" s="51" t="s">
        <v>28</v>
      </c>
      <c r="JR48" s="51" t="s">
        <v>29</v>
      </c>
      <c r="JS48" s="51" t="s">
        <v>30</v>
      </c>
      <c r="JT48" s="51" t="s">
        <v>31</v>
      </c>
      <c r="JU48" s="51" t="s">
        <v>32</v>
      </c>
      <c r="JV48" s="51" t="s">
        <v>33</v>
      </c>
      <c r="JW48" s="51" t="s">
        <v>34</v>
      </c>
      <c r="JX48" s="51" t="s">
        <v>42</v>
      </c>
      <c r="JY48" s="51" t="s">
        <v>35</v>
      </c>
      <c r="JZ48" s="51" t="s">
        <v>36</v>
      </c>
      <c r="KA48" s="51" t="s">
        <v>37</v>
      </c>
      <c r="KB48" s="51" t="s">
        <v>38</v>
      </c>
      <c r="KC48" s="17"/>
      <c r="KI48" s="493" t="s">
        <v>2</v>
      </c>
      <c r="KJ48" s="494"/>
      <c r="KK48" s="51" t="s">
        <v>27</v>
      </c>
      <c r="KL48" s="51" t="s">
        <v>28</v>
      </c>
      <c r="KM48" s="51" t="s">
        <v>29</v>
      </c>
      <c r="KN48" s="51" t="s">
        <v>30</v>
      </c>
      <c r="KO48" s="51" t="s">
        <v>31</v>
      </c>
      <c r="KP48" s="51" t="s">
        <v>32</v>
      </c>
      <c r="KQ48" s="51" t="s">
        <v>33</v>
      </c>
      <c r="KR48" s="51" t="s">
        <v>34</v>
      </c>
      <c r="KS48" s="51" t="s">
        <v>42</v>
      </c>
      <c r="KT48" s="51" t="s">
        <v>35</v>
      </c>
      <c r="KU48" s="51" t="s">
        <v>36</v>
      </c>
      <c r="KV48" s="51" t="s">
        <v>37</v>
      </c>
      <c r="KW48" s="51" t="s">
        <v>38</v>
      </c>
      <c r="KX48" s="17"/>
      <c r="LD48" s="493" t="s">
        <v>2</v>
      </c>
      <c r="LE48" s="494"/>
      <c r="LF48" s="51" t="s">
        <v>27</v>
      </c>
      <c r="LG48" s="51" t="s">
        <v>28</v>
      </c>
      <c r="LH48" s="51" t="s">
        <v>29</v>
      </c>
      <c r="LI48" s="51" t="s">
        <v>30</v>
      </c>
      <c r="LJ48" s="51" t="s">
        <v>31</v>
      </c>
      <c r="LK48" s="51" t="s">
        <v>32</v>
      </c>
      <c r="LL48" s="51" t="s">
        <v>33</v>
      </c>
      <c r="LM48" s="51" t="s">
        <v>34</v>
      </c>
      <c r="LN48" s="51" t="s">
        <v>42</v>
      </c>
      <c r="LO48" s="51" t="s">
        <v>35</v>
      </c>
      <c r="LP48" s="51" t="s">
        <v>36</v>
      </c>
      <c r="LQ48" s="51" t="s">
        <v>37</v>
      </c>
      <c r="LR48" s="51" t="s">
        <v>38</v>
      </c>
      <c r="LS48" s="17"/>
    </row>
    <row r="49" spans="19:331" ht="15.75" customHeight="1" thickTop="1" x14ac:dyDescent="0.25">
      <c r="V49" s="391" t="s">
        <v>44</v>
      </c>
      <c r="W49" s="392"/>
      <c r="X49" s="52" t="str">
        <f>'Bericht (Druck)'!X23</f>
        <v/>
      </c>
      <c r="Y49" s="52" t="str">
        <f>'Bericht (Druck)'!Y23</f>
        <v/>
      </c>
      <c r="Z49" s="52" t="str">
        <f>'Bericht (Druck)'!Z23</f>
        <v/>
      </c>
      <c r="AA49" s="52" t="str">
        <f>'Bericht (Druck)'!AA23</f>
        <v/>
      </c>
      <c r="AB49" s="52" t="str">
        <f>'Bericht (Druck)'!AB23</f>
        <v/>
      </c>
      <c r="AC49" s="52" t="str">
        <f>'Bericht (Druck)'!AC23</f>
        <v/>
      </c>
      <c r="AD49" s="52" t="str">
        <f>'Bericht (Druck)'!AD23</f>
        <v/>
      </c>
      <c r="AE49" s="52" t="str">
        <f>'Bericht (Druck)'!AE23</f>
        <v/>
      </c>
      <c r="AF49" s="52" t="str">
        <f>'Bericht (Druck)'!AF23</f>
        <v/>
      </c>
      <c r="AG49" s="52" t="str">
        <f>'Bericht (Druck)'!AG23</f>
        <v/>
      </c>
      <c r="AH49" s="52" t="str">
        <f>'Bericht (Druck)'!AH23</f>
        <v/>
      </c>
      <c r="AI49" s="52" t="str">
        <f>'Bericht (Druck)'!AI23</f>
        <v/>
      </c>
      <c r="AJ49" s="52" t="str">
        <f>'Bericht (Druck)'!AJ23</f>
        <v/>
      </c>
      <c r="AK49" s="17"/>
      <c r="AQ49" s="391" t="s">
        <v>44</v>
      </c>
      <c r="AR49" s="392"/>
      <c r="AS49" s="52" t="str">
        <f>'Bericht (Druck)'!AS23</f>
        <v/>
      </c>
      <c r="AT49" s="52" t="str">
        <f>'Bericht (Druck)'!AT23</f>
        <v/>
      </c>
      <c r="AU49" s="52" t="str">
        <f>'Bericht (Druck)'!AU23</f>
        <v/>
      </c>
      <c r="AV49" s="52" t="str">
        <f>'Bericht (Druck)'!AV23</f>
        <v/>
      </c>
      <c r="AW49" s="52" t="str">
        <f>'Bericht (Druck)'!AW23</f>
        <v/>
      </c>
      <c r="AX49" s="52" t="str">
        <f>'Bericht (Druck)'!AX23</f>
        <v/>
      </c>
      <c r="AY49" s="52" t="str">
        <f>'Bericht (Druck)'!AY23</f>
        <v/>
      </c>
      <c r="AZ49" s="52" t="str">
        <f>'Bericht (Druck)'!AZ23</f>
        <v/>
      </c>
      <c r="BA49" s="52" t="str">
        <f>'Bericht (Druck)'!BA23</f>
        <v/>
      </c>
      <c r="BB49" s="52" t="str">
        <f>'Bericht (Druck)'!BB23</f>
        <v/>
      </c>
      <c r="BC49" s="52" t="str">
        <f>'Bericht (Druck)'!BC23</f>
        <v/>
      </c>
      <c r="BD49" s="52" t="str">
        <f>'Bericht (Druck)'!BD23</f>
        <v/>
      </c>
      <c r="BE49" s="52" t="str">
        <f>'Bericht (Druck)'!BE23</f>
        <v/>
      </c>
      <c r="BF49" s="17"/>
      <c r="BL49" s="391" t="s">
        <v>44</v>
      </c>
      <c r="BM49" s="392"/>
      <c r="BN49" s="52" t="str">
        <f>'Bericht (Druck)'!BN23</f>
        <v/>
      </c>
      <c r="BO49" s="52" t="str">
        <f>'Bericht (Druck)'!BO23</f>
        <v/>
      </c>
      <c r="BP49" s="52" t="str">
        <f>'Bericht (Druck)'!BP23</f>
        <v/>
      </c>
      <c r="BQ49" s="52" t="str">
        <f>'Bericht (Druck)'!BQ23</f>
        <v/>
      </c>
      <c r="BR49" s="52" t="str">
        <f>'Bericht (Druck)'!BR23</f>
        <v/>
      </c>
      <c r="BS49" s="52" t="str">
        <f>'Bericht (Druck)'!BS23</f>
        <v/>
      </c>
      <c r="BT49" s="52" t="str">
        <f>'Bericht (Druck)'!BT23</f>
        <v/>
      </c>
      <c r="BU49" s="52" t="str">
        <f>'Bericht (Druck)'!BU23</f>
        <v/>
      </c>
      <c r="BV49" s="52" t="str">
        <f>'Bericht (Druck)'!BV23</f>
        <v/>
      </c>
      <c r="BW49" s="52" t="str">
        <f>'Bericht (Druck)'!BW23</f>
        <v/>
      </c>
      <c r="BX49" s="52" t="str">
        <f>'Bericht (Druck)'!BX23</f>
        <v/>
      </c>
      <c r="BY49" s="52" t="str">
        <f>'Bericht (Druck)'!BY23</f>
        <v/>
      </c>
      <c r="BZ49" s="52" t="str">
        <f>'Bericht (Druck)'!BZ23</f>
        <v/>
      </c>
      <c r="CA49" s="17"/>
      <c r="CG49" s="391" t="s">
        <v>44</v>
      </c>
      <c r="CH49" s="392"/>
      <c r="CI49" s="52" t="str">
        <f>'Bericht (Druck)'!CI23</f>
        <v/>
      </c>
      <c r="CJ49" s="52" t="str">
        <f>'Bericht (Druck)'!CJ23</f>
        <v/>
      </c>
      <c r="CK49" s="52" t="str">
        <f>'Bericht (Druck)'!CK23</f>
        <v/>
      </c>
      <c r="CL49" s="52" t="str">
        <f>'Bericht (Druck)'!CL23</f>
        <v/>
      </c>
      <c r="CM49" s="52" t="str">
        <f>'Bericht (Druck)'!CM23</f>
        <v/>
      </c>
      <c r="CN49" s="52" t="str">
        <f>'Bericht (Druck)'!CN23</f>
        <v/>
      </c>
      <c r="CO49" s="52" t="str">
        <f>'Bericht (Druck)'!CO23</f>
        <v/>
      </c>
      <c r="CP49" s="52" t="str">
        <f>'Bericht (Druck)'!CP23</f>
        <v/>
      </c>
      <c r="CQ49" s="52" t="str">
        <f>'Bericht (Druck)'!CQ23</f>
        <v/>
      </c>
      <c r="CR49" s="52" t="str">
        <f>'Bericht (Druck)'!CR23</f>
        <v/>
      </c>
      <c r="CS49" s="52" t="str">
        <f>'Bericht (Druck)'!CS23</f>
        <v/>
      </c>
      <c r="CT49" s="52" t="str">
        <f>'Bericht (Druck)'!CT23</f>
        <v/>
      </c>
      <c r="CU49" s="52" t="str">
        <f>'Bericht (Druck)'!CU23</f>
        <v/>
      </c>
      <c r="CV49" s="17"/>
      <c r="DB49" s="391" t="s">
        <v>44</v>
      </c>
      <c r="DC49" s="392"/>
      <c r="DD49" s="52" t="str">
        <f>'Bericht (Druck)'!DD23</f>
        <v/>
      </c>
      <c r="DE49" s="52" t="str">
        <f>'Bericht (Druck)'!DE23</f>
        <v/>
      </c>
      <c r="DF49" s="52" t="str">
        <f>'Bericht (Druck)'!DF23</f>
        <v/>
      </c>
      <c r="DG49" s="52" t="str">
        <f>'Bericht (Druck)'!DG23</f>
        <v/>
      </c>
      <c r="DH49" s="52" t="str">
        <f>'Bericht (Druck)'!DH23</f>
        <v/>
      </c>
      <c r="DI49" s="52" t="str">
        <f>'Bericht (Druck)'!DI23</f>
        <v/>
      </c>
      <c r="DJ49" s="52" t="str">
        <f>'Bericht (Druck)'!DJ23</f>
        <v/>
      </c>
      <c r="DK49" s="52" t="str">
        <f>'Bericht (Druck)'!DK23</f>
        <v/>
      </c>
      <c r="DL49" s="52" t="str">
        <f>'Bericht (Druck)'!DL23</f>
        <v/>
      </c>
      <c r="DM49" s="52" t="str">
        <f>'Bericht (Druck)'!DM23</f>
        <v/>
      </c>
      <c r="DN49" s="52" t="str">
        <f>'Bericht (Druck)'!DN23</f>
        <v/>
      </c>
      <c r="DO49" s="52" t="str">
        <f>'Bericht (Druck)'!DO23</f>
        <v/>
      </c>
      <c r="DP49" s="52" t="str">
        <f>'Bericht (Druck)'!DP23</f>
        <v/>
      </c>
      <c r="DQ49" s="17"/>
      <c r="DW49" s="391" t="s">
        <v>44</v>
      </c>
      <c r="DX49" s="392"/>
      <c r="DY49" s="52" t="str">
        <f>'Bericht (Druck)'!DY23</f>
        <v/>
      </c>
      <c r="DZ49" s="52" t="str">
        <f>'Bericht (Druck)'!DZ23</f>
        <v/>
      </c>
      <c r="EA49" s="52" t="str">
        <f>'Bericht (Druck)'!EA23</f>
        <v/>
      </c>
      <c r="EB49" s="52" t="str">
        <f>'Bericht (Druck)'!EB23</f>
        <v/>
      </c>
      <c r="EC49" s="52" t="str">
        <f>'Bericht (Druck)'!EC23</f>
        <v/>
      </c>
      <c r="ED49" s="52" t="str">
        <f>'Bericht (Druck)'!ED23</f>
        <v/>
      </c>
      <c r="EE49" s="52" t="str">
        <f>'Bericht (Druck)'!EE23</f>
        <v/>
      </c>
      <c r="EF49" s="52" t="str">
        <f>'Bericht (Druck)'!EF23</f>
        <v/>
      </c>
      <c r="EG49" s="52" t="str">
        <f>'Bericht (Druck)'!EG23</f>
        <v/>
      </c>
      <c r="EH49" s="52" t="str">
        <f>'Bericht (Druck)'!EH23</f>
        <v/>
      </c>
      <c r="EI49" s="52" t="str">
        <f>'Bericht (Druck)'!EI23</f>
        <v/>
      </c>
      <c r="EJ49" s="52" t="str">
        <f>'Bericht (Druck)'!EJ23</f>
        <v/>
      </c>
      <c r="EK49" s="52" t="str">
        <f>'Bericht (Druck)'!EK23</f>
        <v/>
      </c>
      <c r="EL49" s="17"/>
      <c r="ER49" s="391" t="s">
        <v>44</v>
      </c>
      <c r="ES49" s="392"/>
      <c r="ET49" s="52" t="str">
        <f>'Bericht (Druck)'!ET23</f>
        <v/>
      </c>
      <c r="EU49" s="52" t="str">
        <f>'Bericht (Druck)'!EU23</f>
        <v/>
      </c>
      <c r="EV49" s="52" t="str">
        <f>'Bericht (Druck)'!EV23</f>
        <v/>
      </c>
      <c r="EW49" s="52" t="str">
        <f>'Bericht (Druck)'!EW23</f>
        <v/>
      </c>
      <c r="EX49" s="52" t="str">
        <f>'Bericht (Druck)'!EX23</f>
        <v/>
      </c>
      <c r="EY49" s="52" t="str">
        <f>'Bericht (Druck)'!EY23</f>
        <v/>
      </c>
      <c r="EZ49" s="52" t="str">
        <f>'Bericht (Druck)'!EZ23</f>
        <v/>
      </c>
      <c r="FA49" s="52" t="str">
        <f>'Bericht (Druck)'!FA23</f>
        <v/>
      </c>
      <c r="FB49" s="52" t="str">
        <f>'Bericht (Druck)'!FB23</f>
        <v/>
      </c>
      <c r="FC49" s="52" t="str">
        <f>'Bericht (Druck)'!FC23</f>
        <v/>
      </c>
      <c r="FD49" s="52" t="str">
        <f>'Bericht (Druck)'!FD23</f>
        <v/>
      </c>
      <c r="FE49" s="52" t="str">
        <f>'Bericht (Druck)'!FE23</f>
        <v/>
      </c>
      <c r="FF49" s="52" t="str">
        <f>'Bericht (Druck)'!FF23</f>
        <v/>
      </c>
      <c r="FG49" s="17"/>
      <c r="FM49" s="391" t="s">
        <v>44</v>
      </c>
      <c r="FN49" s="392"/>
      <c r="FO49" s="52" t="str">
        <f>'Bericht (Druck)'!FO23</f>
        <v/>
      </c>
      <c r="FP49" s="52" t="str">
        <f>'Bericht (Druck)'!FP23</f>
        <v/>
      </c>
      <c r="FQ49" s="52" t="str">
        <f>'Bericht (Druck)'!FQ23</f>
        <v/>
      </c>
      <c r="FR49" s="52" t="str">
        <f>'Bericht (Druck)'!FR23</f>
        <v/>
      </c>
      <c r="FS49" s="52" t="str">
        <f>'Bericht (Druck)'!FS23</f>
        <v/>
      </c>
      <c r="FT49" s="52" t="str">
        <f>'Bericht (Druck)'!FT23</f>
        <v/>
      </c>
      <c r="FU49" s="52" t="str">
        <f>'Bericht (Druck)'!FU23</f>
        <v/>
      </c>
      <c r="FV49" s="52" t="str">
        <f>'Bericht (Druck)'!FV23</f>
        <v/>
      </c>
      <c r="FW49" s="52" t="str">
        <f>'Bericht (Druck)'!FW23</f>
        <v/>
      </c>
      <c r="FX49" s="52" t="str">
        <f>'Bericht (Druck)'!FX23</f>
        <v/>
      </c>
      <c r="FY49" s="52" t="str">
        <f>'Bericht (Druck)'!FY23</f>
        <v/>
      </c>
      <c r="FZ49" s="52" t="str">
        <f>'Bericht (Druck)'!FZ23</f>
        <v/>
      </c>
      <c r="GA49" s="52" t="str">
        <f>'Bericht (Druck)'!GA23</f>
        <v/>
      </c>
      <c r="GB49" s="17"/>
      <c r="GH49" s="391" t="s">
        <v>44</v>
      </c>
      <c r="GI49" s="392"/>
      <c r="GJ49" s="52" t="str">
        <f>'Bericht (Druck)'!GJ23</f>
        <v/>
      </c>
      <c r="GK49" s="52" t="str">
        <f>'Bericht (Druck)'!GK23</f>
        <v/>
      </c>
      <c r="GL49" s="52" t="str">
        <f>'Bericht (Druck)'!GL23</f>
        <v/>
      </c>
      <c r="GM49" s="52" t="str">
        <f>'Bericht (Druck)'!GM23</f>
        <v/>
      </c>
      <c r="GN49" s="52" t="str">
        <f>'Bericht (Druck)'!GN23</f>
        <v/>
      </c>
      <c r="GO49" s="52" t="str">
        <f>'Bericht (Druck)'!GO23</f>
        <v/>
      </c>
      <c r="GP49" s="52" t="str">
        <f>'Bericht (Druck)'!GP23</f>
        <v/>
      </c>
      <c r="GQ49" s="52" t="str">
        <f>'Bericht (Druck)'!GQ23</f>
        <v/>
      </c>
      <c r="GR49" s="52" t="str">
        <f>'Bericht (Druck)'!GR23</f>
        <v/>
      </c>
      <c r="GS49" s="52" t="str">
        <f>'Bericht (Druck)'!GS23</f>
        <v/>
      </c>
      <c r="GT49" s="52" t="str">
        <f>'Bericht (Druck)'!GT23</f>
        <v/>
      </c>
      <c r="GU49" s="52" t="str">
        <f>'Bericht (Druck)'!GU23</f>
        <v/>
      </c>
      <c r="GV49" s="52" t="str">
        <f>'Bericht (Druck)'!GV23</f>
        <v/>
      </c>
      <c r="GW49" s="17"/>
      <c r="HC49" s="391" t="s">
        <v>44</v>
      </c>
      <c r="HD49" s="392"/>
      <c r="HE49" s="52" t="str">
        <f>'Bericht (Druck)'!HE23</f>
        <v/>
      </c>
      <c r="HF49" s="52" t="str">
        <f>'Bericht (Druck)'!HF23</f>
        <v/>
      </c>
      <c r="HG49" s="52" t="str">
        <f>'Bericht (Druck)'!HG23</f>
        <v/>
      </c>
      <c r="HH49" s="52" t="str">
        <f>'Bericht (Druck)'!HH23</f>
        <v/>
      </c>
      <c r="HI49" s="52" t="str">
        <f>'Bericht (Druck)'!HI23</f>
        <v/>
      </c>
      <c r="HJ49" s="52" t="str">
        <f>'Bericht (Druck)'!HJ23</f>
        <v/>
      </c>
      <c r="HK49" s="52" t="str">
        <f>'Bericht (Druck)'!HK23</f>
        <v/>
      </c>
      <c r="HL49" s="52" t="str">
        <f>'Bericht (Druck)'!HL23</f>
        <v/>
      </c>
      <c r="HM49" s="52" t="str">
        <f>'Bericht (Druck)'!HM23</f>
        <v/>
      </c>
      <c r="HN49" s="52" t="str">
        <f>'Bericht (Druck)'!HN23</f>
        <v/>
      </c>
      <c r="HO49" s="52" t="str">
        <f>'Bericht (Druck)'!HO23</f>
        <v/>
      </c>
      <c r="HP49" s="52" t="str">
        <f>'Bericht (Druck)'!HP23</f>
        <v/>
      </c>
      <c r="HQ49" s="52" t="str">
        <f>'Bericht (Druck)'!HQ23</f>
        <v/>
      </c>
      <c r="HR49" s="17"/>
      <c r="HX49" s="391" t="s">
        <v>44</v>
      </c>
      <c r="HY49" s="392"/>
      <c r="HZ49" s="52" t="str">
        <f>'Bericht (Druck)'!HZ23</f>
        <v/>
      </c>
      <c r="IA49" s="52" t="str">
        <f>'Bericht (Druck)'!IA23</f>
        <v/>
      </c>
      <c r="IB49" s="52" t="str">
        <f>'Bericht (Druck)'!IB23</f>
        <v/>
      </c>
      <c r="IC49" s="52" t="str">
        <f>'Bericht (Druck)'!IC23</f>
        <v/>
      </c>
      <c r="ID49" s="52" t="str">
        <f>'Bericht (Druck)'!ID23</f>
        <v/>
      </c>
      <c r="IE49" s="52" t="str">
        <f>'Bericht (Druck)'!IE23</f>
        <v/>
      </c>
      <c r="IF49" s="52" t="str">
        <f>'Bericht (Druck)'!IF23</f>
        <v/>
      </c>
      <c r="IG49" s="52" t="str">
        <f>'Bericht (Druck)'!IG23</f>
        <v/>
      </c>
      <c r="IH49" s="52" t="str">
        <f>'Bericht (Druck)'!IH23</f>
        <v/>
      </c>
      <c r="II49" s="52" t="str">
        <f>'Bericht (Druck)'!II23</f>
        <v/>
      </c>
      <c r="IJ49" s="52" t="str">
        <f>'Bericht (Druck)'!IJ23</f>
        <v/>
      </c>
      <c r="IK49" s="52" t="str">
        <f>'Bericht (Druck)'!IK23</f>
        <v/>
      </c>
      <c r="IL49" s="52" t="str">
        <f>'Bericht (Druck)'!IL23</f>
        <v/>
      </c>
      <c r="IM49" s="17"/>
      <c r="IS49" s="391" t="s">
        <v>44</v>
      </c>
      <c r="IT49" s="392"/>
      <c r="IU49" s="52" t="str">
        <f>'Bericht (Druck)'!IU23</f>
        <v/>
      </c>
      <c r="IV49" s="52" t="str">
        <f>'Bericht (Druck)'!IV23</f>
        <v/>
      </c>
      <c r="IW49" s="52" t="str">
        <f>'Bericht (Druck)'!IW23</f>
        <v/>
      </c>
      <c r="IX49" s="52" t="str">
        <f>'Bericht (Druck)'!IX23</f>
        <v/>
      </c>
      <c r="IY49" s="52" t="str">
        <f>'Bericht (Druck)'!IY23</f>
        <v/>
      </c>
      <c r="IZ49" s="52" t="str">
        <f>'Bericht (Druck)'!IZ23</f>
        <v/>
      </c>
      <c r="JA49" s="52" t="str">
        <f>'Bericht (Druck)'!JA23</f>
        <v/>
      </c>
      <c r="JB49" s="52" t="str">
        <f>'Bericht (Druck)'!JB23</f>
        <v/>
      </c>
      <c r="JC49" s="52" t="str">
        <f>'Bericht (Druck)'!JC23</f>
        <v/>
      </c>
      <c r="JD49" s="52" t="str">
        <f>'Bericht (Druck)'!JD23</f>
        <v/>
      </c>
      <c r="JE49" s="52" t="str">
        <f>'Bericht (Druck)'!JE23</f>
        <v/>
      </c>
      <c r="JF49" s="52" t="str">
        <f>'Bericht (Druck)'!JF23</f>
        <v/>
      </c>
      <c r="JG49" s="52" t="str">
        <f>'Bericht (Druck)'!JG23</f>
        <v/>
      </c>
      <c r="JH49" s="17"/>
      <c r="JN49" s="391" t="s">
        <v>44</v>
      </c>
      <c r="JO49" s="392"/>
      <c r="JP49" s="52" t="str">
        <f>'Bericht (Druck)'!JP23</f>
        <v/>
      </c>
      <c r="JQ49" s="52" t="str">
        <f>'Bericht (Druck)'!JQ23</f>
        <v/>
      </c>
      <c r="JR49" s="52" t="str">
        <f>'Bericht (Druck)'!JR23</f>
        <v/>
      </c>
      <c r="JS49" s="52" t="str">
        <f>'Bericht (Druck)'!JS23</f>
        <v/>
      </c>
      <c r="JT49" s="52" t="str">
        <f>'Bericht (Druck)'!JT23</f>
        <v/>
      </c>
      <c r="JU49" s="52" t="str">
        <f>'Bericht (Druck)'!JU23</f>
        <v/>
      </c>
      <c r="JV49" s="52" t="str">
        <f>'Bericht (Druck)'!JV23</f>
        <v/>
      </c>
      <c r="JW49" s="52" t="str">
        <f>'Bericht (Druck)'!JW23</f>
        <v/>
      </c>
      <c r="JX49" s="52" t="str">
        <f>'Bericht (Druck)'!JX23</f>
        <v/>
      </c>
      <c r="JY49" s="52" t="str">
        <f>'Bericht (Druck)'!JY23</f>
        <v/>
      </c>
      <c r="JZ49" s="52" t="str">
        <f>'Bericht (Druck)'!JZ23</f>
        <v/>
      </c>
      <c r="KA49" s="52" t="str">
        <f>'Bericht (Druck)'!KA23</f>
        <v/>
      </c>
      <c r="KB49" s="52" t="str">
        <f>'Bericht (Druck)'!KB23</f>
        <v/>
      </c>
      <c r="KC49" s="17"/>
      <c r="KI49" s="391" t="s">
        <v>44</v>
      </c>
      <c r="KJ49" s="392"/>
      <c r="KK49" s="52" t="str">
        <f>'Bericht (Druck)'!KK23</f>
        <v/>
      </c>
      <c r="KL49" s="52" t="str">
        <f>'Bericht (Druck)'!KL23</f>
        <v/>
      </c>
      <c r="KM49" s="52" t="str">
        <f>'Bericht (Druck)'!KM23</f>
        <v/>
      </c>
      <c r="KN49" s="52" t="str">
        <f>'Bericht (Druck)'!KN23</f>
        <v/>
      </c>
      <c r="KO49" s="52" t="str">
        <f>'Bericht (Druck)'!KO23</f>
        <v/>
      </c>
      <c r="KP49" s="52" t="str">
        <f>'Bericht (Druck)'!KP23</f>
        <v/>
      </c>
      <c r="KQ49" s="52" t="str">
        <f>'Bericht (Druck)'!KQ23</f>
        <v/>
      </c>
      <c r="KR49" s="52" t="str">
        <f>'Bericht (Druck)'!KR23</f>
        <v/>
      </c>
      <c r="KS49" s="52" t="str">
        <f>'Bericht (Druck)'!KS23</f>
        <v/>
      </c>
      <c r="KT49" s="52" t="str">
        <f>'Bericht (Druck)'!KT23</f>
        <v/>
      </c>
      <c r="KU49" s="52" t="str">
        <f>'Bericht (Druck)'!KU23</f>
        <v/>
      </c>
      <c r="KV49" s="52" t="str">
        <f>'Bericht (Druck)'!KV23</f>
        <v/>
      </c>
      <c r="KW49" s="52" t="str">
        <f>'Bericht (Druck)'!KW23</f>
        <v/>
      </c>
      <c r="KX49" s="17"/>
      <c r="LD49" s="391" t="s">
        <v>44</v>
      </c>
      <c r="LE49" s="392"/>
      <c r="LF49" s="52" t="str">
        <f>'Bericht (Druck)'!LF23</f>
        <v/>
      </c>
      <c r="LG49" s="52" t="str">
        <f>'Bericht (Druck)'!LG23</f>
        <v/>
      </c>
      <c r="LH49" s="52" t="str">
        <f>'Bericht (Druck)'!LH23</f>
        <v/>
      </c>
      <c r="LI49" s="52" t="str">
        <f>'Bericht (Druck)'!LI23</f>
        <v/>
      </c>
      <c r="LJ49" s="52" t="str">
        <f>'Bericht (Druck)'!LJ23</f>
        <v/>
      </c>
      <c r="LK49" s="52" t="str">
        <f>'Bericht (Druck)'!LK23</f>
        <v/>
      </c>
      <c r="LL49" s="52" t="str">
        <f>'Bericht (Druck)'!LL23</f>
        <v/>
      </c>
      <c r="LM49" s="52" t="str">
        <f>'Bericht (Druck)'!LM23</f>
        <v/>
      </c>
      <c r="LN49" s="52" t="str">
        <f>'Bericht (Druck)'!LN23</f>
        <v/>
      </c>
      <c r="LO49" s="52" t="str">
        <f>'Bericht (Druck)'!LO23</f>
        <v/>
      </c>
      <c r="LP49" s="52" t="str">
        <f>'Bericht (Druck)'!LP23</f>
        <v/>
      </c>
      <c r="LQ49" s="52" t="str">
        <f>'Bericht (Druck)'!LQ23</f>
        <v/>
      </c>
      <c r="LR49" s="52" t="str">
        <f>'Bericht (Druck)'!LR23</f>
        <v/>
      </c>
      <c r="LS49" s="17"/>
    </row>
    <row r="50" spans="19:331" ht="15.75" customHeight="1" x14ac:dyDescent="0.25">
      <c r="V50" s="393"/>
      <c r="W50" s="394"/>
      <c r="X50" s="395">
        <f>SUM(X49:Z49)</f>
        <v>0</v>
      </c>
      <c r="Y50" s="397"/>
      <c r="Z50" s="396"/>
      <c r="AA50" s="395">
        <f>SUM(AA49:AC49)</f>
        <v>0</v>
      </c>
      <c r="AB50" s="397"/>
      <c r="AC50" s="396"/>
      <c r="AD50" s="395">
        <f>SUM(AD49:AE49)</f>
        <v>0</v>
      </c>
      <c r="AE50" s="396"/>
      <c r="AF50" s="395">
        <f>SUM(AF49:AG49)</f>
        <v>0</v>
      </c>
      <c r="AG50" s="396"/>
      <c r="AH50" s="395">
        <f>SUM(AH49:AI49)</f>
        <v>0</v>
      </c>
      <c r="AI50" s="396"/>
      <c r="AJ50" s="50">
        <f>SUM(AJ49)</f>
        <v>0</v>
      </c>
      <c r="AK50" s="17"/>
      <c r="AQ50" s="393"/>
      <c r="AR50" s="394"/>
      <c r="AS50" s="395">
        <f>SUM(AS49:AU49)</f>
        <v>0</v>
      </c>
      <c r="AT50" s="397"/>
      <c r="AU50" s="396"/>
      <c r="AV50" s="395">
        <f>SUM(AV49:AX49)</f>
        <v>0</v>
      </c>
      <c r="AW50" s="397"/>
      <c r="AX50" s="396"/>
      <c r="AY50" s="395">
        <f>SUM(AY49:AZ49)</f>
        <v>0</v>
      </c>
      <c r="AZ50" s="396"/>
      <c r="BA50" s="395">
        <f>SUM(BA49:BB49)</f>
        <v>0</v>
      </c>
      <c r="BB50" s="396"/>
      <c r="BC50" s="395">
        <f>SUM(BC49:BD49)</f>
        <v>0</v>
      </c>
      <c r="BD50" s="396"/>
      <c r="BE50" s="50">
        <f>SUM(BE49)</f>
        <v>0</v>
      </c>
      <c r="BF50" s="17"/>
      <c r="BL50" s="393"/>
      <c r="BM50" s="394"/>
      <c r="BN50" s="395">
        <f>SUM(BN49:BP49)</f>
        <v>0</v>
      </c>
      <c r="BO50" s="397"/>
      <c r="BP50" s="396"/>
      <c r="BQ50" s="395">
        <f>SUM(BQ49:BS49)</f>
        <v>0</v>
      </c>
      <c r="BR50" s="397"/>
      <c r="BS50" s="396"/>
      <c r="BT50" s="395">
        <f>SUM(BT49:BU49)</f>
        <v>0</v>
      </c>
      <c r="BU50" s="396"/>
      <c r="BV50" s="395">
        <f>SUM(BV49:BW49)</f>
        <v>0</v>
      </c>
      <c r="BW50" s="396"/>
      <c r="BX50" s="395">
        <f>SUM(BX49:BY49)</f>
        <v>0</v>
      </c>
      <c r="BY50" s="396"/>
      <c r="BZ50" s="50">
        <f>SUM(BZ49)</f>
        <v>0</v>
      </c>
      <c r="CA50" s="17"/>
      <c r="CG50" s="393"/>
      <c r="CH50" s="394"/>
      <c r="CI50" s="395">
        <f>SUM(CI49:CK49)</f>
        <v>0</v>
      </c>
      <c r="CJ50" s="397"/>
      <c r="CK50" s="396"/>
      <c r="CL50" s="395">
        <f>SUM(CL49:CN49)</f>
        <v>0</v>
      </c>
      <c r="CM50" s="397"/>
      <c r="CN50" s="396"/>
      <c r="CO50" s="395">
        <f>SUM(CO49:CP49)</f>
        <v>0</v>
      </c>
      <c r="CP50" s="396"/>
      <c r="CQ50" s="395">
        <f>SUM(CQ49:CR49)</f>
        <v>0</v>
      </c>
      <c r="CR50" s="396"/>
      <c r="CS50" s="395">
        <f>SUM(CS49:CT49)</f>
        <v>0</v>
      </c>
      <c r="CT50" s="396"/>
      <c r="CU50" s="50">
        <f>SUM(CU49)</f>
        <v>0</v>
      </c>
      <c r="CV50" s="17"/>
      <c r="DB50" s="393"/>
      <c r="DC50" s="394"/>
      <c r="DD50" s="395">
        <f>SUM(DD49:DF49)</f>
        <v>0</v>
      </c>
      <c r="DE50" s="397"/>
      <c r="DF50" s="396"/>
      <c r="DG50" s="395">
        <f>SUM(DG49:DI49)</f>
        <v>0</v>
      </c>
      <c r="DH50" s="397"/>
      <c r="DI50" s="396"/>
      <c r="DJ50" s="395">
        <f>SUM(DJ49:DK49)</f>
        <v>0</v>
      </c>
      <c r="DK50" s="396"/>
      <c r="DL50" s="395">
        <f>SUM(DL49:DM49)</f>
        <v>0</v>
      </c>
      <c r="DM50" s="396"/>
      <c r="DN50" s="395">
        <f>SUM(DN49:DO49)</f>
        <v>0</v>
      </c>
      <c r="DO50" s="396"/>
      <c r="DP50" s="50">
        <f>SUM(DP49)</f>
        <v>0</v>
      </c>
      <c r="DQ50" s="17"/>
      <c r="DW50" s="393"/>
      <c r="DX50" s="394"/>
      <c r="DY50" s="395">
        <f>SUM(DY49:EA49)</f>
        <v>0</v>
      </c>
      <c r="DZ50" s="397"/>
      <c r="EA50" s="396"/>
      <c r="EB50" s="395">
        <f>SUM(EB49:ED49)</f>
        <v>0</v>
      </c>
      <c r="EC50" s="397"/>
      <c r="ED50" s="396"/>
      <c r="EE50" s="395">
        <f>SUM(EE49:EF49)</f>
        <v>0</v>
      </c>
      <c r="EF50" s="396"/>
      <c r="EG50" s="395">
        <f>SUM(EG49:EH49)</f>
        <v>0</v>
      </c>
      <c r="EH50" s="396"/>
      <c r="EI50" s="395">
        <f>SUM(EI49:EJ49)</f>
        <v>0</v>
      </c>
      <c r="EJ50" s="396"/>
      <c r="EK50" s="50">
        <f>SUM(EK49)</f>
        <v>0</v>
      </c>
      <c r="EL50" s="17"/>
      <c r="ER50" s="393"/>
      <c r="ES50" s="394"/>
      <c r="ET50" s="395">
        <f>SUM(ET49:EV49)</f>
        <v>0</v>
      </c>
      <c r="EU50" s="397"/>
      <c r="EV50" s="396"/>
      <c r="EW50" s="395">
        <f>SUM(EW49:EY49)</f>
        <v>0</v>
      </c>
      <c r="EX50" s="397"/>
      <c r="EY50" s="396"/>
      <c r="EZ50" s="395">
        <f>SUM(EZ49:FA49)</f>
        <v>0</v>
      </c>
      <c r="FA50" s="396"/>
      <c r="FB50" s="395">
        <f>SUM(FB49:FC49)</f>
        <v>0</v>
      </c>
      <c r="FC50" s="396"/>
      <c r="FD50" s="395">
        <f>SUM(FD49:FE49)</f>
        <v>0</v>
      </c>
      <c r="FE50" s="396"/>
      <c r="FF50" s="50">
        <f>SUM(FF49)</f>
        <v>0</v>
      </c>
      <c r="FG50" s="17"/>
      <c r="FM50" s="393"/>
      <c r="FN50" s="394"/>
      <c r="FO50" s="395">
        <f>SUM(FO49:FQ49)</f>
        <v>0</v>
      </c>
      <c r="FP50" s="397"/>
      <c r="FQ50" s="396"/>
      <c r="FR50" s="395">
        <f>SUM(FR49:FT49)</f>
        <v>0</v>
      </c>
      <c r="FS50" s="397"/>
      <c r="FT50" s="396"/>
      <c r="FU50" s="395">
        <f>SUM(FU49:FV49)</f>
        <v>0</v>
      </c>
      <c r="FV50" s="396"/>
      <c r="FW50" s="395">
        <f>SUM(FW49:FX49)</f>
        <v>0</v>
      </c>
      <c r="FX50" s="396"/>
      <c r="FY50" s="395">
        <f>SUM(FY49:FZ49)</f>
        <v>0</v>
      </c>
      <c r="FZ50" s="396"/>
      <c r="GA50" s="50">
        <f>SUM(GA49)</f>
        <v>0</v>
      </c>
      <c r="GB50" s="17"/>
      <c r="GH50" s="393"/>
      <c r="GI50" s="394"/>
      <c r="GJ50" s="395">
        <f>SUM(GJ49:GL49)</f>
        <v>0</v>
      </c>
      <c r="GK50" s="397"/>
      <c r="GL50" s="396"/>
      <c r="GM50" s="395">
        <f>SUM(GM49:GO49)</f>
        <v>0</v>
      </c>
      <c r="GN50" s="397"/>
      <c r="GO50" s="396"/>
      <c r="GP50" s="395">
        <f>SUM(GP49:GQ49)</f>
        <v>0</v>
      </c>
      <c r="GQ50" s="396"/>
      <c r="GR50" s="395">
        <f>SUM(GR49:GS49)</f>
        <v>0</v>
      </c>
      <c r="GS50" s="396"/>
      <c r="GT50" s="395">
        <f>SUM(GT49:GU49)</f>
        <v>0</v>
      </c>
      <c r="GU50" s="396"/>
      <c r="GV50" s="50">
        <f>SUM(GV49)</f>
        <v>0</v>
      </c>
      <c r="GW50" s="17"/>
      <c r="HC50" s="393"/>
      <c r="HD50" s="394"/>
      <c r="HE50" s="395">
        <f>SUM(HE49:HG49)</f>
        <v>0</v>
      </c>
      <c r="HF50" s="397"/>
      <c r="HG50" s="396"/>
      <c r="HH50" s="395">
        <f>SUM(HH49:HJ49)</f>
        <v>0</v>
      </c>
      <c r="HI50" s="397"/>
      <c r="HJ50" s="396"/>
      <c r="HK50" s="395">
        <f>SUM(HK49:HL49)</f>
        <v>0</v>
      </c>
      <c r="HL50" s="396"/>
      <c r="HM50" s="395">
        <f>SUM(HM49:HN49)</f>
        <v>0</v>
      </c>
      <c r="HN50" s="396"/>
      <c r="HO50" s="395">
        <f>SUM(HO49:HP49)</f>
        <v>0</v>
      </c>
      <c r="HP50" s="396"/>
      <c r="HQ50" s="50">
        <f>SUM(HQ49)</f>
        <v>0</v>
      </c>
      <c r="HR50" s="17"/>
      <c r="HX50" s="393"/>
      <c r="HY50" s="394"/>
      <c r="HZ50" s="395">
        <f>SUM(HZ49:IB49)</f>
        <v>0</v>
      </c>
      <c r="IA50" s="397"/>
      <c r="IB50" s="396"/>
      <c r="IC50" s="395">
        <f>SUM(IC49:IE49)</f>
        <v>0</v>
      </c>
      <c r="ID50" s="397"/>
      <c r="IE50" s="396"/>
      <c r="IF50" s="395">
        <f>SUM(IF49:IG49)</f>
        <v>0</v>
      </c>
      <c r="IG50" s="396"/>
      <c r="IH50" s="395">
        <f>SUM(IH49:II49)</f>
        <v>0</v>
      </c>
      <c r="II50" s="396"/>
      <c r="IJ50" s="395">
        <f>SUM(IJ49:IK49)</f>
        <v>0</v>
      </c>
      <c r="IK50" s="396"/>
      <c r="IL50" s="50">
        <f>SUM(IL49)</f>
        <v>0</v>
      </c>
      <c r="IM50" s="17"/>
      <c r="IS50" s="393"/>
      <c r="IT50" s="394"/>
      <c r="IU50" s="395">
        <f>SUM(IU49:IW49)</f>
        <v>0</v>
      </c>
      <c r="IV50" s="397"/>
      <c r="IW50" s="396"/>
      <c r="IX50" s="395">
        <f>SUM(IX49:IZ49)</f>
        <v>0</v>
      </c>
      <c r="IY50" s="397"/>
      <c r="IZ50" s="396"/>
      <c r="JA50" s="395">
        <f>SUM(JA49:JB49)</f>
        <v>0</v>
      </c>
      <c r="JB50" s="396"/>
      <c r="JC50" s="395">
        <f>SUM(JC49:JD49)</f>
        <v>0</v>
      </c>
      <c r="JD50" s="396"/>
      <c r="JE50" s="395">
        <f>SUM(JE49:JF49)</f>
        <v>0</v>
      </c>
      <c r="JF50" s="396"/>
      <c r="JG50" s="50">
        <f>SUM(JG49)</f>
        <v>0</v>
      </c>
      <c r="JH50" s="17"/>
      <c r="JN50" s="393"/>
      <c r="JO50" s="394"/>
      <c r="JP50" s="395">
        <f>SUM(JP49:JR49)</f>
        <v>0</v>
      </c>
      <c r="JQ50" s="397"/>
      <c r="JR50" s="396"/>
      <c r="JS50" s="395">
        <f>SUM(JS49:JU49)</f>
        <v>0</v>
      </c>
      <c r="JT50" s="397"/>
      <c r="JU50" s="396"/>
      <c r="JV50" s="395">
        <f>SUM(JV49:JW49)</f>
        <v>0</v>
      </c>
      <c r="JW50" s="396"/>
      <c r="JX50" s="395">
        <f>SUM(JX49:JY49)</f>
        <v>0</v>
      </c>
      <c r="JY50" s="396"/>
      <c r="JZ50" s="395">
        <f>SUM(JZ49:KA49)</f>
        <v>0</v>
      </c>
      <c r="KA50" s="396"/>
      <c r="KB50" s="50">
        <f>SUM(KB49)</f>
        <v>0</v>
      </c>
      <c r="KC50" s="17"/>
      <c r="KI50" s="393"/>
      <c r="KJ50" s="394"/>
      <c r="KK50" s="395">
        <f>SUM(KK49:KM49)</f>
        <v>0</v>
      </c>
      <c r="KL50" s="397"/>
      <c r="KM50" s="396"/>
      <c r="KN50" s="395">
        <f>SUM(KN49:KP49)</f>
        <v>0</v>
      </c>
      <c r="KO50" s="397"/>
      <c r="KP50" s="396"/>
      <c r="KQ50" s="395">
        <f>SUM(KQ49:KR49)</f>
        <v>0</v>
      </c>
      <c r="KR50" s="396"/>
      <c r="KS50" s="395">
        <f>SUM(KS49:KT49)</f>
        <v>0</v>
      </c>
      <c r="KT50" s="396"/>
      <c r="KU50" s="395">
        <f>SUM(KU49:KV49)</f>
        <v>0</v>
      </c>
      <c r="KV50" s="396"/>
      <c r="KW50" s="50">
        <f>SUM(KW49)</f>
        <v>0</v>
      </c>
      <c r="KX50" s="17"/>
      <c r="LD50" s="393"/>
      <c r="LE50" s="394"/>
      <c r="LF50" s="395">
        <f>SUM(LF49:LH49)</f>
        <v>0</v>
      </c>
      <c r="LG50" s="397"/>
      <c r="LH50" s="396"/>
      <c r="LI50" s="395">
        <f>SUM(LI49:LK49)</f>
        <v>0</v>
      </c>
      <c r="LJ50" s="397"/>
      <c r="LK50" s="396"/>
      <c r="LL50" s="395">
        <f>SUM(LL49:LM49)</f>
        <v>0</v>
      </c>
      <c r="LM50" s="396"/>
      <c r="LN50" s="395">
        <f>SUM(LN49:LO49)</f>
        <v>0</v>
      </c>
      <c r="LO50" s="396"/>
      <c r="LP50" s="395">
        <f>SUM(LP49:LQ49)</f>
        <v>0</v>
      </c>
      <c r="LQ50" s="396"/>
      <c r="LR50" s="50">
        <f>SUM(LR49)</f>
        <v>0</v>
      </c>
      <c r="LS50" s="17"/>
    </row>
    <row r="51" spans="19:331" ht="15.75" customHeight="1" x14ac:dyDescent="0.25">
      <c r="AJ51" s="122" t="str">
        <f>AJ25</f>
        <v>Ø = N/A</v>
      </c>
      <c r="BE51" s="122" t="str">
        <f>AJ51</f>
        <v>Ø = N/A</v>
      </c>
      <c r="BZ51" s="122" t="str">
        <f>BE51</f>
        <v>Ø = N/A</v>
      </c>
      <c r="CU51" s="122" t="str">
        <f>BZ51</f>
        <v>Ø = N/A</v>
      </c>
      <c r="DP51" s="122" t="str">
        <f>CU51</f>
        <v>Ø = N/A</v>
      </c>
      <c r="EK51" s="122" t="str">
        <f>DP51</f>
        <v>Ø = N/A</v>
      </c>
      <c r="FF51" s="122" t="str">
        <f>EK51</f>
        <v>Ø = N/A</v>
      </c>
      <c r="GA51" s="122" t="str">
        <f>FF51</f>
        <v>Ø = N/A</v>
      </c>
      <c r="GV51" s="122" t="str">
        <f>GA51</f>
        <v>Ø = N/A</v>
      </c>
      <c r="HQ51" s="122" t="str">
        <f>GV51</f>
        <v>Ø = N/A</v>
      </c>
      <c r="IL51" s="122" t="str">
        <f>HQ51</f>
        <v>Ø = N/A</v>
      </c>
      <c r="JG51" s="122" t="str">
        <f>IL51</f>
        <v>Ø = N/A</v>
      </c>
      <c r="KB51" s="122" t="str">
        <f>JG51</f>
        <v>Ø = N/A</v>
      </c>
      <c r="KW51" s="122" t="str">
        <f>KB51</f>
        <v>Ø = N/A</v>
      </c>
      <c r="LR51" s="122" t="str">
        <f>KW51</f>
        <v>Ø = N/A</v>
      </c>
    </row>
    <row r="53" spans="19:331" ht="15.75" hidden="1" customHeight="1" x14ac:dyDescent="0.25">
      <c r="S53" s="194" t="s">
        <v>149</v>
      </c>
      <c r="T53" s="194" t="b">
        <f>Resultate!H37</f>
        <v>1</v>
      </c>
    </row>
    <row r="54" spans="19:331" ht="15.75" hidden="1" customHeight="1" x14ac:dyDescent="0.25">
      <c r="S54" s="194" t="s">
        <v>150</v>
      </c>
      <c r="T54" s="224" t="b">
        <f>Resultate!H38</f>
        <v>1</v>
      </c>
      <c r="Z54" s="114"/>
      <c r="AE54" s="114"/>
      <c r="AG54" s="114"/>
      <c r="AH54" s="114"/>
      <c r="AU54" s="114"/>
      <c r="AZ54" s="114"/>
      <c r="BB54" s="114"/>
      <c r="BC54" s="114"/>
      <c r="BP54" s="114"/>
      <c r="BU54" s="114"/>
      <c r="BW54" s="114"/>
      <c r="BX54" s="114"/>
      <c r="CK54" s="114"/>
      <c r="CP54" s="114"/>
      <c r="CR54" s="114"/>
      <c r="CS54" s="114"/>
      <c r="DF54" s="114"/>
      <c r="DK54" s="114"/>
      <c r="DM54" s="114"/>
      <c r="DN54" s="114"/>
      <c r="EA54" s="114"/>
      <c r="EF54" s="114"/>
      <c r="EH54" s="114"/>
      <c r="EI54" s="114"/>
      <c r="EV54" s="114"/>
      <c r="FA54" s="114"/>
      <c r="FC54" s="114"/>
      <c r="FD54" s="114"/>
      <c r="FQ54" s="114"/>
      <c r="FV54" s="114"/>
      <c r="FX54" s="114"/>
      <c r="FY54" s="114"/>
      <c r="GL54" s="114"/>
      <c r="GQ54" s="114"/>
      <c r="GS54" s="114"/>
      <c r="GT54" s="114"/>
      <c r="HG54" s="114"/>
      <c r="HL54" s="114"/>
      <c r="HN54" s="114"/>
      <c r="HO54" s="114"/>
      <c r="IB54" s="114"/>
      <c r="IG54" s="114"/>
      <c r="II54" s="114"/>
      <c r="IJ54" s="114"/>
      <c r="IW54" s="114"/>
      <c r="JB54" s="114"/>
      <c r="JD54" s="114"/>
      <c r="JE54" s="114"/>
      <c r="JR54" s="114"/>
      <c r="JW54" s="114"/>
      <c r="JY54" s="114"/>
      <c r="JZ54" s="114"/>
      <c r="KM54" s="114"/>
      <c r="KR54" s="114"/>
      <c r="KT54" s="114"/>
      <c r="KU54" s="114"/>
      <c r="LH54" s="114"/>
      <c r="LM54" s="114"/>
      <c r="LO54" s="114"/>
      <c r="LP54" s="114"/>
    </row>
    <row r="55" spans="19:331" ht="15.75" hidden="1" customHeight="1" x14ac:dyDescent="0.25">
      <c r="S55" s="194" t="s">
        <v>151</v>
      </c>
      <c r="T55" s="194" t="b">
        <f>Resultate!H39</f>
        <v>1</v>
      </c>
      <c r="W55" s="118"/>
      <c r="Z55" s="119"/>
      <c r="AA55" s="120"/>
      <c r="AB55" s="120"/>
      <c r="AC55" s="120"/>
      <c r="AE55" s="118"/>
      <c r="AH55" s="119"/>
      <c r="AR55" s="118"/>
      <c r="AU55" s="119"/>
      <c r="AV55" s="120"/>
      <c r="AW55" s="120"/>
      <c r="AX55" s="120"/>
      <c r="AZ55" s="118"/>
      <c r="BC55" s="119"/>
      <c r="BM55" s="118"/>
      <c r="BP55" s="119"/>
      <c r="BQ55" s="120"/>
      <c r="BR55" s="120"/>
      <c r="BS55" s="120"/>
      <c r="BU55" s="118"/>
      <c r="BX55" s="119"/>
      <c r="CH55" s="118"/>
      <c r="CK55" s="119"/>
      <c r="CL55" s="120"/>
      <c r="CM55" s="120"/>
      <c r="CN55" s="120"/>
      <c r="CP55" s="118"/>
      <c r="CS55" s="119"/>
      <c r="DC55" s="118"/>
      <c r="DF55" s="119"/>
      <c r="DG55" s="120"/>
      <c r="DH55" s="120"/>
      <c r="DI55" s="120"/>
      <c r="DK55" s="118"/>
      <c r="DN55" s="119"/>
      <c r="DX55" s="118"/>
      <c r="EA55" s="119"/>
      <c r="EB55" s="120"/>
      <c r="EC55" s="120"/>
      <c r="ED55" s="120"/>
      <c r="EF55" s="118"/>
      <c r="EI55" s="119"/>
      <c r="ES55" s="118"/>
      <c r="EV55" s="119"/>
      <c r="EW55" s="120"/>
      <c r="EX55" s="120"/>
      <c r="EY55" s="120"/>
      <c r="FA55" s="118"/>
      <c r="FD55" s="119"/>
      <c r="FN55" s="118"/>
      <c r="FQ55" s="119"/>
      <c r="FR55" s="120"/>
      <c r="FS55" s="120"/>
      <c r="FT55" s="120"/>
      <c r="FV55" s="118"/>
      <c r="FY55" s="119"/>
      <c r="GI55" s="118"/>
      <c r="GL55" s="119"/>
      <c r="GM55" s="120"/>
      <c r="GN55" s="120"/>
      <c r="GO55" s="120"/>
      <c r="GQ55" s="118"/>
      <c r="GT55" s="119"/>
      <c r="HD55" s="118"/>
      <c r="HG55" s="119"/>
      <c r="HH55" s="120"/>
      <c r="HI55" s="120"/>
      <c r="HJ55" s="120"/>
      <c r="HL55" s="118"/>
      <c r="HO55" s="119"/>
      <c r="HY55" s="118"/>
      <c r="IB55" s="119"/>
      <c r="IC55" s="120"/>
      <c r="ID55" s="120"/>
      <c r="IE55" s="120"/>
      <c r="IG55" s="118"/>
      <c r="IJ55" s="119"/>
      <c r="IT55" s="118"/>
      <c r="IW55" s="119"/>
      <c r="IX55" s="120"/>
      <c r="IY55" s="120"/>
      <c r="IZ55" s="120"/>
      <c r="JB55" s="118"/>
      <c r="JE55" s="119"/>
      <c r="JO55" s="118"/>
      <c r="JR55" s="119"/>
      <c r="JS55" s="120"/>
      <c r="JT55" s="120"/>
      <c r="JU55" s="120"/>
      <c r="JW55" s="118"/>
      <c r="JZ55" s="119"/>
      <c r="KJ55" s="118"/>
      <c r="KM55" s="119"/>
      <c r="KN55" s="120"/>
      <c r="KO55" s="120"/>
      <c r="KP55" s="120"/>
      <c r="KR55" s="118"/>
      <c r="KU55" s="119"/>
      <c r="LE55" s="118"/>
      <c r="LH55" s="119"/>
      <c r="LI55" s="120"/>
      <c r="LJ55" s="120"/>
      <c r="LK55" s="120"/>
      <c r="LM55" s="118"/>
      <c r="LP55" s="119"/>
    </row>
    <row r="56" spans="19:331" ht="15.75" hidden="1" customHeight="1" x14ac:dyDescent="0.25"/>
    <row r="57" spans="19:331" ht="15.75" hidden="1" customHeight="1" x14ac:dyDescent="0.25">
      <c r="W57" t="s">
        <v>106</v>
      </c>
      <c r="X57" t="e">
        <f>HLOOKUP(Namen!$E$6,Namen!$E$6:$E$36,'Bericht (Druck)'!X59,FALSE)</f>
        <v>#REF!</v>
      </c>
      <c r="AD57" t="s">
        <v>106</v>
      </c>
      <c r="AE57" t="e">
        <f>HLOOKUP(Namen!$E$6,Namen!$E$6:$E$36,'Bericht (Druck)'!AE59,FALSE)</f>
        <v>#REF!</v>
      </c>
      <c r="AR57" t="s">
        <v>106</v>
      </c>
      <c r="AS57" t="e">
        <f>HLOOKUP(Namen!$E$6,Namen!$E$6:$E$36,'Bericht (Druck)'!AS59,FALSE)</f>
        <v>#REF!</v>
      </c>
      <c r="AY57" t="s">
        <v>106</v>
      </c>
      <c r="AZ57" t="e">
        <f>HLOOKUP(Namen!$E$6,Namen!$E$6:$E$36,'Bericht (Druck)'!AZ59,FALSE)</f>
        <v>#REF!</v>
      </c>
      <c r="BM57" t="s">
        <v>106</v>
      </c>
      <c r="BN57" t="e">
        <f>HLOOKUP(Namen!$E$6,Namen!$E$6:$E$36,'Bericht (Druck)'!BN59,FALSE)</f>
        <v>#REF!</v>
      </c>
      <c r="BT57" t="s">
        <v>106</v>
      </c>
      <c r="BU57" t="e">
        <f>HLOOKUP(Namen!$E$6,Namen!$E$6:$E$36,'Bericht (Druck)'!BU59,FALSE)</f>
        <v>#REF!</v>
      </c>
      <c r="CH57" t="s">
        <v>106</v>
      </c>
      <c r="CI57" t="e">
        <f>HLOOKUP(Namen!$E$6,Namen!$E$6:$E$36,'Bericht (Druck)'!CI59,FALSE)</f>
        <v>#REF!</v>
      </c>
      <c r="CO57" t="s">
        <v>106</v>
      </c>
      <c r="CP57" t="e">
        <f>HLOOKUP(Namen!$E$6,Namen!$E$6:$E$36,'Bericht (Druck)'!CP59,FALSE)</f>
        <v>#REF!</v>
      </c>
      <c r="DC57" t="s">
        <v>106</v>
      </c>
      <c r="DD57" t="e">
        <f>HLOOKUP(Namen!$E$6,Namen!$E$6:$E$36,'Bericht (Druck)'!DD59,FALSE)</f>
        <v>#REF!</v>
      </c>
      <c r="DJ57" t="s">
        <v>106</v>
      </c>
      <c r="DK57" t="e">
        <f>HLOOKUP(Namen!$E$6,Namen!$E$6:$E$36,'Bericht (Druck)'!DK59,FALSE)</f>
        <v>#REF!</v>
      </c>
      <c r="DX57" t="s">
        <v>106</v>
      </c>
      <c r="DY57" t="e">
        <f>HLOOKUP(Namen!$E$6,Namen!$E$6:$E$36,'Bericht (Druck)'!DY59,FALSE)</f>
        <v>#REF!</v>
      </c>
      <c r="EE57" t="s">
        <v>106</v>
      </c>
      <c r="EF57" t="e">
        <f>HLOOKUP(Namen!$E$6,Namen!$E$6:$E$36,'Bericht (Druck)'!EF59,FALSE)</f>
        <v>#REF!</v>
      </c>
      <c r="ES57" t="s">
        <v>106</v>
      </c>
      <c r="ET57" t="e">
        <f>HLOOKUP(Namen!$E$6,Namen!$E$6:$E$36,'Bericht (Druck)'!ET59,FALSE)</f>
        <v>#REF!</v>
      </c>
      <c r="EZ57" t="s">
        <v>106</v>
      </c>
      <c r="FA57" t="e">
        <f>HLOOKUP(Namen!$E$6,Namen!$E$6:$E$36,'Bericht (Druck)'!FA59,FALSE)</f>
        <v>#REF!</v>
      </c>
      <c r="FN57" t="s">
        <v>106</v>
      </c>
      <c r="FO57" t="e">
        <f>HLOOKUP(Namen!$E$6,Namen!$E$6:$E$36,'Bericht (Druck)'!FO59,FALSE)</f>
        <v>#REF!</v>
      </c>
      <c r="FU57" t="s">
        <v>106</v>
      </c>
      <c r="FV57" t="e">
        <f>HLOOKUP(Namen!$E$6,Namen!$E$6:$E$36,'Bericht (Druck)'!FV59,FALSE)</f>
        <v>#REF!</v>
      </c>
      <c r="GI57" t="s">
        <v>106</v>
      </c>
      <c r="GJ57" t="e">
        <f>HLOOKUP(Namen!$E$6,Namen!$E$6:$E$36,'Bericht (Druck)'!GJ59,FALSE)</f>
        <v>#REF!</v>
      </c>
      <c r="GP57" t="s">
        <v>106</v>
      </c>
      <c r="GQ57" t="e">
        <f>HLOOKUP(Namen!$E$6,Namen!$E$6:$E$36,'Bericht (Druck)'!GQ59,FALSE)</f>
        <v>#REF!</v>
      </c>
      <c r="HD57" t="s">
        <v>106</v>
      </c>
      <c r="HE57" t="e">
        <f>HLOOKUP(Namen!$E$6,Namen!$E$6:$E$36,'Bericht (Druck)'!HE59,FALSE)</f>
        <v>#REF!</v>
      </c>
      <c r="HK57" t="s">
        <v>106</v>
      </c>
      <c r="HL57" t="e">
        <f>HLOOKUP(Namen!$E$6,Namen!$E$6:$E$36,'Bericht (Druck)'!HL59,FALSE)</f>
        <v>#REF!</v>
      </c>
      <c r="HY57" t="s">
        <v>106</v>
      </c>
      <c r="HZ57" t="e">
        <f>HLOOKUP(Namen!$E$6,Namen!$E$6:$E$36,'Bericht (Druck)'!HZ59,FALSE)</f>
        <v>#REF!</v>
      </c>
      <c r="IF57" t="s">
        <v>106</v>
      </c>
      <c r="IG57" t="e">
        <f>HLOOKUP(Namen!$E$6,Namen!$E$6:$E$36,'Bericht (Druck)'!IG59,FALSE)</f>
        <v>#REF!</v>
      </c>
      <c r="IT57" t="s">
        <v>106</v>
      </c>
      <c r="IU57" t="e">
        <f>HLOOKUP(Namen!$E$6,Namen!$E$6:$E$36,'Bericht (Druck)'!IU59,FALSE)</f>
        <v>#REF!</v>
      </c>
      <c r="JA57" t="s">
        <v>106</v>
      </c>
      <c r="JB57" t="e">
        <f>HLOOKUP(Namen!$E$6,Namen!$E$6:$E$36,'Bericht (Druck)'!JB59,FALSE)</f>
        <v>#REF!</v>
      </c>
      <c r="JO57" t="s">
        <v>106</v>
      </c>
      <c r="JP57" t="e">
        <f>HLOOKUP(Namen!$E$6,Namen!$E$6:$E$36,'Bericht (Druck)'!JP59,FALSE)</f>
        <v>#REF!</v>
      </c>
      <c r="JV57" t="s">
        <v>106</v>
      </c>
      <c r="JW57" t="e">
        <f>HLOOKUP(Namen!$E$6,Namen!$E$6:$E$36,'Bericht (Druck)'!JW59,FALSE)</f>
        <v>#REF!</v>
      </c>
      <c r="KJ57" t="s">
        <v>106</v>
      </c>
      <c r="KK57" t="e">
        <f>HLOOKUP(Namen!$E$6,Namen!$E$6:$E$36,'Bericht (Druck)'!KK59,FALSE)</f>
        <v>#REF!</v>
      </c>
      <c r="KQ57" t="s">
        <v>106</v>
      </c>
      <c r="KR57" t="e">
        <f>HLOOKUP(Namen!$E$6,Namen!$E$6:$E$36,'Bericht (Druck)'!KR59,FALSE)</f>
        <v>#REF!</v>
      </c>
      <c r="LE57" t="s">
        <v>106</v>
      </c>
      <c r="LF57" t="e">
        <f>HLOOKUP(Namen!$E$6,Namen!$E$6:$E$36,'Bericht (Druck)'!LF59,FALSE)</f>
        <v>#REF!</v>
      </c>
      <c r="LL57" t="s">
        <v>106</v>
      </c>
      <c r="LM57" t="e">
        <f>HLOOKUP(Namen!$E$6,Namen!$E$6:$E$36,'Bericht (Druck)'!LM59,FALSE)</f>
        <v>#REF!</v>
      </c>
    </row>
    <row r="58" spans="19:331" ht="15.75" hidden="1" customHeight="1" x14ac:dyDescent="0.25">
      <c r="W58" s="139" t="s">
        <v>39</v>
      </c>
      <c r="X58" s="140">
        <f>2*QUOTIENT(COLUMN(AP39)-COLUMN($U$38),21)-1</f>
        <v>1</v>
      </c>
      <c r="Y58" s="141"/>
      <c r="Z58" s="142"/>
      <c r="AA58" s="142"/>
      <c r="AB58" s="142"/>
      <c r="AC58" s="142"/>
      <c r="AD58" s="139" t="s">
        <v>39</v>
      </c>
      <c r="AE58" s="140">
        <f>2*QUOTIENT(COLUMN(AP39)-COLUMN($U$38),21)</f>
        <v>2</v>
      </c>
      <c r="AF58" s="141"/>
      <c r="AG58" s="114"/>
      <c r="AR58" s="139" t="s">
        <v>39</v>
      </c>
      <c r="AS58" s="140">
        <f>2*QUOTIENT(COLUMN(BK39)-COLUMN($U$38),21)-1</f>
        <v>3</v>
      </c>
      <c r="AT58" s="141"/>
      <c r="AU58" s="142"/>
      <c r="AV58" s="142"/>
      <c r="AW58" s="142"/>
      <c r="AX58" s="142"/>
      <c r="AY58" s="139" t="s">
        <v>39</v>
      </c>
      <c r="AZ58" s="140">
        <f>2*QUOTIENT(COLUMN(BK39)-COLUMN($U$38),21)</f>
        <v>4</v>
      </c>
      <c r="BA58" s="141"/>
      <c r="BB58" s="114"/>
      <c r="BM58" s="139" t="s">
        <v>39</v>
      </c>
      <c r="BN58" s="140">
        <f>2*QUOTIENT(COLUMN(CF39)-COLUMN($U$38),21)-1</f>
        <v>5</v>
      </c>
      <c r="BO58" s="141"/>
      <c r="BP58" s="142"/>
      <c r="BQ58" s="142"/>
      <c r="BR58" s="142"/>
      <c r="BS58" s="142"/>
      <c r="BT58" s="139" t="s">
        <v>39</v>
      </c>
      <c r="BU58" s="140">
        <f>2*QUOTIENT(COLUMN(CF39)-COLUMN($U$38),21)</f>
        <v>6</v>
      </c>
      <c r="BV58" s="141"/>
      <c r="BW58" s="114"/>
      <c r="CH58" s="139" t="s">
        <v>39</v>
      </c>
      <c r="CI58" s="140">
        <f>2*QUOTIENT(COLUMN(DA39)-COLUMN($U$38),21)-1</f>
        <v>7</v>
      </c>
      <c r="CJ58" s="141"/>
      <c r="CK58" s="142"/>
      <c r="CL58" s="142"/>
      <c r="CM58" s="142"/>
      <c r="CN58" s="142"/>
      <c r="CO58" s="139" t="s">
        <v>39</v>
      </c>
      <c r="CP58" s="140">
        <f>2*QUOTIENT(COLUMN(DA39)-COLUMN($U$38),21)</f>
        <v>8</v>
      </c>
      <c r="CQ58" s="141"/>
      <c r="CR58" s="114"/>
      <c r="DC58" s="139" t="s">
        <v>39</v>
      </c>
      <c r="DD58" s="140">
        <f>2*QUOTIENT(COLUMN(DV39)-COLUMN($U$38),21)-1</f>
        <v>9</v>
      </c>
      <c r="DE58" s="141"/>
      <c r="DF58" s="142"/>
      <c r="DG58" s="142"/>
      <c r="DH58" s="142"/>
      <c r="DI58" s="142"/>
      <c r="DJ58" s="139" t="s">
        <v>39</v>
      </c>
      <c r="DK58" s="140">
        <f>2*QUOTIENT(COLUMN(DV39)-COLUMN($U$38),21)</f>
        <v>10</v>
      </c>
      <c r="DL58" s="141"/>
      <c r="DM58" s="114"/>
      <c r="DX58" s="139" t="s">
        <v>39</v>
      </c>
      <c r="DY58" s="140">
        <f>2*QUOTIENT(COLUMN(EQ39)-COLUMN($U$38),21)-1</f>
        <v>11</v>
      </c>
      <c r="DZ58" s="141"/>
      <c r="EA58" s="142"/>
      <c r="EB58" s="142"/>
      <c r="EC58" s="142"/>
      <c r="ED58" s="142"/>
      <c r="EE58" s="139" t="s">
        <v>39</v>
      </c>
      <c r="EF58" s="140">
        <f>2*QUOTIENT(COLUMN(EQ39)-COLUMN($U$38),21)</f>
        <v>12</v>
      </c>
      <c r="EG58" s="141"/>
      <c r="EH58" s="114"/>
      <c r="ES58" s="139" t="s">
        <v>39</v>
      </c>
      <c r="ET58" s="140">
        <f>2*QUOTIENT(COLUMN(FL39)-COLUMN($U$38),21)-1</f>
        <v>13</v>
      </c>
      <c r="EU58" s="141"/>
      <c r="EV58" s="142"/>
      <c r="EW58" s="142"/>
      <c r="EX58" s="142"/>
      <c r="EY58" s="142"/>
      <c r="EZ58" s="139" t="s">
        <v>39</v>
      </c>
      <c r="FA58" s="140">
        <f>2*QUOTIENT(COLUMN(FL39)-COLUMN($U$38),21)</f>
        <v>14</v>
      </c>
      <c r="FB58" s="141"/>
      <c r="FC58" s="114"/>
      <c r="FN58" s="139" t="s">
        <v>39</v>
      </c>
      <c r="FO58" s="140">
        <f>2*QUOTIENT(COLUMN(GG39)-COLUMN($U$38),21)-1</f>
        <v>15</v>
      </c>
      <c r="FP58" s="141"/>
      <c r="FQ58" s="142"/>
      <c r="FR58" s="142"/>
      <c r="FS58" s="142"/>
      <c r="FT58" s="142"/>
      <c r="FU58" s="139" t="s">
        <v>39</v>
      </c>
      <c r="FV58" s="140">
        <f>2*QUOTIENT(COLUMN(GG39)-COLUMN($U$38),21)</f>
        <v>16</v>
      </c>
      <c r="FW58" s="141"/>
      <c r="FX58" s="114"/>
      <c r="GI58" s="139" t="s">
        <v>39</v>
      </c>
      <c r="GJ58" s="140">
        <f>2*QUOTIENT(COLUMN(HB39)-COLUMN($U$38),21)-1</f>
        <v>17</v>
      </c>
      <c r="GK58" s="141"/>
      <c r="GL58" s="142"/>
      <c r="GM58" s="142"/>
      <c r="GN58" s="142"/>
      <c r="GO58" s="142"/>
      <c r="GP58" s="139" t="s">
        <v>39</v>
      </c>
      <c r="GQ58" s="140">
        <f>2*QUOTIENT(COLUMN(HB39)-COLUMN($U$38),21)</f>
        <v>18</v>
      </c>
      <c r="GR58" s="141"/>
      <c r="GS58" s="114"/>
      <c r="HD58" s="139" t="s">
        <v>39</v>
      </c>
      <c r="HE58" s="140">
        <f>2*QUOTIENT(COLUMN(HW39)-COLUMN($U$38),21)-1</f>
        <v>19</v>
      </c>
      <c r="HF58" s="141"/>
      <c r="HG58" s="142"/>
      <c r="HH58" s="142"/>
      <c r="HI58" s="142"/>
      <c r="HJ58" s="142"/>
      <c r="HK58" s="139" t="s">
        <v>39</v>
      </c>
      <c r="HL58" s="140">
        <f>2*QUOTIENT(COLUMN(HW39)-COLUMN($U$38),21)</f>
        <v>20</v>
      </c>
      <c r="HM58" s="141"/>
      <c r="HN58" s="114"/>
      <c r="HY58" s="139" t="s">
        <v>39</v>
      </c>
      <c r="HZ58" s="140">
        <f>2*QUOTIENT(COLUMN(IR39)-COLUMN($U$38),21)-1</f>
        <v>21</v>
      </c>
      <c r="IA58" s="141"/>
      <c r="IB58" s="142"/>
      <c r="IC58" s="142"/>
      <c r="ID58" s="142"/>
      <c r="IE58" s="142"/>
      <c r="IF58" s="139" t="s">
        <v>39</v>
      </c>
      <c r="IG58" s="140">
        <f>2*QUOTIENT(COLUMN(IR39)-COLUMN($U$38),21)</f>
        <v>22</v>
      </c>
      <c r="IH58" s="141"/>
      <c r="II58" s="114"/>
      <c r="IT58" s="139" t="s">
        <v>39</v>
      </c>
      <c r="IU58" s="140">
        <f>2*QUOTIENT(COLUMN(JM39)-COLUMN($U$38),21)-1</f>
        <v>23</v>
      </c>
      <c r="IV58" s="141"/>
      <c r="IW58" s="142"/>
      <c r="IX58" s="142"/>
      <c r="IY58" s="142"/>
      <c r="IZ58" s="142"/>
      <c r="JA58" s="139" t="s">
        <v>39</v>
      </c>
      <c r="JB58" s="140">
        <f>2*QUOTIENT(COLUMN(JM39)-COLUMN($U$38),21)</f>
        <v>24</v>
      </c>
      <c r="JC58" s="141"/>
      <c r="JD58" s="114"/>
      <c r="JO58" s="139" t="s">
        <v>39</v>
      </c>
      <c r="JP58" s="140">
        <f>2*QUOTIENT(COLUMN(KH39)-COLUMN($U$38),21)-1</f>
        <v>25</v>
      </c>
      <c r="JQ58" s="141"/>
      <c r="JR58" s="142"/>
      <c r="JS58" s="142"/>
      <c r="JT58" s="142"/>
      <c r="JU58" s="142"/>
      <c r="JV58" s="139" t="s">
        <v>39</v>
      </c>
      <c r="JW58" s="140">
        <f>2*QUOTIENT(COLUMN(KH39)-COLUMN($U$38),21)</f>
        <v>26</v>
      </c>
      <c r="JX58" s="141"/>
      <c r="JY58" s="114"/>
      <c r="KJ58" s="139" t="s">
        <v>39</v>
      </c>
      <c r="KK58" s="140">
        <f>2*QUOTIENT(COLUMN(LC39)-COLUMN($U$38),21)-1</f>
        <v>27</v>
      </c>
      <c r="KL58" s="141"/>
      <c r="KM58" s="142"/>
      <c r="KN58" s="142"/>
      <c r="KO58" s="142"/>
      <c r="KP58" s="142"/>
      <c r="KQ58" s="139" t="s">
        <v>39</v>
      </c>
      <c r="KR58" s="140">
        <f>2*QUOTIENT(COLUMN(LC39)-COLUMN($U$38),21)</f>
        <v>28</v>
      </c>
      <c r="KS58" s="141"/>
      <c r="KT58" s="114"/>
      <c r="LE58" s="139" t="s">
        <v>39</v>
      </c>
      <c r="LF58" s="140">
        <f>2*QUOTIENT(COLUMN(LX39)-COLUMN($U$38),21)-1</f>
        <v>29</v>
      </c>
      <c r="LG58" s="141"/>
      <c r="LH58" s="142"/>
      <c r="LI58" s="142"/>
      <c r="LJ58" s="142"/>
      <c r="LK58" s="142"/>
      <c r="LL58" s="139" t="s">
        <v>39</v>
      </c>
      <c r="LM58" s="140">
        <f>2*QUOTIENT(COLUMN(LX39)-COLUMN($U$38),21)</f>
        <v>30</v>
      </c>
      <c r="LN58" s="141"/>
      <c r="LO58" s="114"/>
    </row>
    <row r="59" spans="19:331" ht="15.75" hidden="1" customHeight="1" x14ac:dyDescent="0.25">
      <c r="W59" s="139" t="s">
        <v>93</v>
      </c>
      <c r="X59" s="140" t="e">
        <f>MATCH(X58,Namen!$B$6:$B$36,0)</f>
        <v>#N/A</v>
      </c>
      <c r="Y59" s="142"/>
      <c r="Z59" s="142"/>
      <c r="AA59" s="142"/>
      <c r="AB59" s="142"/>
      <c r="AC59" s="142"/>
      <c r="AD59" s="139" t="s">
        <v>93</v>
      </c>
      <c r="AE59" s="140" t="e">
        <f>MATCH(AE58,Namen!$B$6:$B$36,0)</f>
        <v>#N/A</v>
      </c>
      <c r="AF59" s="142"/>
      <c r="AG59" s="114"/>
      <c r="AR59" s="139" t="s">
        <v>93</v>
      </c>
      <c r="AS59" s="140" t="e">
        <f>MATCH(AS58,Namen!$B$6:$B$36,0)</f>
        <v>#N/A</v>
      </c>
      <c r="AT59" s="142"/>
      <c r="AU59" s="142"/>
      <c r="AV59" s="142"/>
      <c r="AW59" s="142"/>
      <c r="AX59" s="142"/>
      <c r="AY59" s="139" t="s">
        <v>93</v>
      </c>
      <c r="AZ59" s="140" t="e">
        <f>MATCH(AZ58,Namen!$B$6:$B$36,0)</f>
        <v>#N/A</v>
      </c>
      <c r="BA59" s="142"/>
      <c r="BB59" s="114"/>
      <c r="BM59" s="139" t="s">
        <v>93</v>
      </c>
      <c r="BN59" s="140" t="e">
        <f>MATCH(BN58,Namen!$B$6:$B$36,0)</f>
        <v>#N/A</v>
      </c>
      <c r="BO59" s="142"/>
      <c r="BP59" s="142"/>
      <c r="BQ59" s="142"/>
      <c r="BR59" s="142"/>
      <c r="BS59" s="142"/>
      <c r="BT59" s="139" t="s">
        <v>93</v>
      </c>
      <c r="BU59" s="140" t="e">
        <f>MATCH(BU58,Namen!$B$6:$B$36,0)</f>
        <v>#N/A</v>
      </c>
      <c r="BV59" s="142"/>
      <c r="BW59" s="114"/>
      <c r="CH59" s="139" t="s">
        <v>93</v>
      </c>
      <c r="CI59" s="140" t="e">
        <f>MATCH(CI58,Namen!$B$6:$B$36,0)</f>
        <v>#N/A</v>
      </c>
      <c r="CJ59" s="142"/>
      <c r="CK59" s="142"/>
      <c r="CL59" s="142"/>
      <c r="CM59" s="142"/>
      <c r="CN59" s="142"/>
      <c r="CO59" s="139" t="s">
        <v>93</v>
      </c>
      <c r="CP59" s="140" t="e">
        <f>MATCH(CP58,Namen!$B$6:$B$36,0)</f>
        <v>#N/A</v>
      </c>
      <c r="CQ59" s="142"/>
      <c r="CR59" s="114"/>
      <c r="DC59" s="139" t="s">
        <v>93</v>
      </c>
      <c r="DD59" s="140" t="e">
        <f>MATCH(DD58,Namen!$B$6:$B$36,0)</f>
        <v>#N/A</v>
      </c>
      <c r="DE59" s="142"/>
      <c r="DF59" s="142"/>
      <c r="DG59" s="142"/>
      <c r="DH59" s="142"/>
      <c r="DI59" s="142"/>
      <c r="DJ59" s="139" t="s">
        <v>93</v>
      </c>
      <c r="DK59" s="140" t="e">
        <f>MATCH(DK58,Namen!$B$6:$B$36,0)</f>
        <v>#N/A</v>
      </c>
      <c r="DL59" s="142"/>
      <c r="DM59" s="114"/>
      <c r="DX59" s="139" t="s">
        <v>93</v>
      </c>
      <c r="DY59" s="140" t="e">
        <f>MATCH(DY58,Namen!$B$6:$B$36,0)</f>
        <v>#N/A</v>
      </c>
      <c r="DZ59" s="142"/>
      <c r="EA59" s="142"/>
      <c r="EB59" s="142"/>
      <c r="EC59" s="142"/>
      <c r="ED59" s="142"/>
      <c r="EE59" s="139" t="s">
        <v>93</v>
      </c>
      <c r="EF59" s="140" t="e">
        <f>MATCH(EF58,Namen!$B$6:$B$36,0)</f>
        <v>#N/A</v>
      </c>
      <c r="EG59" s="142"/>
      <c r="EH59" s="114"/>
      <c r="ES59" s="139" t="s">
        <v>93</v>
      </c>
      <c r="ET59" s="140" t="e">
        <f>MATCH(ET58,Namen!$B$6:$B$36,0)</f>
        <v>#N/A</v>
      </c>
      <c r="EU59" s="142"/>
      <c r="EV59" s="142"/>
      <c r="EW59" s="142"/>
      <c r="EX59" s="142"/>
      <c r="EY59" s="142"/>
      <c r="EZ59" s="139" t="s">
        <v>93</v>
      </c>
      <c r="FA59" s="140" t="e">
        <f>MATCH(FA58,Namen!$B$6:$B$36,0)</f>
        <v>#N/A</v>
      </c>
      <c r="FB59" s="142"/>
      <c r="FC59" s="114"/>
      <c r="FN59" s="139" t="s">
        <v>93</v>
      </c>
      <c r="FO59" s="140" t="e">
        <f>MATCH(FO58,Namen!$B$6:$B$36,0)</f>
        <v>#N/A</v>
      </c>
      <c r="FP59" s="142"/>
      <c r="FQ59" s="142"/>
      <c r="FR59" s="142"/>
      <c r="FS59" s="142"/>
      <c r="FT59" s="142"/>
      <c r="FU59" s="139" t="s">
        <v>93</v>
      </c>
      <c r="FV59" s="140" t="e">
        <f>MATCH(FV58,Namen!$B$6:$B$36,0)</f>
        <v>#N/A</v>
      </c>
      <c r="FW59" s="142"/>
      <c r="FX59" s="114"/>
      <c r="GI59" s="139" t="s">
        <v>93</v>
      </c>
      <c r="GJ59" s="140" t="e">
        <f>MATCH(GJ58,Namen!$B$6:$B$36,0)</f>
        <v>#N/A</v>
      </c>
      <c r="GK59" s="142"/>
      <c r="GL59" s="142"/>
      <c r="GM59" s="142"/>
      <c r="GN59" s="142"/>
      <c r="GO59" s="142"/>
      <c r="GP59" s="139" t="s">
        <v>93</v>
      </c>
      <c r="GQ59" s="140" t="e">
        <f>MATCH(GQ58,Namen!$B$6:$B$36,0)</f>
        <v>#N/A</v>
      </c>
      <c r="GR59" s="142"/>
      <c r="GS59" s="114"/>
      <c r="HD59" s="139" t="s">
        <v>93</v>
      </c>
      <c r="HE59" s="140" t="e">
        <f>MATCH(HE58,Namen!$B$6:$B$36,0)</f>
        <v>#N/A</v>
      </c>
      <c r="HF59" s="142"/>
      <c r="HG59" s="142"/>
      <c r="HH59" s="142"/>
      <c r="HI59" s="142"/>
      <c r="HJ59" s="142"/>
      <c r="HK59" s="139" t="s">
        <v>93</v>
      </c>
      <c r="HL59" s="140" t="e">
        <f>MATCH(HL58,Namen!$B$6:$B$36,0)</f>
        <v>#N/A</v>
      </c>
      <c r="HM59" s="142"/>
      <c r="HN59" s="114"/>
      <c r="HY59" s="139" t="s">
        <v>93</v>
      </c>
      <c r="HZ59" s="140" t="e">
        <f>MATCH(HZ58,Namen!$B$6:$B$36,0)</f>
        <v>#N/A</v>
      </c>
      <c r="IA59" s="142"/>
      <c r="IB59" s="142"/>
      <c r="IC59" s="142"/>
      <c r="ID59" s="142"/>
      <c r="IE59" s="142"/>
      <c r="IF59" s="139" t="s">
        <v>93</v>
      </c>
      <c r="IG59" s="140" t="e">
        <f>MATCH(IG58,Namen!$B$6:$B$36,0)</f>
        <v>#N/A</v>
      </c>
      <c r="IH59" s="142"/>
      <c r="II59" s="114"/>
      <c r="IT59" s="139" t="s">
        <v>93</v>
      </c>
      <c r="IU59" s="140" t="e">
        <f>MATCH(IU58,Namen!$B$6:$B$36,0)</f>
        <v>#N/A</v>
      </c>
      <c r="IV59" s="142"/>
      <c r="IW59" s="142"/>
      <c r="IX59" s="142"/>
      <c r="IY59" s="142"/>
      <c r="IZ59" s="142"/>
      <c r="JA59" s="139" t="s">
        <v>93</v>
      </c>
      <c r="JB59" s="140" t="e">
        <f>MATCH(JB58,Namen!$B$6:$B$36,0)</f>
        <v>#N/A</v>
      </c>
      <c r="JC59" s="142"/>
      <c r="JD59" s="114"/>
      <c r="JO59" s="139" t="s">
        <v>93</v>
      </c>
      <c r="JP59" s="140" t="e">
        <f>MATCH(JP58,Namen!$B$6:$B$36,0)</f>
        <v>#N/A</v>
      </c>
      <c r="JQ59" s="142"/>
      <c r="JR59" s="142"/>
      <c r="JS59" s="142"/>
      <c r="JT59" s="142"/>
      <c r="JU59" s="142"/>
      <c r="JV59" s="139" t="s">
        <v>93</v>
      </c>
      <c r="JW59" s="140" t="e">
        <f>MATCH(JW58,Namen!$B$6:$B$36,0)</f>
        <v>#N/A</v>
      </c>
      <c r="JX59" s="142"/>
      <c r="JY59" s="114"/>
      <c r="KJ59" s="139" t="s">
        <v>93</v>
      </c>
      <c r="KK59" s="140" t="e">
        <f>MATCH(KK58,Namen!$B$6:$B$36,0)</f>
        <v>#N/A</v>
      </c>
      <c r="KL59" s="142"/>
      <c r="KM59" s="142"/>
      <c r="KN59" s="142"/>
      <c r="KO59" s="142"/>
      <c r="KP59" s="142"/>
      <c r="KQ59" s="139" t="s">
        <v>93</v>
      </c>
      <c r="KR59" s="140" t="e">
        <f>MATCH(KR58,Namen!$B$6:$B$36,0)</f>
        <v>#N/A</v>
      </c>
      <c r="KS59" s="142"/>
      <c r="KT59" s="114"/>
      <c r="LE59" s="139" t="s">
        <v>93</v>
      </c>
      <c r="LF59" s="140" t="e">
        <f>MATCH(LF58,Namen!$B$6:$B$36,0)</f>
        <v>#N/A</v>
      </c>
      <c r="LG59" s="142"/>
      <c r="LH59" s="142"/>
      <c r="LI59" s="142"/>
      <c r="LJ59" s="142"/>
      <c r="LK59" s="142"/>
      <c r="LL59" s="139" t="s">
        <v>93</v>
      </c>
      <c r="LM59" s="140" t="e">
        <f>MATCH(LM58,Namen!$B$6:$B$36,0)</f>
        <v>#N/A</v>
      </c>
      <c r="LN59" s="142"/>
      <c r="LO59" s="114"/>
    </row>
    <row r="60" spans="19:331" ht="15.75" hidden="1" customHeight="1" x14ac:dyDescent="0.25">
      <c r="W60" s="139" t="s">
        <v>95</v>
      </c>
      <c r="X60" s="143" t="e" cm="1">
        <f t="array" aca="1" ref="X60" ca="1">IF(X57="G",INDIRECT("Resultate"&amp;"!Z"&amp;ROW(Resultate!$F$1)&amp;"S"&amp;COLUMN(Resultate!$F$1),FALSE),INDIRECT("Resultate"&amp;"!Z"&amp;ROW(Resultate!$F$2)&amp;"S"&amp;COLUMN(Resultate!$F$2),FALSE))</f>
        <v>#REF!</v>
      </c>
      <c r="Y60" s="141"/>
      <c r="Z60" s="142"/>
      <c r="AA60" s="142"/>
      <c r="AB60" s="142"/>
      <c r="AC60" s="142"/>
      <c r="AD60" s="139" t="s">
        <v>95</v>
      </c>
      <c r="AE60" s="143" t="e" cm="1">
        <f t="array" aca="1" ref="AE60" ca="1">IF(AE57="G",INDIRECT("Resultate"&amp;"!Z"&amp;ROW(Resultate!$F$1)&amp;"S"&amp;COLUMN(Resultate!$F$1),FALSE),INDIRECT("Resultate"&amp;"!Z"&amp;ROW(Resultate!$F$2)&amp;"S"&amp;COLUMN(Resultate!$F$2),FALSE))</f>
        <v>#REF!</v>
      </c>
      <c r="AF60" s="142"/>
      <c r="AR60" s="139" t="s">
        <v>95</v>
      </c>
      <c r="AS60" s="143" t="e" cm="1">
        <f t="array" aca="1" ref="AS60" ca="1">IF(AS57="G",INDIRECT("Resultate"&amp;"!Z"&amp;ROW(Resultate!$F$1)&amp;"S"&amp;COLUMN(Resultate!$F$1),FALSE),INDIRECT("Resultate"&amp;"!Z"&amp;ROW(Resultate!$F$2)&amp;"S"&amp;COLUMN(Resultate!$F$2),FALSE))</f>
        <v>#REF!</v>
      </c>
      <c r="AT60" s="141"/>
      <c r="AU60" s="142"/>
      <c r="AV60" s="142"/>
      <c r="AW60" s="142"/>
      <c r="AX60" s="142"/>
      <c r="AY60" s="139" t="s">
        <v>95</v>
      </c>
      <c r="AZ60" s="143" t="e" cm="1">
        <f t="array" aca="1" ref="AZ60" ca="1">IF(AZ57="G",INDIRECT("Resultate"&amp;"!Z"&amp;ROW(Resultate!$F$1)&amp;"S"&amp;COLUMN(Resultate!$F$1),FALSE),INDIRECT("Resultate"&amp;"!Z"&amp;ROW(Resultate!$F$2)&amp;"S"&amp;COLUMN(Resultate!$F$2),FALSE))</f>
        <v>#REF!</v>
      </c>
      <c r="BA60" s="146"/>
      <c r="BM60" s="139" t="s">
        <v>95</v>
      </c>
      <c r="BN60" s="143" t="e" cm="1">
        <f t="array" aca="1" ref="BN60" ca="1">IF(BN57="G",INDIRECT("Resultate"&amp;"!Z"&amp;ROW(Resultate!$F$1)&amp;"S"&amp;COLUMN(Resultate!$F$1),FALSE),INDIRECT("Resultate"&amp;"!Z"&amp;ROW(Resultate!$F$2)&amp;"S"&amp;COLUMN(Resultate!$F$2),FALSE))</f>
        <v>#REF!</v>
      </c>
      <c r="BO60" s="141"/>
      <c r="BP60" s="142"/>
      <c r="BQ60" s="142"/>
      <c r="BR60" s="142"/>
      <c r="BS60" s="142"/>
      <c r="BT60" s="139" t="s">
        <v>95</v>
      </c>
      <c r="BU60" s="143" t="e" cm="1">
        <f t="array" aca="1" ref="BU60" ca="1">IF(BU57="G",INDIRECT("Resultate"&amp;"!Z"&amp;ROW(Resultate!$F$1)&amp;"S"&amp;COLUMN(Resultate!$F$1),FALSE),INDIRECT("Resultate"&amp;"!Z"&amp;ROW(Resultate!$F$2)&amp;"S"&amp;COLUMN(Resultate!$F$2),FALSE))</f>
        <v>#REF!</v>
      </c>
      <c r="BV60" s="146"/>
      <c r="CH60" s="139" t="s">
        <v>95</v>
      </c>
      <c r="CI60" s="143" t="e" cm="1">
        <f t="array" aca="1" ref="CI60" ca="1">IF(CI57="G",INDIRECT("Resultate"&amp;"!Z"&amp;ROW(Resultate!$F$1)&amp;"S"&amp;COLUMN(Resultate!$F$1),FALSE),INDIRECT("Resultate"&amp;"!Z"&amp;ROW(Resultate!$F$2)&amp;"S"&amp;COLUMN(Resultate!$F$2),FALSE))</f>
        <v>#REF!</v>
      </c>
      <c r="CJ60" s="141"/>
      <c r="CK60" s="142"/>
      <c r="CL60" s="142"/>
      <c r="CM60" s="142"/>
      <c r="CN60" s="142"/>
      <c r="CO60" s="139" t="s">
        <v>95</v>
      </c>
      <c r="CP60" s="143" t="e" cm="1">
        <f t="array" aca="1" ref="CP60" ca="1">IF(CP57="G",INDIRECT("Resultate"&amp;"!Z"&amp;ROW(Resultate!$F$1)&amp;"S"&amp;COLUMN(Resultate!$F$1),FALSE),INDIRECT("Resultate"&amp;"!Z"&amp;ROW(Resultate!$F$2)&amp;"S"&amp;COLUMN(Resultate!$F$2),FALSE))</f>
        <v>#REF!</v>
      </c>
      <c r="CQ60" s="146"/>
      <c r="DC60" s="139" t="s">
        <v>95</v>
      </c>
      <c r="DD60" s="143" t="e" cm="1">
        <f t="array" aca="1" ref="DD60" ca="1">IF(DD57="G",INDIRECT("Resultate"&amp;"!Z"&amp;ROW(Resultate!$F$1)&amp;"S"&amp;COLUMN(Resultate!$F$1),FALSE),INDIRECT("Resultate"&amp;"!Z"&amp;ROW(Resultate!$F$2)&amp;"S"&amp;COLUMN(Resultate!$F$2),FALSE))</f>
        <v>#REF!</v>
      </c>
      <c r="DE60" s="141"/>
      <c r="DF60" s="142"/>
      <c r="DG60" s="142"/>
      <c r="DH60" s="142"/>
      <c r="DI60" s="142"/>
      <c r="DJ60" s="139" t="s">
        <v>95</v>
      </c>
      <c r="DK60" s="143" t="e" cm="1">
        <f t="array" aca="1" ref="DK60" ca="1">IF(DK57="G",INDIRECT("Resultate"&amp;"!Z"&amp;ROW(Resultate!$F$1)&amp;"S"&amp;COLUMN(Resultate!$F$1),FALSE),INDIRECT("Resultate"&amp;"!Z"&amp;ROW(Resultate!$F$2)&amp;"S"&amp;COLUMN(Resultate!$F$2),FALSE))</f>
        <v>#REF!</v>
      </c>
      <c r="DL60" s="146"/>
      <c r="DX60" s="139" t="s">
        <v>95</v>
      </c>
      <c r="DY60" s="143" t="e" cm="1">
        <f t="array" aca="1" ref="DY60" ca="1">IF(DY57="G",INDIRECT("Resultate"&amp;"!Z"&amp;ROW(Resultate!$F$1)&amp;"S"&amp;COLUMN(Resultate!$F$1),FALSE),INDIRECT("Resultate"&amp;"!Z"&amp;ROW(Resultate!$F$2)&amp;"S"&amp;COLUMN(Resultate!$F$2),FALSE))</f>
        <v>#REF!</v>
      </c>
      <c r="DZ60" s="141"/>
      <c r="EA60" s="142"/>
      <c r="EB60" s="142"/>
      <c r="EC60" s="142"/>
      <c r="ED60" s="142"/>
      <c r="EE60" s="139" t="s">
        <v>95</v>
      </c>
      <c r="EF60" s="143" t="e" cm="1">
        <f t="array" aca="1" ref="EF60" ca="1">IF(EF57="G",INDIRECT("Resultate"&amp;"!Z"&amp;ROW(Resultate!$F$1)&amp;"S"&amp;COLUMN(Resultate!$F$1),FALSE),INDIRECT("Resultate"&amp;"!Z"&amp;ROW(Resultate!$F$2)&amp;"S"&amp;COLUMN(Resultate!$F$2),FALSE))</f>
        <v>#REF!</v>
      </c>
      <c r="EG60" s="146"/>
      <c r="ES60" s="139" t="s">
        <v>95</v>
      </c>
      <c r="ET60" s="143" t="e" cm="1">
        <f t="array" aca="1" ref="ET60" ca="1">IF(ET57="G",INDIRECT("Resultate"&amp;"!Z"&amp;ROW(Resultate!$F$1)&amp;"S"&amp;COLUMN(Resultate!$F$1),FALSE),INDIRECT("Resultate"&amp;"!Z"&amp;ROW(Resultate!$F$2)&amp;"S"&amp;COLUMN(Resultate!$F$2),FALSE))</f>
        <v>#REF!</v>
      </c>
      <c r="EU60" s="141"/>
      <c r="EV60" s="142"/>
      <c r="EW60" s="142"/>
      <c r="EX60" s="142"/>
      <c r="EY60" s="142"/>
      <c r="EZ60" s="139" t="s">
        <v>95</v>
      </c>
      <c r="FA60" s="143" t="e" cm="1">
        <f t="array" aca="1" ref="FA60" ca="1">IF(FA57="G",INDIRECT("Resultate"&amp;"!Z"&amp;ROW(Resultate!$F$1)&amp;"S"&amp;COLUMN(Resultate!$F$1),FALSE),INDIRECT("Resultate"&amp;"!Z"&amp;ROW(Resultate!$F$2)&amp;"S"&amp;COLUMN(Resultate!$F$2),FALSE))</f>
        <v>#REF!</v>
      </c>
      <c r="FB60" s="146"/>
      <c r="FN60" s="139" t="s">
        <v>95</v>
      </c>
      <c r="FO60" s="143" t="e" cm="1">
        <f t="array" aca="1" ref="FO60" ca="1">IF(FO57="G",INDIRECT("Resultate"&amp;"!Z"&amp;ROW(Resultate!$F$1)&amp;"S"&amp;COLUMN(Resultate!$F$1),FALSE),INDIRECT("Resultate"&amp;"!Z"&amp;ROW(Resultate!$F$2)&amp;"S"&amp;COLUMN(Resultate!$F$2),FALSE))</f>
        <v>#REF!</v>
      </c>
      <c r="FP60" s="141"/>
      <c r="FQ60" s="142"/>
      <c r="FR60" s="142"/>
      <c r="FS60" s="142"/>
      <c r="FT60" s="142"/>
      <c r="FU60" s="139" t="s">
        <v>95</v>
      </c>
      <c r="FV60" s="143" t="e" cm="1">
        <f t="array" aca="1" ref="FV60" ca="1">IF(FV57="G",INDIRECT("Resultate"&amp;"!Z"&amp;ROW(Resultate!$F$1)&amp;"S"&amp;COLUMN(Resultate!$F$1),FALSE),INDIRECT("Resultate"&amp;"!Z"&amp;ROW(Resultate!$F$2)&amp;"S"&amp;COLUMN(Resultate!$F$2),FALSE))</f>
        <v>#REF!</v>
      </c>
      <c r="FW60" s="146"/>
      <c r="GI60" s="139" t="s">
        <v>95</v>
      </c>
      <c r="GJ60" s="143" t="e" cm="1">
        <f t="array" aca="1" ref="GJ60" ca="1">IF(GJ57="G",INDIRECT("Resultate"&amp;"!Z"&amp;ROW(Resultate!$F$1)&amp;"S"&amp;COLUMN(Resultate!$F$1),FALSE),INDIRECT("Resultate"&amp;"!Z"&amp;ROW(Resultate!$F$2)&amp;"S"&amp;COLUMN(Resultate!$F$2),FALSE))</f>
        <v>#REF!</v>
      </c>
      <c r="GK60" s="141"/>
      <c r="GL60" s="142"/>
      <c r="GM60" s="142"/>
      <c r="GN60" s="142"/>
      <c r="GO60" s="142"/>
      <c r="GP60" s="139" t="s">
        <v>95</v>
      </c>
      <c r="GQ60" s="143" t="e" cm="1">
        <f t="array" aca="1" ref="GQ60" ca="1">IF(GQ57="G",INDIRECT("Resultate"&amp;"!Z"&amp;ROW(Resultate!$F$1)&amp;"S"&amp;COLUMN(Resultate!$F$1),FALSE),INDIRECT("Resultate"&amp;"!Z"&amp;ROW(Resultate!$F$2)&amp;"S"&amp;COLUMN(Resultate!$F$2),FALSE))</f>
        <v>#REF!</v>
      </c>
      <c r="GR60" s="146"/>
      <c r="HD60" s="139" t="s">
        <v>95</v>
      </c>
      <c r="HE60" s="143" t="e" cm="1">
        <f t="array" aca="1" ref="HE60" ca="1">IF(HE57="G",INDIRECT("Resultate"&amp;"!Z"&amp;ROW(Resultate!$F$1)&amp;"S"&amp;COLUMN(Resultate!$F$1),FALSE),INDIRECT("Resultate"&amp;"!Z"&amp;ROW(Resultate!$F$2)&amp;"S"&amp;COLUMN(Resultate!$F$2),FALSE))</f>
        <v>#REF!</v>
      </c>
      <c r="HF60" s="141"/>
      <c r="HG60" s="142"/>
      <c r="HH60" s="142"/>
      <c r="HI60" s="142"/>
      <c r="HJ60" s="142"/>
      <c r="HK60" s="139" t="s">
        <v>95</v>
      </c>
      <c r="HL60" s="143" t="e" cm="1">
        <f t="array" aca="1" ref="HL60" ca="1">IF(HL57="G",INDIRECT("Resultate"&amp;"!Z"&amp;ROW(Resultate!$F$1)&amp;"S"&amp;COLUMN(Resultate!$F$1),FALSE),INDIRECT("Resultate"&amp;"!Z"&amp;ROW(Resultate!$F$2)&amp;"S"&amp;COLUMN(Resultate!$F$2),FALSE))</f>
        <v>#REF!</v>
      </c>
      <c r="HM60" s="146"/>
      <c r="HY60" s="139" t="s">
        <v>95</v>
      </c>
      <c r="HZ60" s="143" t="e" cm="1">
        <f t="array" aca="1" ref="HZ60" ca="1">IF(HZ57="G",INDIRECT("Resultate"&amp;"!Z"&amp;ROW(Resultate!$F$1)&amp;"S"&amp;COLUMN(Resultate!$F$1),FALSE),INDIRECT("Resultate"&amp;"!Z"&amp;ROW(Resultate!$F$2)&amp;"S"&amp;COLUMN(Resultate!$F$2),FALSE))</f>
        <v>#REF!</v>
      </c>
      <c r="IA60" s="141"/>
      <c r="IB60" s="142"/>
      <c r="IC60" s="142"/>
      <c r="ID60" s="142"/>
      <c r="IE60" s="142"/>
      <c r="IF60" s="139" t="s">
        <v>95</v>
      </c>
      <c r="IG60" s="143" t="e" cm="1">
        <f t="array" aca="1" ref="IG60" ca="1">IF(IG57="G",INDIRECT("Resultate"&amp;"!Z"&amp;ROW(Resultate!$F$1)&amp;"S"&amp;COLUMN(Resultate!$F$1),FALSE),INDIRECT("Resultate"&amp;"!Z"&amp;ROW(Resultate!$F$2)&amp;"S"&amp;COLUMN(Resultate!$F$2),FALSE))</f>
        <v>#REF!</v>
      </c>
      <c r="IH60" s="146"/>
      <c r="IT60" s="139" t="s">
        <v>95</v>
      </c>
      <c r="IU60" s="143" t="e" cm="1">
        <f t="array" aca="1" ref="IU60" ca="1">IF(IU57="G",INDIRECT("Resultate"&amp;"!Z"&amp;ROW(Resultate!$F$1)&amp;"S"&amp;COLUMN(Resultate!$F$1),FALSE),INDIRECT("Resultate"&amp;"!Z"&amp;ROW(Resultate!$F$2)&amp;"S"&amp;COLUMN(Resultate!$F$2),FALSE))</f>
        <v>#REF!</v>
      </c>
      <c r="IV60" s="141"/>
      <c r="IW60" s="142"/>
      <c r="IX60" s="142"/>
      <c r="IY60" s="142"/>
      <c r="IZ60" s="142"/>
      <c r="JA60" s="139" t="s">
        <v>95</v>
      </c>
      <c r="JB60" s="143" t="e" cm="1">
        <f t="array" aca="1" ref="JB60" ca="1">IF(JB57="G",INDIRECT("Resultate"&amp;"!Z"&amp;ROW(Resultate!$F$1)&amp;"S"&amp;COLUMN(Resultate!$F$1),FALSE),INDIRECT("Resultate"&amp;"!Z"&amp;ROW(Resultate!$F$2)&amp;"S"&amp;COLUMN(Resultate!$F$2),FALSE))</f>
        <v>#REF!</v>
      </c>
      <c r="JC60" s="146"/>
      <c r="JO60" s="139" t="s">
        <v>95</v>
      </c>
      <c r="JP60" s="143" t="e" cm="1">
        <f t="array" aca="1" ref="JP60" ca="1">IF(JP57="G",INDIRECT("Resultate"&amp;"!Z"&amp;ROW(Resultate!$F$1)&amp;"S"&amp;COLUMN(Resultate!$F$1),FALSE),INDIRECT("Resultate"&amp;"!Z"&amp;ROW(Resultate!$F$2)&amp;"S"&amp;COLUMN(Resultate!$F$2),FALSE))</f>
        <v>#REF!</v>
      </c>
      <c r="JQ60" s="141"/>
      <c r="JR60" s="142"/>
      <c r="JS60" s="142"/>
      <c r="JT60" s="142"/>
      <c r="JU60" s="142"/>
      <c r="JV60" s="139" t="s">
        <v>95</v>
      </c>
      <c r="JW60" s="143" t="e" cm="1">
        <f t="array" aca="1" ref="JW60" ca="1">IF(JW57="G",INDIRECT("Resultate"&amp;"!Z"&amp;ROW(Resultate!$F$1)&amp;"S"&amp;COLUMN(Resultate!$F$1),FALSE),INDIRECT("Resultate"&amp;"!Z"&amp;ROW(Resultate!$F$2)&amp;"S"&amp;COLUMN(Resultate!$F$2),FALSE))</f>
        <v>#REF!</v>
      </c>
      <c r="JX60" s="146"/>
      <c r="KJ60" s="139" t="s">
        <v>95</v>
      </c>
      <c r="KK60" s="143" t="e" cm="1">
        <f t="array" aca="1" ref="KK60" ca="1">IF(KK57="G",INDIRECT("Resultate"&amp;"!Z"&amp;ROW(Resultate!$F$1)&amp;"S"&amp;COLUMN(Resultate!$F$1),FALSE),INDIRECT("Resultate"&amp;"!Z"&amp;ROW(Resultate!$F$2)&amp;"S"&amp;COLUMN(Resultate!$F$2),FALSE))</f>
        <v>#REF!</v>
      </c>
      <c r="KL60" s="141"/>
      <c r="KM60" s="142"/>
      <c r="KN60" s="142"/>
      <c r="KO60" s="142"/>
      <c r="KP60" s="142"/>
      <c r="KQ60" s="139" t="s">
        <v>95</v>
      </c>
      <c r="KR60" s="143" t="e" cm="1">
        <f t="array" aca="1" ref="KR60" ca="1">IF(KR57="G",INDIRECT("Resultate"&amp;"!Z"&amp;ROW(Resultate!$F$1)&amp;"S"&amp;COLUMN(Resultate!$F$1),FALSE),INDIRECT("Resultate"&amp;"!Z"&amp;ROW(Resultate!$F$2)&amp;"S"&amp;COLUMN(Resultate!$F$2),FALSE))</f>
        <v>#REF!</v>
      </c>
      <c r="KS60" s="146"/>
      <c r="LE60" s="139" t="s">
        <v>95</v>
      </c>
      <c r="LF60" s="143" t="e" cm="1">
        <f t="array" aca="1" ref="LF60" ca="1">IF(LF57="G",INDIRECT("Resultate"&amp;"!Z"&amp;ROW(Resultate!$F$1)&amp;"S"&amp;COLUMN(Resultate!$F$1),FALSE),INDIRECT("Resultate"&amp;"!Z"&amp;ROW(Resultate!$F$2)&amp;"S"&amp;COLUMN(Resultate!$F$2),FALSE))</f>
        <v>#REF!</v>
      </c>
      <c r="LG60" s="141"/>
      <c r="LH60" s="142"/>
      <c r="LI60" s="142"/>
      <c r="LJ60" s="142"/>
      <c r="LK60" s="142"/>
      <c r="LL60" s="139" t="s">
        <v>95</v>
      </c>
      <c r="LM60" s="143" t="e" cm="1">
        <f t="array" aca="1" ref="LM60" ca="1">IF(LM57="G",INDIRECT("Resultate"&amp;"!Z"&amp;ROW(Resultate!$F$1)&amp;"S"&amp;COLUMN(Resultate!$F$1),FALSE),INDIRECT("Resultate"&amp;"!Z"&amp;ROW(Resultate!$F$2)&amp;"S"&amp;COLUMN(Resultate!$F$2),FALSE))</f>
        <v>#REF!</v>
      </c>
      <c r="LN60" s="146"/>
    </row>
    <row r="61" spans="19:331" ht="15.75" hidden="1" customHeight="1" x14ac:dyDescent="0.25">
      <c r="W61" s="139" t="s">
        <v>109</v>
      </c>
      <c r="X61" s="140" t="e" cm="1">
        <f t="array" aca="1" ref="X61" ca="1">INDIRECT("Resultate"&amp;"!Z"&amp;ROW(Resultate!A5)-2+'Bericht (Druck)'!X59&amp;"S"&amp;COLUMN(Resultate!$K$5),FALSE)</f>
        <v>#N/A</v>
      </c>
      <c r="Y61" s="142"/>
      <c r="Z61" s="142"/>
      <c r="AA61" s="142"/>
      <c r="AB61" s="142"/>
      <c r="AC61" s="142"/>
      <c r="AD61" s="139" t="s">
        <v>109</v>
      </c>
      <c r="AE61" s="140" t="e" cm="1">
        <f t="array" aca="1" ref="AE61" ca="1">INDIRECT("Resultate"&amp;"!Z"&amp;ROW(Resultate!H5)-2+'Bericht (Druck)'!AE59&amp;"S"&amp;COLUMN(Resultate!$K$5),FALSE)</f>
        <v>#N/A</v>
      </c>
      <c r="AF61" s="142"/>
      <c r="AR61" s="139" t="s">
        <v>109</v>
      </c>
      <c r="AS61" s="140" t="e" cm="1">
        <f t="array" aca="1" ref="AS61" ca="1">INDIRECT("Resultate"&amp;"!Z"&amp;ROW(Resultate!V5)-2+'Bericht (Druck)'!AS59&amp;"S"&amp;COLUMN(Resultate!$K$5),FALSE)</f>
        <v>#N/A</v>
      </c>
      <c r="AT61" s="142"/>
      <c r="AU61" s="142"/>
      <c r="AV61" s="142"/>
      <c r="AW61" s="142"/>
      <c r="AX61" s="142"/>
      <c r="AY61" s="139" t="s">
        <v>109</v>
      </c>
      <c r="AZ61" s="140" t="e" cm="1">
        <f t="array" aca="1" ref="AZ61" ca="1">INDIRECT("Resultate"&amp;"!Z"&amp;ROW(Resultate!AC5)-2+'Bericht (Druck)'!AZ59&amp;"S"&amp;COLUMN(Resultate!$K$5),FALSE)</f>
        <v>#N/A</v>
      </c>
      <c r="BA61" s="142"/>
      <c r="BM61" s="139" t="s">
        <v>109</v>
      </c>
      <c r="BN61" s="140" t="e" cm="1">
        <f t="array" aca="1" ref="BN61" ca="1">INDIRECT("Resultate"&amp;"!Z"&amp;ROW(Resultate!AQ5)-2+'Bericht (Druck)'!BN59&amp;"S"&amp;COLUMN(Resultate!$K$5),FALSE)</f>
        <v>#N/A</v>
      </c>
      <c r="BO61" s="142"/>
      <c r="BP61" s="142"/>
      <c r="BQ61" s="142"/>
      <c r="BR61" s="142"/>
      <c r="BS61" s="142"/>
      <c r="BT61" s="139" t="s">
        <v>109</v>
      </c>
      <c r="BU61" s="140" t="e" cm="1">
        <f t="array" aca="1" ref="BU61" ca="1">INDIRECT("Resultate"&amp;"!Z"&amp;ROW(Resultate!AX5)-2+'Bericht (Druck)'!BU59&amp;"S"&amp;COLUMN(Resultate!$K$5),FALSE)</f>
        <v>#N/A</v>
      </c>
      <c r="BV61" s="142"/>
      <c r="CH61" s="139" t="s">
        <v>109</v>
      </c>
      <c r="CI61" s="140" t="e" cm="1">
        <f t="array" aca="1" ref="CI61" ca="1">INDIRECT("Resultate"&amp;"!Z"&amp;ROW(Resultate!BL5)-2+'Bericht (Druck)'!CI59&amp;"S"&amp;COLUMN(Resultate!$K$5),FALSE)</f>
        <v>#N/A</v>
      </c>
      <c r="CJ61" s="142"/>
      <c r="CK61" s="142"/>
      <c r="CL61" s="142"/>
      <c r="CM61" s="142"/>
      <c r="CN61" s="142"/>
      <c r="CO61" s="139" t="s">
        <v>109</v>
      </c>
      <c r="CP61" s="140" t="e" cm="1">
        <f t="array" aca="1" ref="CP61" ca="1">INDIRECT("Resultate"&amp;"!Z"&amp;ROW(Resultate!BS5)-2+'Bericht (Druck)'!CP59&amp;"S"&amp;COLUMN(Resultate!$K$5),FALSE)</f>
        <v>#N/A</v>
      </c>
      <c r="CQ61" s="142"/>
      <c r="DC61" s="139" t="s">
        <v>109</v>
      </c>
      <c r="DD61" s="140" t="e" cm="1">
        <f t="array" aca="1" ref="DD61" ca="1">INDIRECT("Resultate"&amp;"!Z"&amp;ROW(Resultate!CG5)-2+'Bericht (Druck)'!DD59&amp;"S"&amp;COLUMN(Resultate!$K$5),FALSE)</f>
        <v>#N/A</v>
      </c>
      <c r="DE61" s="142"/>
      <c r="DF61" s="142"/>
      <c r="DG61" s="142"/>
      <c r="DH61" s="142"/>
      <c r="DI61" s="142"/>
      <c r="DJ61" s="139" t="s">
        <v>109</v>
      </c>
      <c r="DK61" s="140" t="e" cm="1">
        <f t="array" aca="1" ref="DK61" ca="1">INDIRECT("Resultate"&amp;"!Z"&amp;ROW(Resultate!CN5)-2+'Bericht (Druck)'!DK59&amp;"S"&amp;COLUMN(Resultate!$K$5),FALSE)</f>
        <v>#N/A</v>
      </c>
      <c r="DL61" s="142"/>
      <c r="DX61" s="139" t="s">
        <v>109</v>
      </c>
      <c r="DY61" s="140" t="e" cm="1">
        <f t="array" aca="1" ref="DY61" ca="1">INDIRECT("Resultate"&amp;"!Z"&amp;ROW(Resultate!DB5)-2+'Bericht (Druck)'!DY59&amp;"S"&amp;COLUMN(Resultate!$K$5),FALSE)</f>
        <v>#N/A</v>
      </c>
      <c r="DZ61" s="142"/>
      <c r="EA61" s="142"/>
      <c r="EB61" s="142"/>
      <c r="EC61" s="142"/>
      <c r="ED61" s="142"/>
      <c r="EE61" s="139" t="s">
        <v>109</v>
      </c>
      <c r="EF61" s="140" t="e" cm="1">
        <f t="array" aca="1" ref="EF61" ca="1">INDIRECT("Resultate"&amp;"!Z"&amp;ROW(Resultate!DI5)-2+'Bericht (Druck)'!EF59&amp;"S"&amp;COLUMN(Resultate!$K$5),FALSE)</f>
        <v>#N/A</v>
      </c>
      <c r="EG61" s="142"/>
      <c r="ES61" s="139" t="s">
        <v>109</v>
      </c>
      <c r="ET61" s="140" t="e" cm="1">
        <f t="array" aca="1" ref="ET61" ca="1">INDIRECT("Resultate"&amp;"!Z"&amp;ROW(Resultate!DW5)-2+'Bericht (Druck)'!ET59&amp;"S"&amp;COLUMN(Resultate!$K$5),FALSE)</f>
        <v>#N/A</v>
      </c>
      <c r="EU61" s="142"/>
      <c r="EV61" s="142"/>
      <c r="EW61" s="142"/>
      <c r="EX61" s="142"/>
      <c r="EY61" s="142"/>
      <c r="EZ61" s="139" t="s">
        <v>109</v>
      </c>
      <c r="FA61" s="140" t="e" cm="1">
        <f t="array" aca="1" ref="FA61" ca="1">INDIRECT("Resultate"&amp;"!Z"&amp;ROW(Resultate!ED5)-2+'Bericht (Druck)'!FA59&amp;"S"&amp;COLUMN(Resultate!$K$5),FALSE)</f>
        <v>#N/A</v>
      </c>
      <c r="FB61" s="142"/>
      <c r="FN61" s="139" t="s">
        <v>109</v>
      </c>
      <c r="FO61" s="140" t="e" cm="1">
        <f t="array" aca="1" ref="FO61" ca="1">INDIRECT("Resultate"&amp;"!Z"&amp;ROW(Resultate!ER5)-2+'Bericht (Druck)'!FO59&amp;"S"&amp;COLUMN(Resultate!$K$5),FALSE)</f>
        <v>#N/A</v>
      </c>
      <c r="FP61" s="142"/>
      <c r="FQ61" s="142"/>
      <c r="FR61" s="142"/>
      <c r="FS61" s="142"/>
      <c r="FT61" s="142"/>
      <c r="FU61" s="139" t="s">
        <v>109</v>
      </c>
      <c r="FV61" s="140" t="e" cm="1">
        <f t="array" aca="1" ref="FV61" ca="1">INDIRECT("Resultate"&amp;"!Z"&amp;ROW(Resultate!EY5)-2+'Bericht (Druck)'!FV59&amp;"S"&amp;COLUMN(Resultate!$K$5),FALSE)</f>
        <v>#N/A</v>
      </c>
      <c r="FW61" s="142"/>
      <c r="GI61" s="139" t="s">
        <v>109</v>
      </c>
      <c r="GJ61" s="140" t="e" cm="1">
        <f t="array" aca="1" ref="GJ61" ca="1">INDIRECT("Resultate"&amp;"!Z"&amp;ROW(Resultate!FM5)-2+'Bericht (Druck)'!GJ59&amp;"S"&amp;COLUMN(Resultate!$K$5),FALSE)</f>
        <v>#N/A</v>
      </c>
      <c r="GK61" s="142"/>
      <c r="GL61" s="142"/>
      <c r="GM61" s="142"/>
      <c r="GN61" s="142"/>
      <c r="GO61" s="142"/>
      <c r="GP61" s="139" t="s">
        <v>109</v>
      </c>
      <c r="GQ61" s="140" t="e" cm="1">
        <f t="array" aca="1" ref="GQ61" ca="1">INDIRECT("Resultate"&amp;"!Z"&amp;ROW(Resultate!FT5)-2+'Bericht (Druck)'!GQ59&amp;"S"&amp;COLUMN(Resultate!$K$5),FALSE)</f>
        <v>#N/A</v>
      </c>
      <c r="GR61" s="142"/>
      <c r="HD61" s="139" t="s">
        <v>109</v>
      </c>
      <c r="HE61" s="140" t="e" cm="1">
        <f t="array" aca="1" ref="HE61" ca="1">INDIRECT("Resultate"&amp;"!Z"&amp;ROW(Resultate!GH5)-2+'Bericht (Druck)'!HE59&amp;"S"&amp;COLUMN(Resultate!$K$5),FALSE)</f>
        <v>#N/A</v>
      </c>
      <c r="HF61" s="142"/>
      <c r="HG61" s="142"/>
      <c r="HH61" s="142"/>
      <c r="HI61" s="142"/>
      <c r="HJ61" s="142"/>
      <c r="HK61" s="139" t="s">
        <v>109</v>
      </c>
      <c r="HL61" s="140" t="e" cm="1">
        <f t="array" aca="1" ref="HL61" ca="1">INDIRECT("Resultate"&amp;"!Z"&amp;ROW(Resultate!GO5)-2+'Bericht (Druck)'!HL59&amp;"S"&amp;COLUMN(Resultate!$K$5),FALSE)</f>
        <v>#N/A</v>
      </c>
      <c r="HM61" s="142"/>
      <c r="HY61" s="139" t="s">
        <v>109</v>
      </c>
      <c r="HZ61" s="140" t="e" cm="1">
        <f t="array" aca="1" ref="HZ61" ca="1">INDIRECT("Resultate"&amp;"!Z"&amp;ROW(Resultate!HC5)-2+'Bericht (Druck)'!HZ59&amp;"S"&amp;COLUMN(Resultate!$K$5),FALSE)</f>
        <v>#N/A</v>
      </c>
      <c r="IA61" s="142"/>
      <c r="IB61" s="142"/>
      <c r="IC61" s="142"/>
      <c r="ID61" s="142"/>
      <c r="IE61" s="142"/>
      <c r="IF61" s="139" t="s">
        <v>109</v>
      </c>
      <c r="IG61" s="140" t="e" cm="1">
        <f t="array" aca="1" ref="IG61" ca="1">INDIRECT("Resultate"&amp;"!Z"&amp;ROW(Resultate!HJ5)-2+'Bericht (Druck)'!IG59&amp;"S"&amp;COLUMN(Resultate!$K$5),FALSE)</f>
        <v>#N/A</v>
      </c>
      <c r="IH61" s="142"/>
      <c r="IT61" s="139" t="s">
        <v>109</v>
      </c>
      <c r="IU61" s="140" t="e" cm="1">
        <f t="array" aca="1" ref="IU61" ca="1">INDIRECT("Resultate"&amp;"!Z"&amp;ROW(Resultate!HX5)-2+'Bericht (Druck)'!IU59&amp;"S"&amp;COLUMN(Resultate!$K$5),FALSE)</f>
        <v>#N/A</v>
      </c>
      <c r="IV61" s="142"/>
      <c r="IW61" s="142"/>
      <c r="IX61" s="142"/>
      <c r="IY61" s="142"/>
      <c r="IZ61" s="142"/>
      <c r="JA61" s="139" t="s">
        <v>109</v>
      </c>
      <c r="JB61" s="140" t="e" cm="1">
        <f t="array" aca="1" ref="JB61" ca="1">INDIRECT("Resultate"&amp;"!Z"&amp;ROW(Resultate!IE5)-2+'Bericht (Druck)'!JB59&amp;"S"&amp;COLUMN(Resultate!$K$5),FALSE)</f>
        <v>#N/A</v>
      </c>
      <c r="JC61" s="142"/>
      <c r="JO61" s="139" t="s">
        <v>109</v>
      </c>
      <c r="JP61" s="140" t="e" cm="1">
        <f t="array" aca="1" ref="JP61" ca="1">INDIRECT("Resultate"&amp;"!Z"&amp;ROW(Resultate!IS5)-2+'Bericht (Druck)'!JP59&amp;"S"&amp;COLUMN(Resultate!$K$5),FALSE)</f>
        <v>#N/A</v>
      </c>
      <c r="JQ61" s="142"/>
      <c r="JR61" s="142"/>
      <c r="JS61" s="142"/>
      <c r="JT61" s="142"/>
      <c r="JU61" s="142"/>
      <c r="JV61" s="139" t="s">
        <v>109</v>
      </c>
      <c r="JW61" s="140" t="e" cm="1">
        <f t="array" aca="1" ref="JW61" ca="1">INDIRECT("Resultate"&amp;"!Z"&amp;ROW(Resultate!IZ5)-2+'Bericht (Druck)'!JW59&amp;"S"&amp;COLUMN(Resultate!$K$5),FALSE)</f>
        <v>#N/A</v>
      </c>
      <c r="JX61" s="142"/>
      <c r="KJ61" s="139" t="s">
        <v>109</v>
      </c>
      <c r="KK61" s="140" t="e" cm="1">
        <f t="array" aca="1" ref="KK61" ca="1">INDIRECT("Resultate"&amp;"!Z"&amp;ROW(Resultate!JN5)-2+'Bericht (Druck)'!KK59&amp;"S"&amp;COLUMN(Resultate!$K$5),FALSE)</f>
        <v>#N/A</v>
      </c>
      <c r="KL61" s="142"/>
      <c r="KM61" s="142"/>
      <c r="KN61" s="142"/>
      <c r="KO61" s="142"/>
      <c r="KP61" s="142"/>
      <c r="KQ61" s="139" t="s">
        <v>109</v>
      </c>
      <c r="KR61" s="140" t="e" cm="1">
        <f t="array" aca="1" ref="KR61" ca="1">INDIRECT("Resultate"&amp;"!Z"&amp;ROW(Resultate!JU5)-2+'Bericht (Druck)'!KR59&amp;"S"&amp;COLUMN(Resultate!$K$5),FALSE)</f>
        <v>#N/A</v>
      </c>
      <c r="KS61" s="142"/>
      <c r="LE61" s="139" t="s">
        <v>109</v>
      </c>
      <c r="LF61" s="140" t="e" cm="1">
        <f t="array" aca="1" ref="LF61" ca="1">INDIRECT("Resultate"&amp;"!Z"&amp;ROW(Resultate!KI5)-2+'Bericht (Druck)'!LF59&amp;"S"&amp;COLUMN(Resultate!$K$5),FALSE)</f>
        <v>#N/A</v>
      </c>
      <c r="LG61" s="142"/>
      <c r="LH61" s="142"/>
      <c r="LI61" s="142"/>
      <c r="LJ61" s="142"/>
      <c r="LK61" s="142"/>
      <c r="LL61" s="139" t="s">
        <v>109</v>
      </c>
      <c r="LM61" s="140" t="e" cm="1">
        <f t="array" aca="1" ref="LM61" ca="1">INDIRECT("Resultate"&amp;"!Z"&amp;ROW(Resultate!KP5)-2+'Bericht (Druck)'!LM59&amp;"S"&amp;COLUMN(Resultate!$K$5),FALSE)</f>
        <v>#N/A</v>
      </c>
      <c r="LN61" s="142"/>
    </row>
    <row r="62" spans="19:331" ht="15.75" hidden="1" customHeight="1" x14ac:dyDescent="0.25">
      <c r="W62" s="139" t="s">
        <v>108</v>
      </c>
      <c r="X62" s="144" t="e" cm="1">
        <f t="array" aca="1" ref="X62" ca="1">INDIRECT("Resultate"&amp;"!Z"&amp;ROW(Resultate!A5)-2+'Bericht (Druck)'!X59&amp;"S"&amp;COLUMN(Resultate!$I$5),FALSE)</f>
        <v>#N/A</v>
      </c>
      <c r="Y62" s="142"/>
      <c r="Z62" s="142"/>
      <c r="AA62" s="142"/>
      <c r="AB62" s="142"/>
      <c r="AC62" s="142"/>
      <c r="AD62" s="139" t="s">
        <v>108</v>
      </c>
      <c r="AE62" s="144" t="e" cm="1">
        <f t="array" aca="1" ref="AE62" ca="1">INDIRECT("Resultate"&amp;"!Z"&amp;ROW(Resultate!H5)-2+'Bericht (Druck)'!AE59&amp;"S"&amp;COLUMN(Resultate!$I$5),FALSE)</f>
        <v>#N/A</v>
      </c>
      <c r="AF62" s="142"/>
      <c r="AR62" s="139" t="s">
        <v>108</v>
      </c>
      <c r="AS62" s="144" t="e" cm="1">
        <f t="array" aca="1" ref="AS62" ca="1">INDIRECT("Resultate"&amp;"!Z"&amp;ROW(Resultate!V5)-2+'Bericht (Druck)'!AS59&amp;"S"&amp;COLUMN(Resultate!$I$5),FALSE)</f>
        <v>#N/A</v>
      </c>
      <c r="AT62" s="142"/>
      <c r="AU62" s="142"/>
      <c r="AV62" s="142"/>
      <c r="AW62" s="142"/>
      <c r="AX62" s="142"/>
      <c r="AY62" s="139" t="s">
        <v>108</v>
      </c>
      <c r="AZ62" s="144" t="e" cm="1">
        <f t="array" aca="1" ref="AZ62" ca="1">INDIRECT("Resultate"&amp;"!Z"&amp;ROW(Resultate!AC5)-2+'Bericht (Druck)'!AZ59&amp;"S"&amp;COLUMN(Resultate!$I$5),FALSE)</f>
        <v>#N/A</v>
      </c>
      <c r="BA62" s="142"/>
      <c r="BM62" s="139" t="s">
        <v>108</v>
      </c>
      <c r="BN62" s="144" t="e" cm="1">
        <f t="array" aca="1" ref="BN62" ca="1">INDIRECT("Resultate"&amp;"!Z"&amp;ROW(Resultate!AQ5)-2+'Bericht (Druck)'!BN59&amp;"S"&amp;COLUMN(Resultate!$I$5),FALSE)</f>
        <v>#N/A</v>
      </c>
      <c r="BO62" s="142"/>
      <c r="BP62" s="142"/>
      <c r="BQ62" s="142"/>
      <c r="BR62" s="142"/>
      <c r="BS62" s="142"/>
      <c r="BT62" s="139" t="s">
        <v>108</v>
      </c>
      <c r="BU62" s="144" t="e" cm="1">
        <f t="array" aca="1" ref="BU62" ca="1">INDIRECT("Resultate"&amp;"!Z"&amp;ROW(Resultate!AX5)-2+'Bericht (Druck)'!BU59&amp;"S"&amp;COLUMN(Resultate!$I$5),FALSE)</f>
        <v>#N/A</v>
      </c>
      <c r="BV62" s="142"/>
      <c r="CH62" s="139" t="s">
        <v>108</v>
      </c>
      <c r="CI62" s="144" t="e" cm="1">
        <f t="array" aca="1" ref="CI62" ca="1">INDIRECT("Resultate"&amp;"!Z"&amp;ROW(Resultate!BL5)-2+'Bericht (Druck)'!CI59&amp;"S"&amp;COLUMN(Resultate!$I$5),FALSE)</f>
        <v>#N/A</v>
      </c>
      <c r="CJ62" s="142"/>
      <c r="CK62" s="142"/>
      <c r="CL62" s="142"/>
      <c r="CM62" s="142"/>
      <c r="CN62" s="142"/>
      <c r="CO62" s="139" t="s">
        <v>108</v>
      </c>
      <c r="CP62" s="144" t="e" cm="1">
        <f t="array" aca="1" ref="CP62" ca="1">INDIRECT("Resultate"&amp;"!Z"&amp;ROW(Resultate!BS5)-2+'Bericht (Druck)'!CP59&amp;"S"&amp;COLUMN(Resultate!$I$5),FALSE)</f>
        <v>#N/A</v>
      </c>
      <c r="CQ62" s="142"/>
      <c r="DC62" s="139" t="s">
        <v>108</v>
      </c>
      <c r="DD62" s="144" t="e" cm="1">
        <f t="array" aca="1" ref="DD62" ca="1">INDIRECT("Resultate"&amp;"!Z"&amp;ROW(Resultate!CG5)-2+'Bericht (Druck)'!DD59&amp;"S"&amp;COLUMN(Resultate!$I$5),FALSE)</f>
        <v>#N/A</v>
      </c>
      <c r="DE62" s="142"/>
      <c r="DF62" s="142"/>
      <c r="DG62" s="142"/>
      <c r="DH62" s="142"/>
      <c r="DI62" s="142"/>
      <c r="DJ62" s="139" t="s">
        <v>108</v>
      </c>
      <c r="DK62" s="144" t="e" cm="1">
        <f t="array" aca="1" ref="DK62" ca="1">INDIRECT("Resultate"&amp;"!Z"&amp;ROW(Resultate!CN5)-2+'Bericht (Druck)'!DK59&amp;"S"&amp;COLUMN(Resultate!$I$5),FALSE)</f>
        <v>#N/A</v>
      </c>
      <c r="DL62" s="142"/>
      <c r="DX62" s="139" t="s">
        <v>108</v>
      </c>
      <c r="DY62" s="144" t="e" cm="1">
        <f t="array" aca="1" ref="DY62" ca="1">INDIRECT("Resultate"&amp;"!Z"&amp;ROW(Resultate!DB5)-2+'Bericht (Druck)'!DY59&amp;"S"&amp;COLUMN(Resultate!$I$5),FALSE)</f>
        <v>#N/A</v>
      </c>
      <c r="DZ62" s="142"/>
      <c r="EA62" s="142"/>
      <c r="EB62" s="142"/>
      <c r="EC62" s="142"/>
      <c r="ED62" s="142"/>
      <c r="EE62" s="139" t="s">
        <v>108</v>
      </c>
      <c r="EF62" s="144" t="e" cm="1">
        <f t="array" aca="1" ref="EF62" ca="1">INDIRECT("Resultate"&amp;"!Z"&amp;ROW(Resultate!DI5)-2+'Bericht (Druck)'!EF59&amp;"S"&amp;COLUMN(Resultate!$I$5),FALSE)</f>
        <v>#N/A</v>
      </c>
      <c r="EG62" s="142"/>
      <c r="ES62" s="139" t="s">
        <v>108</v>
      </c>
      <c r="ET62" s="144" t="e" cm="1">
        <f t="array" aca="1" ref="ET62" ca="1">INDIRECT("Resultate"&amp;"!Z"&amp;ROW(Resultate!DW5)-2+'Bericht (Druck)'!ET59&amp;"S"&amp;COLUMN(Resultate!$I$5),FALSE)</f>
        <v>#N/A</v>
      </c>
      <c r="EU62" s="142"/>
      <c r="EV62" s="142"/>
      <c r="EW62" s="142"/>
      <c r="EX62" s="142"/>
      <c r="EY62" s="142"/>
      <c r="EZ62" s="139" t="s">
        <v>108</v>
      </c>
      <c r="FA62" s="144" t="e" cm="1">
        <f t="array" aca="1" ref="FA62" ca="1">INDIRECT("Resultate"&amp;"!Z"&amp;ROW(Resultate!ED5)-2+'Bericht (Druck)'!FA59&amp;"S"&amp;COLUMN(Resultate!$I$5),FALSE)</f>
        <v>#N/A</v>
      </c>
      <c r="FB62" s="142"/>
      <c r="FN62" s="139" t="s">
        <v>108</v>
      </c>
      <c r="FO62" s="144" t="e" cm="1">
        <f t="array" aca="1" ref="FO62" ca="1">INDIRECT("Resultate"&amp;"!Z"&amp;ROW(Resultate!ER5)-2+'Bericht (Druck)'!FO59&amp;"S"&amp;COLUMN(Resultate!$I$5),FALSE)</f>
        <v>#N/A</v>
      </c>
      <c r="FP62" s="142"/>
      <c r="FQ62" s="142"/>
      <c r="FR62" s="142"/>
      <c r="FS62" s="142"/>
      <c r="FT62" s="142"/>
      <c r="FU62" s="139" t="s">
        <v>108</v>
      </c>
      <c r="FV62" s="144" t="e" cm="1">
        <f t="array" aca="1" ref="FV62" ca="1">INDIRECT("Resultate"&amp;"!Z"&amp;ROW(Resultate!EY5)-2+'Bericht (Druck)'!FV59&amp;"S"&amp;COLUMN(Resultate!$I$5),FALSE)</f>
        <v>#N/A</v>
      </c>
      <c r="FW62" s="142"/>
      <c r="GI62" s="139" t="s">
        <v>108</v>
      </c>
      <c r="GJ62" s="144" t="e" cm="1">
        <f t="array" aca="1" ref="GJ62" ca="1">INDIRECT("Resultate"&amp;"!Z"&amp;ROW(Resultate!FM5)-2+'Bericht (Druck)'!GJ59&amp;"S"&amp;COLUMN(Resultate!$I$5),FALSE)</f>
        <v>#N/A</v>
      </c>
      <c r="GK62" s="142"/>
      <c r="GL62" s="142"/>
      <c r="GM62" s="142"/>
      <c r="GN62" s="142"/>
      <c r="GO62" s="142"/>
      <c r="GP62" s="139" t="s">
        <v>108</v>
      </c>
      <c r="GQ62" s="144" t="e" cm="1">
        <f t="array" aca="1" ref="GQ62" ca="1">INDIRECT("Resultate"&amp;"!Z"&amp;ROW(Resultate!FT5)-2+'Bericht (Druck)'!GQ59&amp;"S"&amp;COLUMN(Resultate!$I$5),FALSE)</f>
        <v>#N/A</v>
      </c>
      <c r="GR62" s="142"/>
      <c r="HD62" s="139" t="s">
        <v>108</v>
      </c>
      <c r="HE62" s="144" t="e" cm="1">
        <f t="array" aca="1" ref="HE62" ca="1">INDIRECT("Resultate"&amp;"!Z"&amp;ROW(Resultate!GH5)-2+'Bericht (Druck)'!HE59&amp;"S"&amp;COLUMN(Resultate!$I$5),FALSE)</f>
        <v>#N/A</v>
      </c>
      <c r="HF62" s="142"/>
      <c r="HG62" s="142"/>
      <c r="HH62" s="142"/>
      <c r="HI62" s="142"/>
      <c r="HJ62" s="142"/>
      <c r="HK62" s="139" t="s">
        <v>108</v>
      </c>
      <c r="HL62" s="144" t="e" cm="1">
        <f t="array" aca="1" ref="HL62" ca="1">INDIRECT("Resultate"&amp;"!Z"&amp;ROW(Resultate!GO5)-2+'Bericht (Druck)'!HL59&amp;"S"&amp;COLUMN(Resultate!$I$5),FALSE)</f>
        <v>#N/A</v>
      </c>
      <c r="HM62" s="142"/>
      <c r="HY62" s="139" t="s">
        <v>108</v>
      </c>
      <c r="HZ62" s="144" t="e" cm="1">
        <f t="array" aca="1" ref="HZ62" ca="1">INDIRECT("Resultate"&amp;"!Z"&amp;ROW(Resultate!HC5)-2+'Bericht (Druck)'!HZ59&amp;"S"&amp;COLUMN(Resultate!$I$5),FALSE)</f>
        <v>#N/A</v>
      </c>
      <c r="IA62" s="142"/>
      <c r="IB62" s="142"/>
      <c r="IC62" s="142"/>
      <c r="ID62" s="142"/>
      <c r="IE62" s="142"/>
      <c r="IF62" s="139" t="s">
        <v>108</v>
      </c>
      <c r="IG62" s="144" t="e" cm="1">
        <f t="array" aca="1" ref="IG62" ca="1">INDIRECT("Resultate"&amp;"!Z"&amp;ROW(Resultate!HJ5)-2+'Bericht (Druck)'!IG59&amp;"S"&amp;COLUMN(Resultate!$I$5),FALSE)</f>
        <v>#N/A</v>
      </c>
      <c r="IH62" s="142"/>
      <c r="IT62" s="139" t="s">
        <v>108</v>
      </c>
      <c r="IU62" s="144" t="e" cm="1">
        <f t="array" aca="1" ref="IU62" ca="1">INDIRECT("Resultate"&amp;"!Z"&amp;ROW(Resultate!HX5)-2+'Bericht (Druck)'!IU59&amp;"S"&amp;COLUMN(Resultate!$I$5),FALSE)</f>
        <v>#N/A</v>
      </c>
      <c r="IV62" s="142"/>
      <c r="IW62" s="142"/>
      <c r="IX62" s="142"/>
      <c r="IY62" s="142"/>
      <c r="IZ62" s="142"/>
      <c r="JA62" s="139" t="s">
        <v>108</v>
      </c>
      <c r="JB62" s="144" t="e" cm="1">
        <f t="array" aca="1" ref="JB62" ca="1">INDIRECT("Resultate"&amp;"!Z"&amp;ROW(Resultate!IE5)-2+'Bericht (Druck)'!JB59&amp;"S"&amp;COLUMN(Resultate!$I$5),FALSE)</f>
        <v>#N/A</v>
      </c>
      <c r="JC62" s="142"/>
      <c r="JO62" s="139" t="s">
        <v>108</v>
      </c>
      <c r="JP62" s="144" t="e" cm="1">
        <f t="array" aca="1" ref="JP62" ca="1">INDIRECT("Resultate"&amp;"!Z"&amp;ROW(Resultate!IS5)-2+'Bericht (Druck)'!JP59&amp;"S"&amp;COLUMN(Resultate!$I$5),FALSE)</f>
        <v>#N/A</v>
      </c>
      <c r="JQ62" s="142"/>
      <c r="JR62" s="142"/>
      <c r="JS62" s="142"/>
      <c r="JT62" s="142"/>
      <c r="JU62" s="142"/>
      <c r="JV62" s="139" t="s">
        <v>108</v>
      </c>
      <c r="JW62" s="144" t="e" cm="1">
        <f t="array" aca="1" ref="JW62" ca="1">INDIRECT("Resultate"&amp;"!Z"&amp;ROW(Resultate!IZ5)-2+'Bericht (Druck)'!JW59&amp;"S"&amp;COLUMN(Resultate!$I$5),FALSE)</f>
        <v>#N/A</v>
      </c>
      <c r="JX62" s="142"/>
      <c r="KJ62" s="139" t="s">
        <v>108</v>
      </c>
      <c r="KK62" s="144" t="e" cm="1">
        <f t="array" aca="1" ref="KK62" ca="1">INDIRECT("Resultate"&amp;"!Z"&amp;ROW(Resultate!JN5)-2+'Bericht (Druck)'!KK59&amp;"S"&amp;COLUMN(Resultate!$I$5),FALSE)</f>
        <v>#N/A</v>
      </c>
      <c r="KL62" s="142"/>
      <c r="KM62" s="142"/>
      <c r="KN62" s="142"/>
      <c r="KO62" s="142"/>
      <c r="KP62" s="142"/>
      <c r="KQ62" s="139" t="s">
        <v>108</v>
      </c>
      <c r="KR62" s="144" t="e" cm="1">
        <f t="array" aca="1" ref="KR62" ca="1">INDIRECT("Resultate"&amp;"!Z"&amp;ROW(Resultate!JU5)-2+'Bericht (Druck)'!KR59&amp;"S"&amp;COLUMN(Resultate!$I$5),FALSE)</f>
        <v>#N/A</v>
      </c>
      <c r="KS62" s="142"/>
      <c r="LE62" s="139" t="s">
        <v>108</v>
      </c>
      <c r="LF62" s="144" t="e" cm="1">
        <f t="array" aca="1" ref="LF62" ca="1">INDIRECT("Resultate"&amp;"!Z"&amp;ROW(Resultate!KI5)-2+'Bericht (Druck)'!LF59&amp;"S"&amp;COLUMN(Resultate!$I$5),FALSE)</f>
        <v>#N/A</v>
      </c>
      <c r="LG62" s="142"/>
      <c r="LH62" s="142"/>
      <c r="LI62" s="142"/>
      <c r="LJ62" s="142"/>
      <c r="LK62" s="142"/>
      <c r="LL62" s="139" t="s">
        <v>108</v>
      </c>
      <c r="LM62" s="144" t="e" cm="1">
        <f t="array" aca="1" ref="LM62" ca="1">INDIRECT("Resultate"&amp;"!Z"&amp;ROW(Resultate!KP5)-2+'Bericht (Druck)'!LM59&amp;"S"&amp;COLUMN(Resultate!$I$5),FALSE)</f>
        <v>#N/A</v>
      </c>
      <c r="LN62" s="142"/>
    </row>
    <row r="63" spans="19:331" ht="15.75" hidden="1" customHeight="1" x14ac:dyDescent="0.25">
      <c r="W63" s="139" t="s">
        <v>107</v>
      </c>
      <c r="X63" s="145" t="e" cm="1">
        <f t="array" aca="1" ref="X63" ca="1">INDIRECT("Resultate"&amp;"!Z"&amp;ROW(Resultate!A5)-2+'Bericht (Druck)'!X59&amp;"S"&amp;COLUMN(Resultate!$H$5),FALSE)</f>
        <v>#N/A</v>
      </c>
      <c r="Y63" s="142"/>
      <c r="Z63" s="142"/>
      <c r="AA63" s="142"/>
      <c r="AB63" s="142"/>
      <c r="AC63" s="142"/>
      <c r="AD63" s="139" t="s">
        <v>107</v>
      </c>
      <c r="AE63" s="145" t="e" cm="1">
        <f t="array" aca="1" ref="AE63" ca="1">INDIRECT("Resultate"&amp;"!Z"&amp;ROW(Resultate!H5)-2+'Bericht (Druck)'!AE59&amp;"S"&amp;COLUMN(Resultate!$H$5),FALSE)</f>
        <v>#N/A</v>
      </c>
      <c r="AF63" s="142"/>
      <c r="AR63" s="139" t="s">
        <v>107</v>
      </c>
      <c r="AS63" s="145" t="e" cm="1">
        <f t="array" aca="1" ref="AS63" ca="1">INDIRECT("Resultate"&amp;"!Z"&amp;ROW(Resultate!V5)-2+'Bericht (Druck)'!AS59&amp;"S"&amp;COLUMN(Resultate!$H$5),FALSE)</f>
        <v>#N/A</v>
      </c>
      <c r="AT63" s="142"/>
      <c r="AU63" s="142"/>
      <c r="AV63" s="142"/>
      <c r="AW63" s="142"/>
      <c r="AX63" s="142"/>
      <c r="AY63" s="139" t="s">
        <v>107</v>
      </c>
      <c r="AZ63" s="145" t="e" cm="1">
        <f t="array" aca="1" ref="AZ63" ca="1">INDIRECT("Resultate"&amp;"!Z"&amp;ROW(Resultate!AC5)-2+'Bericht (Druck)'!AZ59&amp;"S"&amp;COLUMN(Resultate!$H$5),FALSE)</f>
        <v>#N/A</v>
      </c>
      <c r="BA63" s="142"/>
      <c r="BM63" s="139" t="s">
        <v>107</v>
      </c>
      <c r="BN63" s="145" t="e" cm="1">
        <f t="array" aca="1" ref="BN63" ca="1">INDIRECT("Resultate"&amp;"!Z"&amp;ROW(Resultate!AQ5)-2+'Bericht (Druck)'!BN59&amp;"S"&amp;COLUMN(Resultate!$H$5),FALSE)</f>
        <v>#N/A</v>
      </c>
      <c r="BO63" s="142"/>
      <c r="BP63" s="142"/>
      <c r="BQ63" s="142"/>
      <c r="BR63" s="142"/>
      <c r="BS63" s="142"/>
      <c r="BT63" s="139" t="s">
        <v>107</v>
      </c>
      <c r="BU63" s="145" t="e" cm="1">
        <f t="array" aca="1" ref="BU63" ca="1">INDIRECT("Resultate"&amp;"!Z"&amp;ROW(Resultate!AX5)-2+'Bericht (Druck)'!BU59&amp;"S"&amp;COLUMN(Resultate!$H$5),FALSE)</f>
        <v>#N/A</v>
      </c>
      <c r="BV63" s="142"/>
      <c r="CH63" s="139" t="s">
        <v>107</v>
      </c>
      <c r="CI63" s="145" t="e" cm="1">
        <f t="array" aca="1" ref="CI63" ca="1">INDIRECT("Resultate"&amp;"!Z"&amp;ROW(Resultate!BL5)-2+'Bericht (Druck)'!CI59&amp;"S"&amp;COLUMN(Resultate!$H$5),FALSE)</f>
        <v>#N/A</v>
      </c>
      <c r="CJ63" s="142"/>
      <c r="CK63" s="142"/>
      <c r="CL63" s="142"/>
      <c r="CM63" s="142"/>
      <c r="CN63" s="142"/>
      <c r="CO63" s="139" t="s">
        <v>107</v>
      </c>
      <c r="CP63" s="145" t="e" cm="1">
        <f t="array" aca="1" ref="CP63" ca="1">INDIRECT("Resultate"&amp;"!Z"&amp;ROW(Resultate!BS5)-2+'Bericht (Druck)'!CP59&amp;"S"&amp;COLUMN(Resultate!$H$5),FALSE)</f>
        <v>#N/A</v>
      </c>
      <c r="CQ63" s="142"/>
      <c r="DC63" s="139" t="s">
        <v>107</v>
      </c>
      <c r="DD63" s="145" t="e" cm="1">
        <f t="array" aca="1" ref="DD63" ca="1">INDIRECT("Resultate"&amp;"!Z"&amp;ROW(Resultate!CG5)-2+'Bericht (Druck)'!DD59&amp;"S"&amp;COLUMN(Resultate!$H$5),FALSE)</f>
        <v>#N/A</v>
      </c>
      <c r="DE63" s="142"/>
      <c r="DF63" s="142"/>
      <c r="DG63" s="142"/>
      <c r="DH63" s="142"/>
      <c r="DI63" s="142"/>
      <c r="DJ63" s="139" t="s">
        <v>107</v>
      </c>
      <c r="DK63" s="145" t="e" cm="1">
        <f t="array" aca="1" ref="DK63" ca="1">INDIRECT("Resultate"&amp;"!Z"&amp;ROW(Resultate!CN5)-2+'Bericht (Druck)'!DK59&amp;"S"&amp;COLUMN(Resultate!$H$5),FALSE)</f>
        <v>#N/A</v>
      </c>
      <c r="DL63" s="142"/>
      <c r="DX63" s="139" t="s">
        <v>107</v>
      </c>
      <c r="DY63" s="145" t="e" cm="1">
        <f t="array" aca="1" ref="DY63" ca="1">INDIRECT("Resultate"&amp;"!Z"&amp;ROW(Resultate!DB5)-2+'Bericht (Druck)'!DY59&amp;"S"&amp;COLUMN(Resultate!$H$5),FALSE)</f>
        <v>#N/A</v>
      </c>
      <c r="DZ63" s="142"/>
      <c r="EA63" s="142"/>
      <c r="EB63" s="142"/>
      <c r="EC63" s="142"/>
      <c r="ED63" s="142"/>
      <c r="EE63" s="139" t="s">
        <v>107</v>
      </c>
      <c r="EF63" s="145" t="e" cm="1">
        <f t="array" aca="1" ref="EF63" ca="1">INDIRECT("Resultate"&amp;"!Z"&amp;ROW(Resultate!DI5)-2+'Bericht (Druck)'!EF59&amp;"S"&amp;COLUMN(Resultate!$H$5),FALSE)</f>
        <v>#N/A</v>
      </c>
      <c r="EG63" s="142"/>
      <c r="ES63" s="139" t="s">
        <v>107</v>
      </c>
      <c r="ET63" s="145" t="e" cm="1">
        <f t="array" aca="1" ref="ET63" ca="1">INDIRECT("Resultate"&amp;"!Z"&amp;ROW(Resultate!DW5)-2+'Bericht (Druck)'!ET59&amp;"S"&amp;COLUMN(Resultate!$H$5),FALSE)</f>
        <v>#N/A</v>
      </c>
      <c r="EU63" s="142"/>
      <c r="EV63" s="142"/>
      <c r="EW63" s="142"/>
      <c r="EX63" s="142"/>
      <c r="EY63" s="142"/>
      <c r="EZ63" s="139" t="s">
        <v>107</v>
      </c>
      <c r="FA63" s="145" t="e" cm="1">
        <f t="array" aca="1" ref="FA63" ca="1">INDIRECT("Resultate"&amp;"!Z"&amp;ROW(Resultate!ED5)-2+'Bericht (Druck)'!FA59&amp;"S"&amp;COLUMN(Resultate!$H$5),FALSE)</f>
        <v>#N/A</v>
      </c>
      <c r="FB63" s="142"/>
      <c r="FN63" s="139" t="s">
        <v>107</v>
      </c>
      <c r="FO63" s="145" t="e" cm="1">
        <f t="array" aca="1" ref="FO63" ca="1">INDIRECT("Resultate"&amp;"!Z"&amp;ROW(Resultate!ER5)-2+'Bericht (Druck)'!FO59&amp;"S"&amp;COLUMN(Resultate!$H$5),FALSE)</f>
        <v>#N/A</v>
      </c>
      <c r="FP63" s="142"/>
      <c r="FQ63" s="142"/>
      <c r="FR63" s="142"/>
      <c r="FS63" s="142"/>
      <c r="FT63" s="142"/>
      <c r="FU63" s="139" t="s">
        <v>107</v>
      </c>
      <c r="FV63" s="145" t="e" cm="1">
        <f t="array" aca="1" ref="FV63" ca="1">INDIRECT("Resultate"&amp;"!Z"&amp;ROW(Resultate!EY5)-2+'Bericht (Druck)'!FV59&amp;"S"&amp;COLUMN(Resultate!$H$5),FALSE)</f>
        <v>#N/A</v>
      </c>
      <c r="FW63" s="142"/>
      <c r="GI63" s="139" t="s">
        <v>107</v>
      </c>
      <c r="GJ63" s="145" t="e" cm="1">
        <f t="array" aca="1" ref="GJ63" ca="1">INDIRECT("Resultate"&amp;"!Z"&amp;ROW(Resultate!FM5)-2+'Bericht (Druck)'!GJ59&amp;"S"&amp;COLUMN(Resultate!$H$5),FALSE)</f>
        <v>#N/A</v>
      </c>
      <c r="GK63" s="142"/>
      <c r="GL63" s="142"/>
      <c r="GM63" s="142"/>
      <c r="GN63" s="142"/>
      <c r="GO63" s="142"/>
      <c r="GP63" s="139" t="s">
        <v>107</v>
      </c>
      <c r="GQ63" s="145" t="e" cm="1">
        <f t="array" aca="1" ref="GQ63" ca="1">INDIRECT("Resultate"&amp;"!Z"&amp;ROW(Resultate!FT5)-2+'Bericht (Druck)'!GQ59&amp;"S"&amp;COLUMN(Resultate!$H$5),FALSE)</f>
        <v>#N/A</v>
      </c>
      <c r="GR63" s="142"/>
      <c r="HD63" s="139" t="s">
        <v>107</v>
      </c>
      <c r="HE63" s="145" t="e" cm="1">
        <f t="array" aca="1" ref="HE63" ca="1">INDIRECT("Resultate"&amp;"!Z"&amp;ROW(Resultate!GH5)-2+'Bericht (Druck)'!HE59&amp;"S"&amp;COLUMN(Resultate!$H$5),FALSE)</f>
        <v>#N/A</v>
      </c>
      <c r="HF63" s="142"/>
      <c r="HG63" s="142"/>
      <c r="HH63" s="142"/>
      <c r="HI63" s="142"/>
      <c r="HJ63" s="142"/>
      <c r="HK63" s="139" t="s">
        <v>107</v>
      </c>
      <c r="HL63" s="145" t="e" cm="1">
        <f t="array" aca="1" ref="HL63" ca="1">INDIRECT("Resultate"&amp;"!Z"&amp;ROW(Resultate!GO5)-2+'Bericht (Druck)'!HL59&amp;"S"&amp;COLUMN(Resultate!$H$5),FALSE)</f>
        <v>#N/A</v>
      </c>
      <c r="HM63" s="142"/>
      <c r="HY63" s="139" t="s">
        <v>107</v>
      </c>
      <c r="HZ63" s="145" t="e" cm="1">
        <f t="array" aca="1" ref="HZ63" ca="1">INDIRECT("Resultate"&amp;"!Z"&amp;ROW(Resultate!HC5)-2+'Bericht (Druck)'!HZ59&amp;"S"&amp;COLUMN(Resultate!$H$5),FALSE)</f>
        <v>#N/A</v>
      </c>
      <c r="IA63" s="142"/>
      <c r="IB63" s="142"/>
      <c r="IC63" s="142"/>
      <c r="ID63" s="142"/>
      <c r="IE63" s="142"/>
      <c r="IF63" s="139" t="s">
        <v>107</v>
      </c>
      <c r="IG63" s="145" t="e" cm="1">
        <f t="array" aca="1" ref="IG63" ca="1">INDIRECT("Resultate"&amp;"!Z"&amp;ROW(Resultate!HJ5)-2+'Bericht (Druck)'!IG59&amp;"S"&amp;COLUMN(Resultate!$H$5),FALSE)</f>
        <v>#N/A</v>
      </c>
      <c r="IH63" s="142"/>
      <c r="IT63" s="139" t="s">
        <v>107</v>
      </c>
      <c r="IU63" s="145" t="e" cm="1">
        <f t="array" aca="1" ref="IU63" ca="1">INDIRECT("Resultate"&amp;"!Z"&amp;ROW(Resultate!HX5)-2+'Bericht (Druck)'!IU59&amp;"S"&amp;COLUMN(Resultate!$H$5),FALSE)</f>
        <v>#N/A</v>
      </c>
      <c r="IV63" s="142"/>
      <c r="IW63" s="142"/>
      <c r="IX63" s="142"/>
      <c r="IY63" s="142"/>
      <c r="IZ63" s="142"/>
      <c r="JA63" s="139" t="s">
        <v>107</v>
      </c>
      <c r="JB63" s="145" t="e" cm="1">
        <f t="array" aca="1" ref="JB63" ca="1">INDIRECT("Resultate"&amp;"!Z"&amp;ROW(Resultate!IE5)-2+'Bericht (Druck)'!JB59&amp;"S"&amp;COLUMN(Resultate!$H$5),FALSE)</f>
        <v>#N/A</v>
      </c>
      <c r="JC63" s="142"/>
      <c r="JO63" s="139" t="s">
        <v>107</v>
      </c>
      <c r="JP63" s="145" t="e" cm="1">
        <f t="array" aca="1" ref="JP63" ca="1">INDIRECT("Resultate"&amp;"!Z"&amp;ROW(Resultate!IS5)-2+'Bericht (Druck)'!JP59&amp;"S"&amp;COLUMN(Resultate!$H$5),FALSE)</f>
        <v>#N/A</v>
      </c>
      <c r="JQ63" s="142"/>
      <c r="JR63" s="142"/>
      <c r="JS63" s="142"/>
      <c r="JT63" s="142"/>
      <c r="JU63" s="142"/>
      <c r="JV63" s="139" t="s">
        <v>107</v>
      </c>
      <c r="JW63" s="145" t="e" cm="1">
        <f t="array" aca="1" ref="JW63" ca="1">INDIRECT("Resultate"&amp;"!Z"&amp;ROW(Resultate!IZ5)-2+'Bericht (Druck)'!JW59&amp;"S"&amp;COLUMN(Resultate!$H$5),FALSE)</f>
        <v>#N/A</v>
      </c>
      <c r="JX63" s="142"/>
      <c r="KJ63" s="139" t="s">
        <v>107</v>
      </c>
      <c r="KK63" s="145" t="e" cm="1">
        <f t="array" aca="1" ref="KK63" ca="1">INDIRECT("Resultate"&amp;"!Z"&amp;ROW(Resultate!JN5)-2+'Bericht (Druck)'!KK59&amp;"S"&amp;COLUMN(Resultate!$H$5),FALSE)</f>
        <v>#N/A</v>
      </c>
      <c r="KL63" s="142"/>
      <c r="KM63" s="142"/>
      <c r="KN63" s="142"/>
      <c r="KO63" s="142"/>
      <c r="KP63" s="142"/>
      <c r="KQ63" s="139" t="s">
        <v>107</v>
      </c>
      <c r="KR63" s="145" t="e" cm="1">
        <f t="array" aca="1" ref="KR63" ca="1">INDIRECT("Resultate"&amp;"!Z"&amp;ROW(Resultate!JU5)-2+'Bericht (Druck)'!KR59&amp;"S"&amp;COLUMN(Resultate!$H$5),FALSE)</f>
        <v>#N/A</v>
      </c>
      <c r="KS63" s="142"/>
      <c r="LE63" s="139" t="s">
        <v>107</v>
      </c>
      <c r="LF63" s="145" t="e" cm="1">
        <f t="array" aca="1" ref="LF63" ca="1">INDIRECT("Resultate"&amp;"!Z"&amp;ROW(Resultate!KI5)-2+'Bericht (Druck)'!LF59&amp;"S"&amp;COLUMN(Resultate!$H$5),FALSE)</f>
        <v>#N/A</v>
      </c>
      <c r="LG63" s="142"/>
      <c r="LH63" s="142"/>
      <c r="LI63" s="142"/>
      <c r="LJ63" s="142"/>
      <c r="LK63" s="142"/>
      <c r="LL63" s="139" t="s">
        <v>107</v>
      </c>
      <c r="LM63" s="145" t="e" cm="1">
        <f t="array" aca="1" ref="LM63" ca="1">INDIRECT("Resultate"&amp;"!Z"&amp;ROW(Resultate!KP5)-2+'Bericht (Druck)'!LM59&amp;"S"&amp;COLUMN(Resultate!$H$5),FALSE)</f>
        <v>#N/A</v>
      </c>
      <c r="LN63" s="142"/>
    </row>
    <row r="64" spans="19:331" ht="15.75" hidden="1" customHeight="1" x14ac:dyDescent="0.25">
      <c r="W64" s="141" t="s">
        <v>49</v>
      </c>
      <c r="X64" s="140" t="e" cm="1">
        <f t="array" aca="1" ref="X64" ca="1">INDIRECT("Resultate"&amp;"!Z"&amp;ROW(Resultate!A5)-2+'Bericht (Druck)'!X59&amp;"S"&amp;COLUMN(Resultate!$G$5),FALSE)</f>
        <v>#N/A</v>
      </c>
      <c r="Y64" s="142"/>
      <c r="Z64" s="142"/>
      <c r="AA64" s="142"/>
      <c r="AB64" s="142"/>
      <c r="AC64" s="142"/>
      <c r="AD64" s="141" t="s">
        <v>49</v>
      </c>
      <c r="AE64" s="140" t="e" cm="1">
        <f t="array" aca="1" ref="AE64" ca="1">INDIRECT("Resultate"&amp;"!Z"&amp;ROW(Resultate!H5)-2+'Bericht (Druck)'!AE59&amp;"S"&amp;COLUMN(Resultate!$G$5),FALSE)</f>
        <v>#N/A</v>
      </c>
      <c r="AF64" s="142"/>
      <c r="AR64" s="141" t="s">
        <v>49</v>
      </c>
      <c r="AS64" s="140" t="e" cm="1">
        <f t="array" aca="1" ref="AS64" ca="1">INDIRECT("Resultate"&amp;"!Z"&amp;ROW(Resultate!V5)-2+'Bericht (Druck)'!AS59&amp;"S"&amp;COLUMN(Resultate!$G$5),FALSE)</f>
        <v>#N/A</v>
      </c>
      <c r="AT64" s="142"/>
      <c r="AU64" s="142"/>
      <c r="AV64" s="142"/>
      <c r="AW64" s="142"/>
      <c r="AX64" s="142"/>
      <c r="AY64" s="141" t="s">
        <v>49</v>
      </c>
      <c r="AZ64" s="140" t="e" cm="1">
        <f t="array" aca="1" ref="AZ64" ca="1">INDIRECT("Resultate"&amp;"!Z"&amp;ROW(Resultate!AC5)-2+'Bericht (Druck)'!AZ59&amp;"S"&amp;COLUMN(Resultate!$G$5),FALSE)</f>
        <v>#N/A</v>
      </c>
      <c r="BA64" s="142"/>
      <c r="BM64" s="141" t="s">
        <v>49</v>
      </c>
      <c r="BN64" s="140" t="e" cm="1">
        <f t="array" aca="1" ref="BN64" ca="1">INDIRECT("Resultate"&amp;"!Z"&amp;ROW(Resultate!AQ5)-2+'Bericht (Druck)'!BN59&amp;"S"&amp;COLUMN(Resultate!$G$5),FALSE)</f>
        <v>#N/A</v>
      </c>
      <c r="BO64" s="142"/>
      <c r="BP64" s="142"/>
      <c r="BQ64" s="142"/>
      <c r="BR64" s="142"/>
      <c r="BS64" s="142"/>
      <c r="BT64" s="141" t="s">
        <v>49</v>
      </c>
      <c r="BU64" s="140" t="e" cm="1">
        <f t="array" aca="1" ref="BU64" ca="1">INDIRECT("Resultate"&amp;"!Z"&amp;ROW(Resultate!AX5)-2+'Bericht (Druck)'!BU59&amp;"S"&amp;COLUMN(Resultate!$G$5),FALSE)</f>
        <v>#N/A</v>
      </c>
      <c r="BV64" s="142"/>
      <c r="CH64" s="141" t="s">
        <v>49</v>
      </c>
      <c r="CI64" s="140" t="e" cm="1">
        <f t="array" aca="1" ref="CI64" ca="1">INDIRECT("Resultate"&amp;"!Z"&amp;ROW(Resultate!BL5)-2+'Bericht (Druck)'!CI59&amp;"S"&amp;COLUMN(Resultate!$G$5),FALSE)</f>
        <v>#N/A</v>
      </c>
      <c r="CJ64" s="142"/>
      <c r="CK64" s="142"/>
      <c r="CL64" s="142"/>
      <c r="CM64" s="142"/>
      <c r="CN64" s="142"/>
      <c r="CO64" s="141" t="s">
        <v>49</v>
      </c>
      <c r="CP64" s="140" t="e" cm="1">
        <f t="array" aca="1" ref="CP64" ca="1">INDIRECT("Resultate"&amp;"!Z"&amp;ROW(Resultate!BS5)-2+'Bericht (Druck)'!CP59&amp;"S"&amp;COLUMN(Resultate!$G$5),FALSE)</f>
        <v>#N/A</v>
      </c>
      <c r="CQ64" s="142"/>
      <c r="DC64" s="141" t="s">
        <v>49</v>
      </c>
      <c r="DD64" s="140" t="e" cm="1">
        <f t="array" aca="1" ref="DD64" ca="1">INDIRECT("Resultate"&amp;"!Z"&amp;ROW(Resultate!CG5)-2+'Bericht (Druck)'!DD59&amp;"S"&amp;COLUMN(Resultate!$G$5),FALSE)</f>
        <v>#N/A</v>
      </c>
      <c r="DE64" s="142"/>
      <c r="DF64" s="142"/>
      <c r="DG64" s="142"/>
      <c r="DH64" s="142"/>
      <c r="DI64" s="142"/>
      <c r="DJ64" s="141" t="s">
        <v>49</v>
      </c>
      <c r="DK64" s="140" t="e" cm="1">
        <f t="array" aca="1" ref="DK64" ca="1">INDIRECT("Resultate"&amp;"!Z"&amp;ROW(Resultate!CN5)-2+'Bericht (Druck)'!DK59&amp;"S"&amp;COLUMN(Resultate!$G$5),FALSE)</f>
        <v>#N/A</v>
      </c>
      <c r="DL64" s="142"/>
      <c r="DX64" s="141" t="s">
        <v>49</v>
      </c>
      <c r="DY64" s="140" t="e" cm="1">
        <f t="array" aca="1" ref="DY64" ca="1">INDIRECT("Resultate"&amp;"!Z"&amp;ROW(Resultate!DB5)-2+'Bericht (Druck)'!DY59&amp;"S"&amp;COLUMN(Resultate!$G$5),FALSE)</f>
        <v>#N/A</v>
      </c>
      <c r="DZ64" s="142"/>
      <c r="EA64" s="142"/>
      <c r="EB64" s="142"/>
      <c r="EC64" s="142"/>
      <c r="ED64" s="142"/>
      <c r="EE64" s="141" t="s">
        <v>49</v>
      </c>
      <c r="EF64" s="140" t="e" cm="1">
        <f t="array" aca="1" ref="EF64" ca="1">INDIRECT("Resultate"&amp;"!Z"&amp;ROW(Resultate!DI5)-2+'Bericht (Druck)'!EF59&amp;"S"&amp;COLUMN(Resultate!$G$5),FALSE)</f>
        <v>#N/A</v>
      </c>
      <c r="EG64" s="142"/>
      <c r="ES64" s="141" t="s">
        <v>49</v>
      </c>
      <c r="ET64" s="140" t="e" cm="1">
        <f t="array" aca="1" ref="ET64" ca="1">INDIRECT("Resultate"&amp;"!Z"&amp;ROW(Resultate!DW5)-2+'Bericht (Druck)'!ET59&amp;"S"&amp;COLUMN(Resultate!$G$5),FALSE)</f>
        <v>#N/A</v>
      </c>
      <c r="EU64" s="142"/>
      <c r="EV64" s="142"/>
      <c r="EW64" s="142"/>
      <c r="EX64" s="142"/>
      <c r="EY64" s="142"/>
      <c r="EZ64" s="141" t="s">
        <v>49</v>
      </c>
      <c r="FA64" s="140" t="e" cm="1">
        <f t="array" aca="1" ref="FA64" ca="1">INDIRECT("Resultate"&amp;"!Z"&amp;ROW(Resultate!ED5)-2+'Bericht (Druck)'!FA59&amp;"S"&amp;COLUMN(Resultate!$G$5),FALSE)</f>
        <v>#N/A</v>
      </c>
      <c r="FB64" s="142"/>
      <c r="FN64" s="141" t="s">
        <v>49</v>
      </c>
      <c r="FO64" s="140" t="e" cm="1">
        <f t="array" aca="1" ref="FO64" ca="1">INDIRECT("Resultate"&amp;"!Z"&amp;ROW(Resultate!ER5)-2+'Bericht (Druck)'!FO59&amp;"S"&amp;COLUMN(Resultate!$G$5),FALSE)</f>
        <v>#N/A</v>
      </c>
      <c r="FP64" s="142"/>
      <c r="FQ64" s="142"/>
      <c r="FR64" s="142"/>
      <c r="FS64" s="142"/>
      <c r="FT64" s="142"/>
      <c r="FU64" s="141" t="s">
        <v>49</v>
      </c>
      <c r="FV64" s="140" t="e" cm="1">
        <f t="array" aca="1" ref="FV64" ca="1">INDIRECT("Resultate"&amp;"!Z"&amp;ROW(Resultate!EY5)-2+'Bericht (Druck)'!FV59&amp;"S"&amp;COLUMN(Resultate!$G$5),FALSE)</f>
        <v>#N/A</v>
      </c>
      <c r="FW64" s="142"/>
      <c r="GI64" s="141" t="s">
        <v>49</v>
      </c>
      <c r="GJ64" s="140" t="e" cm="1">
        <f t="array" aca="1" ref="GJ64" ca="1">INDIRECT("Resultate"&amp;"!Z"&amp;ROW(Resultate!FM5)-2+'Bericht (Druck)'!GJ59&amp;"S"&amp;COLUMN(Resultate!$G$5),FALSE)</f>
        <v>#N/A</v>
      </c>
      <c r="GK64" s="142"/>
      <c r="GL64" s="142"/>
      <c r="GM64" s="142"/>
      <c r="GN64" s="142"/>
      <c r="GO64" s="142"/>
      <c r="GP64" s="141" t="s">
        <v>49</v>
      </c>
      <c r="GQ64" s="140" t="e" cm="1">
        <f t="array" aca="1" ref="GQ64" ca="1">INDIRECT("Resultate"&amp;"!Z"&amp;ROW(Resultate!FT5)-2+'Bericht (Druck)'!GQ59&amp;"S"&amp;COLUMN(Resultate!$G$5),FALSE)</f>
        <v>#N/A</v>
      </c>
      <c r="GR64" s="142"/>
      <c r="HD64" s="141" t="s">
        <v>49</v>
      </c>
      <c r="HE64" s="140" t="e" cm="1">
        <f t="array" aca="1" ref="HE64" ca="1">INDIRECT("Resultate"&amp;"!Z"&amp;ROW(Resultate!GH5)-2+'Bericht (Druck)'!HE59&amp;"S"&amp;COLUMN(Resultate!$G$5),FALSE)</f>
        <v>#N/A</v>
      </c>
      <c r="HF64" s="142"/>
      <c r="HG64" s="142"/>
      <c r="HH64" s="142"/>
      <c r="HI64" s="142"/>
      <c r="HJ64" s="142"/>
      <c r="HK64" s="141" t="s">
        <v>49</v>
      </c>
      <c r="HL64" s="140" t="e" cm="1">
        <f t="array" aca="1" ref="HL64" ca="1">INDIRECT("Resultate"&amp;"!Z"&amp;ROW(Resultate!GO5)-2+'Bericht (Druck)'!HL59&amp;"S"&amp;COLUMN(Resultate!$G$5),FALSE)</f>
        <v>#N/A</v>
      </c>
      <c r="HM64" s="142"/>
      <c r="HY64" s="141" t="s">
        <v>49</v>
      </c>
      <c r="HZ64" s="140" t="e" cm="1">
        <f t="array" aca="1" ref="HZ64" ca="1">INDIRECT("Resultate"&amp;"!Z"&amp;ROW(Resultate!HC5)-2+'Bericht (Druck)'!HZ59&amp;"S"&amp;COLUMN(Resultate!$G$5),FALSE)</f>
        <v>#N/A</v>
      </c>
      <c r="IA64" s="142"/>
      <c r="IB64" s="142"/>
      <c r="IC64" s="142"/>
      <c r="ID64" s="142"/>
      <c r="IE64" s="142"/>
      <c r="IF64" s="141" t="s">
        <v>49</v>
      </c>
      <c r="IG64" s="140" t="e" cm="1">
        <f t="array" aca="1" ref="IG64" ca="1">INDIRECT("Resultate"&amp;"!Z"&amp;ROW(Resultate!HJ5)-2+'Bericht (Druck)'!IG59&amp;"S"&amp;COLUMN(Resultate!$G$5),FALSE)</f>
        <v>#N/A</v>
      </c>
      <c r="IH64" s="142"/>
      <c r="IT64" s="141" t="s">
        <v>49</v>
      </c>
      <c r="IU64" s="140" t="e" cm="1">
        <f t="array" aca="1" ref="IU64" ca="1">INDIRECT("Resultate"&amp;"!Z"&amp;ROW(Resultate!HX5)-2+'Bericht (Druck)'!IU59&amp;"S"&amp;COLUMN(Resultate!$G$5),FALSE)</f>
        <v>#N/A</v>
      </c>
      <c r="IV64" s="142"/>
      <c r="IW64" s="142"/>
      <c r="IX64" s="142"/>
      <c r="IY64" s="142"/>
      <c r="IZ64" s="142"/>
      <c r="JA64" s="141" t="s">
        <v>49</v>
      </c>
      <c r="JB64" s="140" t="e" cm="1">
        <f t="array" aca="1" ref="JB64" ca="1">INDIRECT("Resultate"&amp;"!Z"&amp;ROW(Resultate!IE5)-2+'Bericht (Druck)'!JB59&amp;"S"&amp;COLUMN(Resultate!$G$5),FALSE)</f>
        <v>#N/A</v>
      </c>
      <c r="JC64" s="142"/>
      <c r="JO64" s="141" t="s">
        <v>49</v>
      </c>
      <c r="JP64" s="140" t="e" cm="1">
        <f t="array" aca="1" ref="JP64" ca="1">INDIRECT("Resultate"&amp;"!Z"&amp;ROW(Resultate!IS5)-2+'Bericht (Druck)'!JP59&amp;"S"&amp;COLUMN(Resultate!$G$5),FALSE)</f>
        <v>#N/A</v>
      </c>
      <c r="JQ64" s="142"/>
      <c r="JR64" s="142"/>
      <c r="JS64" s="142"/>
      <c r="JT64" s="142"/>
      <c r="JU64" s="142"/>
      <c r="JV64" s="141" t="s">
        <v>49</v>
      </c>
      <c r="JW64" s="140" t="e" cm="1">
        <f t="array" aca="1" ref="JW64" ca="1">INDIRECT("Resultate"&amp;"!Z"&amp;ROW(Resultate!IZ5)-2+'Bericht (Druck)'!JW59&amp;"S"&amp;COLUMN(Resultate!$G$5),FALSE)</f>
        <v>#N/A</v>
      </c>
      <c r="JX64" s="142"/>
      <c r="KJ64" s="141" t="s">
        <v>49</v>
      </c>
      <c r="KK64" s="140" t="e" cm="1">
        <f t="array" aca="1" ref="KK64" ca="1">INDIRECT("Resultate"&amp;"!Z"&amp;ROW(Resultate!JN5)-2+'Bericht (Druck)'!KK59&amp;"S"&amp;COLUMN(Resultate!$G$5),FALSE)</f>
        <v>#N/A</v>
      </c>
      <c r="KL64" s="142"/>
      <c r="KM64" s="142"/>
      <c r="KN64" s="142"/>
      <c r="KO64" s="142"/>
      <c r="KP64" s="142"/>
      <c r="KQ64" s="141" t="s">
        <v>49</v>
      </c>
      <c r="KR64" s="140" t="e" cm="1">
        <f t="array" aca="1" ref="KR64" ca="1">INDIRECT("Resultate"&amp;"!Z"&amp;ROW(Resultate!JU5)-2+'Bericht (Druck)'!KR59&amp;"S"&amp;COLUMN(Resultate!$G$5),FALSE)</f>
        <v>#N/A</v>
      </c>
      <c r="KS64" s="142"/>
      <c r="LE64" s="141" t="s">
        <v>49</v>
      </c>
      <c r="LF64" s="140" t="e" cm="1">
        <f t="array" aca="1" ref="LF64" ca="1">INDIRECT("Resultate"&amp;"!Z"&amp;ROW(Resultate!KI5)-2+'Bericht (Druck)'!LF59&amp;"S"&amp;COLUMN(Resultate!$G$5),FALSE)</f>
        <v>#N/A</v>
      </c>
      <c r="LG64" s="142"/>
      <c r="LH64" s="142"/>
      <c r="LI64" s="142"/>
      <c r="LJ64" s="142"/>
      <c r="LK64" s="142"/>
      <c r="LL64" s="141" t="s">
        <v>49</v>
      </c>
      <c r="LM64" s="140" t="e" cm="1">
        <f t="array" aca="1" ref="LM64" ca="1">INDIRECT("Resultate"&amp;"!Z"&amp;ROW(Resultate!KP5)-2+'Bericht (Druck)'!LM59&amp;"S"&amp;COLUMN(Resultate!$G$5),FALSE)</f>
        <v>#N/A</v>
      </c>
      <c r="LN64" s="142"/>
    </row>
    <row r="65" spans="23:23" ht="15.75" hidden="1" customHeight="1" x14ac:dyDescent="0.25"/>
    <row r="70" spans="23:23" ht="24.75" customHeight="1" x14ac:dyDescent="0.25"/>
    <row r="72" spans="23:23" ht="15.75" customHeight="1" x14ac:dyDescent="0.25">
      <c r="W72" s="20"/>
    </row>
    <row r="73" spans="23:23" ht="15.75" customHeight="1" x14ac:dyDescent="0.25">
      <c r="W73" s="195"/>
    </row>
    <row r="74" spans="23:23" ht="15.75" customHeight="1" x14ac:dyDescent="0.25">
      <c r="W74" s="195"/>
    </row>
    <row r="75" spans="23:23" ht="15.75" customHeight="1" x14ac:dyDescent="0.25">
      <c r="W75" s="195"/>
    </row>
    <row r="76" spans="23:23" ht="15.75" customHeight="1" x14ac:dyDescent="0.25">
      <c r="W76" s="195"/>
    </row>
    <row r="77" spans="23:23" ht="15.75" customHeight="1" x14ac:dyDescent="0.25">
      <c r="W77" s="195"/>
    </row>
    <row r="78" spans="23:23" ht="15.75" customHeight="1" x14ac:dyDescent="0.25">
      <c r="W78" s="195"/>
    </row>
    <row r="79" spans="23:23" ht="15.75" customHeight="1" x14ac:dyDescent="0.25">
      <c r="W79" s="195"/>
    </row>
    <row r="80" spans="23:23" ht="15.75" customHeight="1" x14ac:dyDescent="0.25">
      <c r="W80" s="195"/>
    </row>
  </sheetData>
  <sheetProtection sheet="1" objects="1" scenarios="1" selectLockedCells="1"/>
  <mergeCells count="845">
    <mergeCell ref="JN21:JO21"/>
    <mergeCell ref="KI21:KJ21"/>
    <mergeCell ref="LD21:LE21"/>
    <mergeCell ref="KI48:KJ48"/>
    <mergeCell ref="LD48:LE48"/>
    <mergeCell ref="KI49:KJ50"/>
    <mergeCell ref="LD49:LE50"/>
    <mergeCell ref="KK50:KM50"/>
    <mergeCell ref="KN50:KP50"/>
    <mergeCell ref="KQ50:KR50"/>
    <mergeCell ref="KS50:KT50"/>
    <mergeCell ref="KU50:KV50"/>
    <mergeCell ref="KI41:KJ41"/>
    <mergeCell ref="KX41:KY41"/>
    <mergeCell ref="LD41:LE41"/>
    <mergeCell ref="KI39:KJ39"/>
    <mergeCell ref="KX39:KY39"/>
    <mergeCell ref="LD39:LE39"/>
    <mergeCell ref="KI27:LC27"/>
    <mergeCell ref="LD27:LX27"/>
    <mergeCell ref="KY28:LC28"/>
    <mergeCell ref="LF50:LH50"/>
    <mergeCell ref="LI50:LK50"/>
    <mergeCell ref="LL50:LM50"/>
    <mergeCell ref="LS41:LT41"/>
    <mergeCell ref="KI42:KJ43"/>
    <mergeCell ref="KX42:KY42"/>
    <mergeCell ref="LD42:LE43"/>
    <mergeCell ref="LS42:LT42"/>
    <mergeCell ref="KK43:KM43"/>
    <mergeCell ref="KN43:KP43"/>
    <mergeCell ref="KQ43:KS43"/>
    <mergeCell ref="KT43:KV43"/>
    <mergeCell ref="KW43:KZ43"/>
    <mergeCell ref="LF43:LH43"/>
    <mergeCell ref="LI43:LK43"/>
    <mergeCell ref="LL43:LN43"/>
    <mergeCell ref="LO43:LQ43"/>
    <mergeCell ref="LR43:LU43"/>
    <mergeCell ref="BL39:BM39"/>
    <mergeCell ref="CB31:CF31"/>
    <mergeCell ref="CB30:CF30"/>
    <mergeCell ref="CB29:CF29"/>
    <mergeCell ref="LN50:LO50"/>
    <mergeCell ref="LP50:LQ50"/>
    <mergeCell ref="KI46:KJ46"/>
    <mergeCell ref="LD46:LE46"/>
    <mergeCell ref="KI47:KJ47"/>
    <mergeCell ref="LD47:LE47"/>
    <mergeCell ref="JP50:JR50"/>
    <mergeCell ref="JS50:JU50"/>
    <mergeCell ref="JV50:JW50"/>
    <mergeCell ref="JX50:JY50"/>
    <mergeCell ref="JZ50:KA50"/>
    <mergeCell ref="KC41:KD41"/>
    <mergeCell ref="KC42:KD42"/>
    <mergeCell ref="HX48:HY48"/>
    <mergeCell ref="IS48:IT48"/>
    <mergeCell ref="JN48:JO48"/>
    <mergeCell ref="HX49:HY50"/>
    <mergeCell ref="IS49:IT50"/>
    <mergeCell ref="JN49:JO50"/>
    <mergeCell ref="HZ50:IB50"/>
    <mergeCell ref="LT28:LX28"/>
    <mergeCell ref="LS39:LT39"/>
    <mergeCell ref="KI40:KJ40"/>
    <mergeCell ref="KX40:KY40"/>
    <mergeCell ref="LD40:LE40"/>
    <mergeCell ref="LS40:LT40"/>
    <mergeCell ref="KY29:LC29"/>
    <mergeCell ref="LT29:LX29"/>
    <mergeCell ref="KY30:LC30"/>
    <mergeCell ref="LT30:LX30"/>
    <mergeCell ref="KY31:LC31"/>
    <mergeCell ref="LT31:LX31"/>
    <mergeCell ref="LL17:LN17"/>
    <mergeCell ref="LO17:LQ17"/>
    <mergeCell ref="KI14:KJ14"/>
    <mergeCell ref="KX14:KY14"/>
    <mergeCell ref="LD14:LE14"/>
    <mergeCell ref="LS14:LT14"/>
    <mergeCell ref="KI15:KJ15"/>
    <mergeCell ref="KX15:KY15"/>
    <mergeCell ref="LD15:LE15"/>
    <mergeCell ref="LS15:LT15"/>
    <mergeCell ref="KI16:KJ17"/>
    <mergeCell ref="KX16:KY16"/>
    <mergeCell ref="LD16:LE17"/>
    <mergeCell ref="LS16:LT16"/>
    <mergeCell ref="LR17:LU17"/>
    <mergeCell ref="KK17:KM17"/>
    <mergeCell ref="KN17:KP17"/>
    <mergeCell ref="KQ17:KS17"/>
    <mergeCell ref="KT17:KV17"/>
    <mergeCell ref="KW17:KZ17"/>
    <mergeCell ref="LF17:LH17"/>
    <mergeCell ref="JP24:JR24"/>
    <mergeCell ref="JS24:JU24"/>
    <mergeCell ref="JV24:JW24"/>
    <mergeCell ref="JX24:JY24"/>
    <mergeCell ref="JZ24:KA24"/>
    <mergeCell ref="KI1:LC1"/>
    <mergeCell ref="LD1:LX1"/>
    <mergeCell ref="KY2:LC2"/>
    <mergeCell ref="LT2:LX2"/>
    <mergeCell ref="KY3:LC3"/>
    <mergeCell ref="LT3:LX3"/>
    <mergeCell ref="KY4:LC4"/>
    <mergeCell ref="LT4:LX4"/>
    <mergeCell ref="KY5:LC5"/>
    <mergeCell ref="LT5:LX5"/>
    <mergeCell ref="KI13:KJ13"/>
    <mergeCell ref="KX13:KY13"/>
    <mergeCell ref="LD13:LE13"/>
    <mergeCell ref="LS13:LT13"/>
    <mergeCell ref="LD22:LE22"/>
    <mergeCell ref="KI22:KJ22"/>
    <mergeCell ref="LD20:LE20"/>
    <mergeCell ref="KI20:KJ20"/>
    <mergeCell ref="LI17:LK17"/>
    <mergeCell ref="IC50:IE50"/>
    <mergeCell ref="IF50:IG50"/>
    <mergeCell ref="IH50:II50"/>
    <mergeCell ref="IJ50:IK50"/>
    <mergeCell ref="IU50:IW50"/>
    <mergeCell ref="IX50:IZ50"/>
    <mergeCell ref="JA50:JB50"/>
    <mergeCell ref="JC50:JD50"/>
    <mergeCell ref="JE50:JF50"/>
    <mergeCell ref="JV43:JX43"/>
    <mergeCell ref="JY43:KA43"/>
    <mergeCell ref="KB43:KE43"/>
    <mergeCell ref="HX46:HY46"/>
    <mergeCell ref="IS46:IT46"/>
    <mergeCell ref="JN46:JO46"/>
    <mergeCell ref="HX47:HY47"/>
    <mergeCell ref="IS47:IT47"/>
    <mergeCell ref="JN47:JO47"/>
    <mergeCell ref="JP43:JR43"/>
    <mergeCell ref="JS43:JU43"/>
    <mergeCell ref="HX41:HY41"/>
    <mergeCell ref="IM41:IN41"/>
    <mergeCell ref="IS41:IT41"/>
    <mergeCell ref="JH41:JI41"/>
    <mergeCell ref="JN41:JO41"/>
    <mergeCell ref="HX42:HY43"/>
    <mergeCell ref="IM42:IN42"/>
    <mergeCell ref="IS42:IT43"/>
    <mergeCell ref="JH42:JI42"/>
    <mergeCell ref="JN42:JO43"/>
    <mergeCell ref="HZ43:IB43"/>
    <mergeCell ref="IC43:IE43"/>
    <mergeCell ref="IF43:IH43"/>
    <mergeCell ref="II43:IK43"/>
    <mergeCell ref="IL43:IO43"/>
    <mergeCell ref="IU43:IW43"/>
    <mergeCell ref="IX43:IZ43"/>
    <mergeCell ref="JA43:JC43"/>
    <mergeCell ref="JD43:JF43"/>
    <mergeCell ref="JG43:JJ43"/>
    <mergeCell ref="HX39:HY39"/>
    <mergeCell ref="IM39:IN39"/>
    <mergeCell ref="IS39:IT39"/>
    <mergeCell ref="JH39:JI39"/>
    <mergeCell ref="JN39:JO39"/>
    <mergeCell ref="KC39:KD39"/>
    <mergeCell ref="HX40:HY40"/>
    <mergeCell ref="IM40:IN40"/>
    <mergeCell ref="IS40:IT40"/>
    <mergeCell ref="JH40:JI40"/>
    <mergeCell ref="JN40:JO40"/>
    <mergeCell ref="KC40:KD40"/>
    <mergeCell ref="IN29:IR29"/>
    <mergeCell ref="JI29:JM29"/>
    <mergeCell ref="KD29:KH29"/>
    <mergeCell ref="IN30:IR30"/>
    <mergeCell ref="JI30:JM30"/>
    <mergeCell ref="KD30:KH30"/>
    <mergeCell ref="IN31:IR31"/>
    <mergeCell ref="JI31:JM31"/>
    <mergeCell ref="KD31:KH31"/>
    <mergeCell ref="HX27:IR27"/>
    <mergeCell ref="IS27:JM27"/>
    <mergeCell ref="JN27:KH27"/>
    <mergeCell ref="IN28:IR28"/>
    <mergeCell ref="JI28:JM28"/>
    <mergeCell ref="KD28:KH28"/>
    <mergeCell ref="HX20:HY20"/>
    <mergeCell ref="IS20:IT20"/>
    <mergeCell ref="JN20:JO20"/>
    <mergeCell ref="HX22:HY22"/>
    <mergeCell ref="IS22:IT22"/>
    <mergeCell ref="JN22:JO22"/>
    <mergeCell ref="HX23:HY24"/>
    <mergeCell ref="IS23:IT24"/>
    <mergeCell ref="JN23:JO24"/>
    <mergeCell ref="HZ24:IB24"/>
    <mergeCell ref="IC24:IE24"/>
    <mergeCell ref="IF24:IG24"/>
    <mergeCell ref="IH24:II24"/>
    <mergeCell ref="IJ24:IK24"/>
    <mergeCell ref="IU24:IW24"/>
    <mergeCell ref="IX24:IZ24"/>
    <mergeCell ref="JA24:JB24"/>
    <mergeCell ref="JC24:JD24"/>
    <mergeCell ref="JE24:JF24"/>
    <mergeCell ref="HX16:HY17"/>
    <mergeCell ref="IM16:IN16"/>
    <mergeCell ref="IS16:IT17"/>
    <mergeCell ref="JH16:JI16"/>
    <mergeCell ref="JN16:JO17"/>
    <mergeCell ref="KC16:KD16"/>
    <mergeCell ref="HZ17:IB17"/>
    <mergeCell ref="IC17:IE17"/>
    <mergeCell ref="IF17:IH17"/>
    <mergeCell ref="II17:IK17"/>
    <mergeCell ref="IL17:IO17"/>
    <mergeCell ref="IU17:IW17"/>
    <mergeCell ref="IX17:IZ17"/>
    <mergeCell ref="JA17:JC17"/>
    <mergeCell ref="JD17:JF17"/>
    <mergeCell ref="JG17:JJ17"/>
    <mergeCell ref="JP17:JR17"/>
    <mergeCell ref="JS17:JU17"/>
    <mergeCell ref="JV17:JX17"/>
    <mergeCell ref="JY17:KA17"/>
    <mergeCell ref="KB17:KE17"/>
    <mergeCell ref="HX21:HY21"/>
    <mergeCell ref="IS21:IT21"/>
    <mergeCell ref="JN13:JO13"/>
    <mergeCell ref="KC13:KD13"/>
    <mergeCell ref="HX14:HY14"/>
    <mergeCell ref="IM14:IN14"/>
    <mergeCell ref="IS14:IT14"/>
    <mergeCell ref="JH14:JI14"/>
    <mergeCell ref="JN14:JO14"/>
    <mergeCell ref="KC14:KD14"/>
    <mergeCell ref="HX15:HY15"/>
    <mergeCell ref="IM15:IN15"/>
    <mergeCell ref="IS15:IT15"/>
    <mergeCell ref="JH15:JI15"/>
    <mergeCell ref="JN15:JO15"/>
    <mergeCell ref="KC15:KD15"/>
    <mergeCell ref="HE50:HG50"/>
    <mergeCell ref="HH50:HJ50"/>
    <mergeCell ref="HK50:HL50"/>
    <mergeCell ref="HM50:HN50"/>
    <mergeCell ref="HO50:HP50"/>
    <mergeCell ref="HX1:IR1"/>
    <mergeCell ref="IS1:JM1"/>
    <mergeCell ref="JN1:KH1"/>
    <mergeCell ref="IN2:IR2"/>
    <mergeCell ref="JI2:JM2"/>
    <mergeCell ref="KD2:KH2"/>
    <mergeCell ref="IN3:IR3"/>
    <mergeCell ref="JI3:JM3"/>
    <mergeCell ref="KD3:KH3"/>
    <mergeCell ref="IN4:IR4"/>
    <mergeCell ref="JI4:JM4"/>
    <mergeCell ref="KD4:KH4"/>
    <mergeCell ref="IN5:IR5"/>
    <mergeCell ref="JI5:JM5"/>
    <mergeCell ref="KD5:KH5"/>
    <mergeCell ref="HX13:HY13"/>
    <mergeCell ref="IM13:IN13"/>
    <mergeCell ref="IS13:IT13"/>
    <mergeCell ref="JH13:JI13"/>
    <mergeCell ref="FM48:FN48"/>
    <mergeCell ref="GH48:GI48"/>
    <mergeCell ref="HC48:HD48"/>
    <mergeCell ref="FM49:FN50"/>
    <mergeCell ref="GH49:GI50"/>
    <mergeCell ref="HC49:HD50"/>
    <mergeCell ref="FO50:FQ50"/>
    <mergeCell ref="FR50:FT50"/>
    <mergeCell ref="FU50:FV50"/>
    <mergeCell ref="FW50:FX50"/>
    <mergeCell ref="FY50:FZ50"/>
    <mergeCell ref="GJ50:GL50"/>
    <mergeCell ref="GM50:GO50"/>
    <mergeCell ref="GP50:GQ50"/>
    <mergeCell ref="GR50:GS50"/>
    <mergeCell ref="GT50:GU50"/>
    <mergeCell ref="HK43:HM43"/>
    <mergeCell ref="HN43:HP43"/>
    <mergeCell ref="HQ43:HT43"/>
    <mergeCell ref="FM46:FN46"/>
    <mergeCell ref="GH46:GI46"/>
    <mergeCell ref="HC46:HD46"/>
    <mergeCell ref="FM47:FN47"/>
    <mergeCell ref="GH47:GI47"/>
    <mergeCell ref="HC47:HD47"/>
    <mergeCell ref="FM41:FN41"/>
    <mergeCell ref="GB41:GC41"/>
    <mergeCell ref="GH41:GI41"/>
    <mergeCell ref="GW41:GX41"/>
    <mergeCell ref="HC41:HD41"/>
    <mergeCell ref="HR41:HS41"/>
    <mergeCell ref="FM42:FN43"/>
    <mergeCell ref="GB42:GC42"/>
    <mergeCell ref="GH42:GI43"/>
    <mergeCell ref="GW42:GX42"/>
    <mergeCell ref="HC42:HD43"/>
    <mergeCell ref="HR42:HS42"/>
    <mergeCell ref="FO43:FQ43"/>
    <mergeCell ref="FR43:FT43"/>
    <mergeCell ref="FU43:FW43"/>
    <mergeCell ref="FX43:FZ43"/>
    <mergeCell ref="GA43:GD43"/>
    <mergeCell ref="GJ43:GL43"/>
    <mergeCell ref="GM43:GO43"/>
    <mergeCell ref="GP43:GR43"/>
    <mergeCell ref="GS43:GU43"/>
    <mergeCell ref="GV43:GY43"/>
    <mergeCell ref="HE43:HG43"/>
    <mergeCell ref="HH43:HJ43"/>
    <mergeCell ref="FM39:FN39"/>
    <mergeCell ref="GB39:GC39"/>
    <mergeCell ref="GH39:GI39"/>
    <mergeCell ref="GW39:GX39"/>
    <mergeCell ref="HC39:HD39"/>
    <mergeCell ref="HR39:HS39"/>
    <mergeCell ref="FM40:FN40"/>
    <mergeCell ref="GB40:GC40"/>
    <mergeCell ref="GH40:GI40"/>
    <mergeCell ref="GW40:GX40"/>
    <mergeCell ref="HC40:HD40"/>
    <mergeCell ref="HR40:HS40"/>
    <mergeCell ref="GC29:GG29"/>
    <mergeCell ref="GX29:HB29"/>
    <mergeCell ref="HS29:HW29"/>
    <mergeCell ref="GC30:GG30"/>
    <mergeCell ref="GX30:HB30"/>
    <mergeCell ref="HS30:HW30"/>
    <mergeCell ref="GC31:GG31"/>
    <mergeCell ref="GX31:HB31"/>
    <mergeCell ref="HS31:HW31"/>
    <mergeCell ref="HE24:HG24"/>
    <mergeCell ref="HH24:HJ24"/>
    <mergeCell ref="HK24:HL24"/>
    <mergeCell ref="HM24:HN24"/>
    <mergeCell ref="HO24:HP24"/>
    <mergeCell ref="FM27:GG27"/>
    <mergeCell ref="GH27:HB27"/>
    <mergeCell ref="HC27:HW27"/>
    <mergeCell ref="GC28:GG28"/>
    <mergeCell ref="GX28:HB28"/>
    <mergeCell ref="HS28:HW28"/>
    <mergeCell ref="FM20:FN20"/>
    <mergeCell ref="GH20:GI20"/>
    <mergeCell ref="HC20:HD20"/>
    <mergeCell ref="FM22:FN22"/>
    <mergeCell ref="GH22:GI22"/>
    <mergeCell ref="HC22:HD22"/>
    <mergeCell ref="FM23:FN24"/>
    <mergeCell ref="GH23:GI24"/>
    <mergeCell ref="HC23:HD24"/>
    <mergeCell ref="FO24:FQ24"/>
    <mergeCell ref="FR24:FT24"/>
    <mergeCell ref="FU24:FV24"/>
    <mergeCell ref="FW24:FX24"/>
    <mergeCell ref="FY24:FZ24"/>
    <mergeCell ref="GJ24:GL24"/>
    <mergeCell ref="GM24:GO24"/>
    <mergeCell ref="GP24:GQ24"/>
    <mergeCell ref="GR24:GS24"/>
    <mergeCell ref="GT24:GU24"/>
    <mergeCell ref="HC21:HD21"/>
    <mergeCell ref="FM21:FN21"/>
    <mergeCell ref="GH21:GI21"/>
    <mergeCell ref="FM16:FN17"/>
    <mergeCell ref="GB16:GC16"/>
    <mergeCell ref="GH16:GI17"/>
    <mergeCell ref="GW16:GX16"/>
    <mergeCell ref="HC16:HD17"/>
    <mergeCell ref="HR16:HS16"/>
    <mergeCell ref="FO17:FQ17"/>
    <mergeCell ref="FR17:FT17"/>
    <mergeCell ref="FU17:FW17"/>
    <mergeCell ref="FX17:FZ17"/>
    <mergeCell ref="GA17:GD17"/>
    <mergeCell ref="GJ17:GL17"/>
    <mergeCell ref="GM17:GO17"/>
    <mergeCell ref="GP17:GR17"/>
    <mergeCell ref="GS17:GU17"/>
    <mergeCell ref="GV17:GY17"/>
    <mergeCell ref="HE17:HG17"/>
    <mergeCell ref="HH17:HJ17"/>
    <mergeCell ref="HK17:HM17"/>
    <mergeCell ref="HN17:HP17"/>
    <mergeCell ref="HQ17:HT17"/>
    <mergeCell ref="HC13:HD13"/>
    <mergeCell ref="HR13:HS13"/>
    <mergeCell ref="FM14:FN14"/>
    <mergeCell ref="GB14:GC14"/>
    <mergeCell ref="GH14:GI14"/>
    <mergeCell ref="GW14:GX14"/>
    <mergeCell ref="HC14:HD14"/>
    <mergeCell ref="HR14:HS14"/>
    <mergeCell ref="FM15:FN15"/>
    <mergeCell ref="GB15:GC15"/>
    <mergeCell ref="GH15:GI15"/>
    <mergeCell ref="GW15:GX15"/>
    <mergeCell ref="HC15:HD15"/>
    <mergeCell ref="HR15:HS15"/>
    <mergeCell ref="ET50:EV50"/>
    <mergeCell ref="EW50:EY50"/>
    <mergeCell ref="EZ50:FA50"/>
    <mergeCell ref="FB50:FC50"/>
    <mergeCell ref="FD50:FE50"/>
    <mergeCell ref="FM1:GG1"/>
    <mergeCell ref="GH1:HB1"/>
    <mergeCell ref="HC1:HW1"/>
    <mergeCell ref="GC2:GG2"/>
    <mergeCell ref="GX2:HB2"/>
    <mergeCell ref="HS2:HW2"/>
    <mergeCell ref="GC3:GG3"/>
    <mergeCell ref="GX3:HB3"/>
    <mergeCell ref="HS3:HW3"/>
    <mergeCell ref="GC4:GG4"/>
    <mergeCell ref="GX4:HB4"/>
    <mergeCell ref="HS4:HW4"/>
    <mergeCell ref="GC5:GG5"/>
    <mergeCell ref="GX5:HB5"/>
    <mergeCell ref="HS5:HW5"/>
    <mergeCell ref="FM13:FN13"/>
    <mergeCell ref="GB13:GC13"/>
    <mergeCell ref="GH13:GI13"/>
    <mergeCell ref="GW13:GX13"/>
    <mergeCell ref="DW48:DX48"/>
    <mergeCell ref="ER48:ES48"/>
    <mergeCell ref="DB49:DC50"/>
    <mergeCell ref="DW49:DX50"/>
    <mergeCell ref="ER49:ES50"/>
    <mergeCell ref="DD50:DF50"/>
    <mergeCell ref="DG50:DI50"/>
    <mergeCell ref="DJ50:DK50"/>
    <mergeCell ref="DL50:DM50"/>
    <mergeCell ref="DN50:DO50"/>
    <mergeCell ref="DY50:EA50"/>
    <mergeCell ref="EB50:ED50"/>
    <mergeCell ref="EE50:EF50"/>
    <mergeCell ref="EG50:EH50"/>
    <mergeCell ref="EI50:EJ50"/>
    <mergeCell ref="ET43:EV43"/>
    <mergeCell ref="EW43:EY43"/>
    <mergeCell ref="EZ43:FB43"/>
    <mergeCell ref="FC43:FE43"/>
    <mergeCell ref="FF43:FI43"/>
    <mergeCell ref="DB46:DC46"/>
    <mergeCell ref="DW46:DX46"/>
    <mergeCell ref="ER46:ES46"/>
    <mergeCell ref="DB47:DC47"/>
    <mergeCell ref="DW47:DX47"/>
    <mergeCell ref="ER47:ES47"/>
    <mergeCell ref="ER40:ES40"/>
    <mergeCell ref="FG40:FH40"/>
    <mergeCell ref="DB41:DC41"/>
    <mergeCell ref="DQ41:DR41"/>
    <mergeCell ref="DW41:DX41"/>
    <mergeCell ref="EL41:EM41"/>
    <mergeCell ref="ER41:ES41"/>
    <mergeCell ref="FG41:FH41"/>
    <mergeCell ref="DB42:DC43"/>
    <mergeCell ref="DQ42:DR42"/>
    <mergeCell ref="DW42:DX43"/>
    <mergeCell ref="EL42:EM42"/>
    <mergeCell ref="ER42:ES43"/>
    <mergeCell ref="FG42:FH42"/>
    <mergeCell ref="DD43:DF43"/>
    <mergeCell ref="DG43:DI43"/>
    <mergeCell ref="DJ43:DL43"/>
    <mergeCell ref="DM43:DO43"/>
    <mergeCell ref="DP43:DS43"/>
    <mergeCell ref="DY43:EA43"/>
    <mergeCell ref="EB43:ED43"/>
    <mergeCell ref="EE43:EG43"/>
    <mergeCell ref="EH43:EJ43"/>
    <mergeCell ref="EK43:EN43"/>
    <mergeCell ref="DR31:DV31"/>
    <mergeCell ref="EM31:EQ31"/>
    <mergeCell ref="FH31:FL31"/>
    <mergeCell ref="DB39:DC39"/>
    <mergeCell ref="DQ39:DR39"/>
    <mergeCell ref="DW39:DX39"/>
    <mergeCell ref="EL39:EM39"/>
    <mergeCell ref="ER39:ES39"/>
    <mergeCell ref="FG39:FH39"/>
    <mergeCell ref="DB27:DV27"/>
    <mergeCell ref="DW27:EQ27"/>
    <mergeCell ref="ER27:FL27"/>
    <mergeCell ref="DR28:DV28"/>
    <mergeCell ref="EM28:EQ28"/>
    <mergeCell ref="FH28:FL28"/>
    <mergeCell ref="FH29:FL29"/>
    <mergeCell ref="DR30:DV30"/>
    <mergeCell ref="EM30:EQ30"/>
    <mergeCell ref="FH30:FL30"/>
    <mergeCell ref="ER20:ES20"/>
    <mergeCell ref="DB22:DC22"/>
    <mergeCell ref="DW22:DX22"/>
    <mergeCell ref="ER22:ES22"/>
    <mergeCell ref="DB23:DC24"/>
    <mergeCell ref="DW23:DX24"/>
    <mergeCell ref="ER23:ES24"/>
    <mergeCell ref="DD24:DF24"/>
    <mergeCell ref="DG24:DI24"/>
    <mergeCell ref="DJ24:DK24"/>
    <mergeCell ref="DL24:DM24"/>
    <mergeCell ref="DN24:DO24"/>
    <mergeCell ref="DY24:EA24"/>
    <mergeCell ref="EB24:ED24"/>
    <mergeCell ref="EE24:EF24"/>
    <mergeCell ref="EG24:EH24"/>
    <mergeCell ref="EI24:EJ24"/>
    <mergeCell ref="ER21:ES21"/>
    <mergeCell ref="DW21:DX21"/>
    <mergeCell ref="DB21:DC21"/>
    <mergeCell ref="ER15:ES15"/>
    <mergeCell ref="FG15:FH15"/>
    <mergeCell ref="DB16:DC17"/>
    <mergeCell ref="DQ16:DR16"/>
    <mergeCell ref="DW16:DX17"/>
    <mergeCell ref="EL16:EM16"/>
    <mergeCell ref="ER16:ES17"/>
    <mergeCell ref="FG16:FH16"/>
    <mergeCell ref="DD17:DF17"/>
    <mergeCell ref="DG17:DI17"/>
    <mergeCell ref="DJ17:DL17"/>
    <mergeCell ref="DM17:DO17"/>
    <mergeCell ref="DP17:DS17"/>
    <mergeCell ref="DY17:EA17"/>
    <mergeCell ref="EB17:ED17"/>
    <mergeCell ref="EE17:EG17"/>
    <mergeCell ref="EH17:EJ17"/>
    <mergeCell ref="EK17:EN17"/>
    <mergeCell ref="ET17:EV17"/>
    <mergeCell ref="EW17:EY17"/>
    <mergeCell ref="EZ17:FB17"/>
    <mergeCell ref="FC17:FE17"/>
    <mergeCell ref="FF17:FI17"/>
    <mergeCell ref="FH5:FL5"/>
    <mergeCell ref="DB13:DC13"/>
    <mergeCell ref="DQ13:DR13"/>
    <mergeCell ref="DW13:DX13"/>
    <mergeCell ref="EL13:EM13"/>
    <mergeCell ref="ER13:ES13"/>
    <mergeCell ref="FG13:FH13"/>
    <mergeCell ref="DB14:DC14"/>
    <mergeCell ref="DQ14:DR14"/>
    <mergeCell ref="DW14:DX14"/>
    <mergeCell ref="EL14:EM14"/>
    <mergeCell ref="ER14:ES14"/>
    <mergeCell ref="FG14:FH14"/>
    <mergeCell ref="ER1:FL1"/>
    <mergeCell ref="DR2:DV2"/>
    <mergeCell ref="EM2:EQ2"/>
    <mergeCell ref="FH2:FL2"/>
    <mergeCell ref="DR3:DV3"/>
    <mergeCell ref="EM3:EQ3"/>
    <mergeCell ref="FH3:FL3"/>
    <mergeCell ref="DR4:DV4"/>
    <mergeCell ref="EM4:EQ4"/>
    <mergeCell ref="FH4:FL4"/>
    <mergeCell ref="CG48:CH48"/>
    <mergeCell ref="CG49:CH50"/>
    <mergeCell ref="CI50:CK50"/>
    <mergeCell ref="CL50:CN50"/>
    <mergeCell ref="CO50:CP50"/>
    <mergeCell ref="CQ50:CR50"/>
    <mergeCell ref="CS50:CT50"/>
    <mergeCell ref="DB1:DV1"/>
    <mergeCell ref="DW1:EQ1"/>
    <mergeCell ref="DR5:DV5"/>
    <mergeCell ref="EM5:EQ5"/>
    <mergeCell ref="DB15:DC15"/>
    <mergeCell ref="DQ15:DR15"/>
    <mergeCell ref="DW15:DX15"/>
    <mergeCell ref="EL15:EM15"/>
    <mergeCell ref="DB20:DC20"/>
    <mergeCell ref="DW20:DX20"/>
    <mergeCell ref="DR29:DV29"/>
    <mergeCell ref="EM29:EQ29"/>
    <mergeCell ref="DB40:DC40"/>
    <mergeCell ref="DQ40:DR40"/>
    <mergeCell ref="DW40:DX40"/>
    <mergeCell ref="EL40:EM40"/>
    <mergeCell ref="DB48:DC48"/>
    <mergeCell ref="CG42:CH43"/>
    <mergeCell ref="CV42:CW42"/>
    <mergeCell ref="CI43:CK43"/>
    <mergeCell ref="CL43:CN43"/>
    <mergeCell ref="CO43:CQ43"/>
    <mergeCell ref="CR43:CT43"/>
    <mergeCell ref="CU43:CX43"/>
    <mergeCell ref="CG46:CH46"/>
    <mergeCell ref="CG47:CH47"/>
    <mergeCell ref="CW29:DA29"/>
    <mergeCell ref="CW30:DA30"/>
    <mergeCell ref="CW31:DA31"/>
    <mergeCell ref="CG39:CH39"/>
    <mergeCell ref="CV39:CW39"/>
    <mergeCell ref="CG40:CH40"/>
    <mergeCell ref="CV40:CW40"/>
    <mergeCell ref="CG41:CH41"/>
    <mergeCell ref="CV41:CW41"/>
    <mergeCell ref="CG20:CH20"/>
    <mergeCell ref="CG22:CH22"/>
    <mergeCell ref="CG23:CH24"/>
    <mergeCell ref="CI24:CK24"/>
    <mergeCell ref="CL24:CN24"/>
    <mergeCell ref="CO24:CP24"/>
    <mergeCell ref="CQ24:CR24"/>
    <mergeCell ref="CS24:CT24"/>
    <mergeCell ref="CG27:DA27"/>
    <mergeCell ref="CG21:CH21"/>
    <mergeCell ref="CG15:CH15"/>
    <mergeCell ref="CV15:CW15"/>
    <mergeCell ref="CG16:CH17"/>
    <mergeCell ref="CV16:CW16"/>
    <mergeCell ref="CI17:CK17"/>
    <mergeCell ref="CL17:CN17"/>
    <mergeCell ref="CO17:CQ17"/>
    <mergeCell ref="CR17:CT17"/>
    <mergeCell ref="CU17:CX17"/>
    <mergeCell ref="CG1:DA1"/>
    <mergeCell ref="CW2:DA2"/>
    <mergeCell ref="CW3:DA3"/>
    <mergeCell ref="CW4:DA4"/>
    <mergeCell ref="CW5:DA5"/>
    <mergeCell ref="CG13:CH13"/>
    <mergeCell ref="CV13:CW13"/>
    <mergeCell ref="CG14:CH14"/>
    <mergeCell ref="CV14:CW14"/>
    <mergeCell ref="BN50:BP50"/>
    <mergeCell ref="BQ50:BS50"/>
    <mergeCell ref="BT50:BU50"/>
    <mergeCell ref="BV50:BW50"/>
    <mergeCell ref="BX50:BY50"/>
    <mergeCell ref="BL1:CF1"/>
    <mergeCell ref="CB2:CF2"/>
    <mergeCell ref="CB3:CF3"/>
    <mergeCell ref="CB4:CF4"/>
    <mergeCell ref="CB5:CF5"/>
    <mergeCell ref="BL13:BM13"/>
    <mergeCell ref="CA13:CB13"/>
    <mergeCell ref="CA14:CB14"/>
    <mergeCell ref="CA15:CB15"/>
    <mergeCell ref="BL14:BM14"/>
    <mergeCell ref="BL15:BM15"/>
    <mergeCell ref="BL16:BM17"/>
    <mergeCell ref="CA16:CB16"/>
    <mergeCell ref="BN17:BP17"/>
    <mergeCell ref="BQ17:BS17"/>
    <mergeCell ref="BT17:BV17"/>
    <mergeCell ref="BW17:BY17"/>
    <mergeCell ref="BZ17:CC17"/>
    <mergeCell ref="CA39:CB39"/>
    <mergeCell ref="BL48:BM48"/>
    <mergeCell ref="BL47:BM47"/>
    <mergeCell ref="BL46:BM46"/>
    <mergeCell ref="BL49:BM50"/>
    <mergeCell ref="AA24:AC24"/>
    <mergeCell ref="X24:Z24"/>
    <mergeCell ref="AH24:AI24"/>
    <mergeCell ref="AG17:AI17"/>
    <mergeCell ref="AV24:AX24"/>
    <mergeCell ref="AY24:AZ24"/>
    <mergeCell ref="BA24:BB24"/>
    <mergeCell ref="BC24:BD24"/>
    <mergeCell ref="AQ27:BK27"/>
    <mergeCell ref="BL42:BM43"/>
    <mergeCell ref="AQ48:AR48"/>
    <mergeCell ref="AQ49:AR50"/>
    <mergeCell ref="AG43:AI43"/>
    <mergeCell ref="AK42:AL42"/>
    <mergeCell ref="BE43:BH43"/>
    <mergeCell ref="BF39:BG39"/>
    <mergeCell ref="BF40:BG40"/>
    <mergeCell ref="BF41:BG41"/>
    <mergeCell ref="BF42:BG42"/>
    <mergeCell ref="AL30:AP30"/>
    <mergeCell ref="BG2:BK2"/>
    <mergeCell ref="BG5:BK5"/>
    <mergeCell ref="BG3:BK3"/>
    <mergeCell ref="BG4:BK4"/>
    <mergeCell ref="AQ13:AR13"/>
    <mergeCell ref="BF13:BG13"/>
    <mergeCell ref="AQ14:AR14"/>
    <mergeCell ref="BF14:BG14"/>
    <mergeCell ref="AL4:AP4"/>
    <mergeCell ref="AL5:AP5"/>
    <mergeCell ref="AL3:AP3"/>
    <mergeCell ref="AK14:AL14"/>
    <mergeCell ref="BG28:BK28"/>
    <mergeCell ref="BL21:BM21"/>
    <mergeCell ref="BG31:BK31"/>
    <mergeCell ref="BB17:BD17"/>
    <mergeCell ref="BE17:BH17"/>
    <mergeCell ref="AQ20:AR20"/>
    <mergeCell ref="AQ22:AR22"/>
    <mergeCell ref="AQ23:AR24"/>
    <mergeCell ref="AS24:AU24"/>
    <mergeCell ref="BG29:BK29"/>
    <mergeCell ref="BG30:BK30"/>
    <mergeCell ref="AQ21:AR21"/>
    <mergeCell ref="N23:S23"/>
    <mergeCell ref="A21:K23"/>
    <mergeCell ref="BT24:BU24"/>
    <mergeCell ref="BQ24:BS24"/>
    <mergeCell ref="BF15:BG15"/>
    <mergeCell ref="AQ16:AR17"/>
    <mergeCell ref="BF16:BG16"/>
    <mergeCell ref="AS17:AU17"/>
    <mergeCell ref="AV17:AX17"/>
    <mergeCell ref="AY17:BA17"/>
    <mergeCell ref="BL22:BM22"/>
    <mergeCell ref="BL20:BM20"/>
    <mergeCell ref="Q11:R11"/>
    <mergeCell ref="Q10:R10"/>
    <mergeCell ref="Q8:R8"/>
    <mergeCell ref="Q2:R2"/>
    <mergeCell ref="Q7:R7"/>
    <mergeCell ref="Q6:R6"/>
    <mergeCell ref="Q5:R5"/>
    <mergeCell ref="Q4:R4"/>
    <mergeCell ref="Q3:R3"/>
    <mergeCell ref="B4:E4"/>
    <mergeCell ref="B3:E3"/>
    <mergeCell ref="B2:E2"/>
    <mergeCell ref="A17:K19"/>
    <mergeCell ref="A1:U1"/>
    <mergeCell ref="N28:P28"/>
    <mergeCell ref="B33:D33"/>
    <mergeCell ref="E33:G33"/>
    <mergeCell ref="B28:D28"/>
    <mergeCell ref="E28:G28"/>
    <mergeCell ref="H28:J28"/>
    <mergeCell ref="L33:M33"/>
    <mergeCell ref="J33:K33"/>
    <mergeCell ref="H33:I33"/>
    <mergeCell ref="K28:M28"/>
    <mergeCell ref="A32:A33"/>
    <mergeCell ref="A27:A28"/>
    <mergeCell ref="B7:E7"/>
    <mergeCell ref="B5:E5"/>
    <mergeCell ref="B6:E6"/>
    <mergeCell ref="B14:D14"/>
    <mergeCell ref="B13:D13"/>
    <mergeCell ref="B12:D12"/>
    <mergeCell ref="Q12:R12"/>
    <mergeCell ref="AQ1:BK1"/>
    <mergeCell ref="V40:W40"/>
    <mergeCell ref="AQ40:AR40"/>
    <mergeCell ref="V41:W41"/>
    <mergeCell ref="AQ41:AR41"/>
    <mergeCell ref="V27:AP27"/>
    <mergeCell ref="AQ39:AR39"/>
    <mergeCell ref="AQ42:AR43"/>
    <mergeCell ref="AQ46:AR46"/>
    <mergeCell ref="AS43:AU43"/>
    <mergeCell ref="AV43:AX43"/>
    <mergeCell ref="AY43:BA43"/>
    <mergeCell ref="BB43:BD43"/>
    <mergeCell ref="V15:W15"/>
    <mergeCell ref="V1:AP1"/>
    <mergeCell ref="V13:W13"/>
    <mergeCell ref="AK41:AL41"/>
    <mergeCell ref="AK40:AL40"/>
    <mergeCell ref="V39:W39"/>
    <mergeCell ref="AK39:AL39"/>
    <mergeCell ref="V46:W46"/>
    <mergeCell ref="AL2:AP2"/>
    <mergeCell ref="V22:W22"/>
    <mergeCell ref="AK13:AL13"/>
    <mergeCell ref="AL29:AP29"/>
    <mergeCell ref="AL31:AP31"/>
    <mergeCell ref="BC50:BD50"/>
    <mergeCell ref="AQ47:AR47"/>
    <mergeCell ref="AH50:AI50"/>
    <mergeCell ref="AF50:AG50"/>
    <mergeCell ref="AJ43:AM43"/>
    <mergeCell ref="AK16:AL16"/>
    <mergeCell ref="AK15:AL15"/>
    <mergeCell ref="AS50:AU50"/>
    <mergeCell ref="AV50:AX50"/>
    <mergeCell ref="AY50:AZ50"/>
    <mergeCell ref="BA50:BB50"/>
    <mergeCell ref="AQ15:AR15"/>
    <mergeCell ref="AL28:AP28"/>
    <mergeCell ref="AJ17:AM17"/>
    <mergeCell ref="V47:W47"/>
    <mergeCell ref="V48:W48"/>
    <mergeCell ref="AD43:AF43"/>
    <mergeCell ref="AA43:AC43"/>
    <mergeCell ref="X43:Z43"/>
    <mergeCell ref="V42:W43"/>
    <mergeCell ref="V49:W50"/>
    <mergeCell ref="V14:W14"/>
    <mergeCell ref="V23:W24"/>
    <mergeCell ref="V20:W20"/>
    <mergeCell ref="V16:W17"/>
    <mergeCell ref="X17:Z17"/>
    <mergeCell ref="AA17:AC17"/>
    <mergeCell ref="AD17:AF17"/>
    <mergeCell ref="AF24:AG24"/>
    <mergeCell ref="AD24:AE24"/>
    <mergeCell ref="X50:Z50"/>
    <mergeCell ref="AA50:AC50"/>
    <mergeCell ref="AD50:AE50"/>
    <mergeCell ref="V21:W21"/>
    <mergeCell ref="BZ43:CC43"/>
    <mergeCell ref="BW43:BY43"/>
    <mergeCell ref="BT43:BV43"/>
    <mergeCell ref="BQ43:BS43"/>
    <mergeCell ref="BN43:BP43"/>
    <mergeCell ref="CA42:CB42"/>
    <mergeCell ref="CA41:CB41"/>
    <mergeCell ref="BL41:BM41"/>
    <mergeCell ref="CA40:CB40"/>
    <mergeCell ref="BL40:BM40"/>
    <mergeCell ref="CB28:CF28"/>
    <mergeCell ref="BL27:CF27"/>
    <mergeCell ref="LP24:LQ24"/>
    <mergeCell ref="LN24:LO24"/>
    <mergeCell ref="LL24:LM24"/>
    <mergeCell ref="LI24:LK24"/>
    <mergeCell ref="LF24:LH24"/>
    <mergeCell ref="KU24:KV24"/>
    <mergeCell ref="KS24:KT24"/>
    <mergeCell ref="KQ24:KR24"/>
    <mergeCell ref="KN24:KP24"/>
    <mergeCell ref="KK24:KM24"/>
    <mergeCell ref="BX24:BY24"/>
    <mergeCell ref="BN24:BP24"/>
    <mergeCell ref="LD23:LE24"/>
    <mergeCell ref="KI23:KJ24"/>
    <mergeCell ref="BL23:BM24"/>
    <mergeCell ref="BV24:BW24"/>
    <mergeCell ref="CW28:DA28"/>
    <mergeCell ref="ET24:EV24"/>
    <mergeCell ref="EW24:EY24"/>
    <mergeCell ref="EZ24:FA24"/>
    <mergeCell ref="FB24:FC24"/>
    <mergeCell ref="FD24:FE24"/>
  </mergeCells>
  <conditionalFormatting sqref="V13:AN18 V39:AN44 AQ13:BJ18 AQ39:BJ44">
    <cfRule type="expression" dxfId="109" priority="697">
      <formula>$T$53</formula>
    </cfRule>
  </conditionalFormatting>
  <conditionalFormatting sqref="V19:AK20 V45:AK51 AQ19:BF20 AQ45:BF51 AQ22:BF25 AQ21 AS21:BF21 V22:AK25 V21 X21:AK21">
    <cfRule type="expression" dxfId="108" priority="699">
      <formula>OR($T$54,$T$55)</formula>
    </cfRule>
  </conditionalFormatting>
  <conditionalFormatting sqref="A30:R33">
    <cfRule type="expression" dxfId="107" priority="705">
      <formula>$T$55</formula>
    </cfRule>
    <cfRule type="expression" dxfId="106" priority="706">
      <formula>OR($T$54,$T$55)</formula>
    </cfRule>
  </conditionalFormatting>
  <conditionalFormatting sqref="BE5:BK5 AJ5:AP5 AJ31:AP31 BE31:BK31">
    <cfRule type="expression" dxfId="105" priority="707">
      <formula>$T$55</formula>
    </cfRule>
  </conditionalFormatting>
  <conditionalFormatting sqref="BL13:CE18 BL39:CE44">
    <cfRule type="expression" dxfId="104" priority="52">
      <formula>$T$53</formula>
    </cfRule>
  </conditionalFormatting>
  <conditionalFormatting sqref="BL19:CA20 BL45:CA51 BL22:CA25 BL21 BN21:CA21">
    <cfRule type="expression" dxfId="103" priority="53">
      <formula>OR($T$54,$T$55)</formula>
    </cfRule>
  </conditionalFormatting>
  <conditionalFormatting sqref="BZ5:CF5 BZ31:CF31">
    <cfRule type="expression" dxfId="102" priority="54">
      <formula>$T$55</formula>
    </cfRule>
  </conditionalFormatting>
  <conditionalFormatting sqref="CG13:CZ18 CG39:CZ44">
    <cfRule type="expression" dxfId="101" priority="49">
      <formula>$T$53</formula>
    </cfRule>
  </conditionalFormatting>
  <conditionalFormatting sqref="CG19:CV20 CG45:CV51 CG22:CV25 CG21 CI21:CV21">
    <cfRule type="expression" dxfId="100" priority="50">
      <formula>OR($T$54,$T$55)</formula>
    </cfRule>
  </conditionalFormatting>
  <conditionalFormatting sqref="CU5:DA5 CU31:DA31">
    <cfRule type="expression" dxfId="99" priority="51">
      <formula>$T$55</formula>
    </cfRule>
  </conditionalFormatting>
  <conditionalFormatting sqref="DB13:DU18 DB39:DU44">
    <cfRule type="expression" dxfId="98" priority="46">
      <formula>$T$53</formula>
    </cfRule>
  </conditionalFormatting>
  <conditionalFormatting sqref="DB19:DQ20 DB45:DQ51 DB22:DQ25 DB21 DD21:DQ21">
    <cfRule type="expression" dxfId="97" priority="47">
      <formula>OR($T$54,$T$55)</formula>
    </cfRule>
  </conditionalFormatting>
  <conditionalFormatting sqref="DP5:DV5 DP31:DV31">
    <cfRule type="expression" dxfId="96" priority="48">
      <formula>$T$55</formula>
    </cfRule>
  </conditionalFormatting>
  <conditionalFormatting sqref="DW13:EP18 DW39:EP44">
    <cfRule type="expression" dxfId="95" priority="43">
      <formula>$T$53</formula>
    </cfRule>
  </conditionalFormatting>
  <conditionalFormatting sqref="DW19:EL20 DW45:EL51 DW22:EL25 DW21 DY21:EL21">
    <cfRule type="expression" dxfId="94" priority="44">
      <formula>OR($T$54,$T$55)</formula>
    </cfRule>
  </conditionalFormatting>
  <conditionalFormatting sqref="EK5:EQ5 EK31:EQ31">
    <cfRule type="expression" dxfId="93" priority="45">
      <formula>$T$55</formula>
    </cfRule>
  </conditionalFormatting>
  <conditionalFormatting sqref="ER13:FK18 ER39:FK44">
    <cfRule type="expression" dxfId="92" priority="40">
      <formula>$T$53</formula>
    </cfRule>
  </conditionalFormatting>
  <conditionalFormatting sqref="ER19:FG20 ER45:FG51 ER22:FG25 ER21 ET21:FG21">
    <cfRule type="expression" dxfId="91" priority="41">
      <formula>OR($T$54,$T$55)</formula>
    </cfRule>
  </conditionalFormatting>
  <conditionalFormatting sqref="FF5:FL5 FF31:FL31">
    <cfRule type="expression" dxfId="90" priority="42">
      <formula>$T$55</formula>
    </cfRule>
  </conditionalFormatting>
  <conditionalFormatting sqref="FM13:GF18 FM39:GF44">
    <cfRule type="expression" dxfId="89" priority="37">
      <formula>$T$53</formula>
    </cfRule>
  </conditionalFormatting>
  <conditionalFormatting sqref="FM19:GB20 FM45:GB51 FM22:GB25 FO21:GB21">
    <cfRule type="expression" dxfId="88" priority="38">
      <formula>OR($T$54,$T$55)</formula>
    </cfRule>
  </conditionalFormatting>
  <conditionalFormatting sqref="GA5:GG5 GA31:GG31">
    <cfRule type="expression" dxfId="87" priority="39">
      <formula>$T$55</formula>
    </cfRule>
  </conditionalFormatting>
  <conditionalFormatting sqref="GH13:HA18 GH39:HA44">
    <cfRule type="expression" dxfId="86" priority="34">
      <formula>$T$53</formula>
    </cfRule>
  </conditionalFormatting>
  <conditionalFormatting sqref="GH19:GW20 GH45:GW51 GH22:GW25 GJ21:GW21">
    <cfRule type="expression" dxfId="85" priority="35">
      <formula>OR($T$54,$T$55)</formula>
    </cfRule>
  </conditionalFormatting>
  <conditionalFormatting sqref="GV5:HB5 GV31:HB31">
    <cfRule type="expression" dxfId="84" priority="36">
      <formula>$T$55</formula>
    </cfRule>
  </conditionalFormatting>
  <conditionalFormatting sqref="HC13:HV18 HC39:HV44">
    <cfRule type="expression" dxfId="83" priority="31">
      <formula>$T$53</formula>
    </cfRule>
  </conditionalFormatting>
  <conditionalFormatting sqref="HC19:HR20 HC45:HR51 HC22:HR25 HE21:HR21">
    <cfRule type="expression" dxfId="82" priority="32">
      <formula>OR($T$54,$T$55)</formula>
    </cfRule>
  </conditionalFormatting>
  <conditionalFormatting sqref="HQ5:HW5 HQ31:HW31">
    <cfRule type="expression" dxfId="81" priority="33">
      <formula>$T$55</formula>
    </cfRule>
  </conditionalFormatting>
  <conditionalFormatting sqref="HX13:IQ18 HX39:IQ44">
    <cfRule type="expression" dxfId="80" priority="28">
      <formula>$T$53</formula>
    </cfRule>
  </conditionalFormatting>
  <conditionalFormatting sqref="HX19:IM20 HX45:IM51 HX22:IM25 HZ21:IM21">
    <cfRule type="expression" dxfId="79" priority="29">
      <formula>OR($T$54,$T$55)</formula>
    </cfRule>
  </conditionalFormatting>
  <conditionalFormatting sqref="IL5:IR5 IL31:IR31">
    <cfRule type="expression" dxfId="78" priority="30">
      <formula>$T$55</formula>
    </cfRule>
  </conditionalFormatting>
  <conditionalFormatting sqref="IS13:JL18 IS39:JL44">
    <cfRule type="expression" dxfId="77" priority="25">
      <formula>$T$53</formula>
    </cfRule>
  </conditionalFormatting>
  <conditionalFormatting sqref="IS19:JH20 IS45:JH51 IS22:JH25 IU21:JH21">
    <cfRule type="expression" dxfId="76" priority="26">
      <formula>OR($T$54,$T$55)</formula>
    </cfRule>
  </conditionalFormatting>
  <conditionalFormatting sqref="JG5:JM5 JG31:JM31">
    <cfRule type="expression" dxfId="75" priority="27">
      <formula>$T$55</formula>
    </cfRule>
  </conditionalFormatting>
  <conditionalFormatting sqref="JN13:KG18 JN39:KG44">
    <cfRule type="expression" dxfId="74" priority="22">
      <formula>$T$53</formula>
    </cfRule>
  </conditionalFormatting>
  <conditionalFormatting sqref="JN19:KC20 JN45:KC51 JN22:KC25 JP21:KC21">
    <cfRule type="expression" dxfId="73" priority="23">
      <formula>OR($T$54,$T$55)</formula>
    </cfRule>
  </conditionalFormatting>
  <conditionalFormatting sqref="KB5:KH5 KB31:KH31">
    <cfRule type="expression" dxfId="72" priority="24">
      <formula>$T$55</formula>
    </cfRule>
  </conditionalFormatting>
  <conditionalFormatting sqref="KI13:LB18 KI39:LB44">
    <cfRule type="expression" dxfId="71" priority="19">
      <formula>$T$53</formula>
    </cfRule>
  </conditionalFormatting>
  <conditionalFormatting sqref="KI19:KX20 KI45:KX51 KI22:KX25 KK21:KX21">
    <cfRule type="expression" dxfId="70" priority="20">
      <formula>OR($T$54,$T$55)</formula>
    </cfRule>
  </conditionalFormatting>
  <conditionalFormatting sqref="KW5:LC5 KW31:LC31">
    <cfRule type="expression" dxfId="69" priority="21">
      <formula>$T$55</formula>
    </cfRule>
  </conditionalFormatting>
  <conditionalFormatting sqref="LD13:LW18 LD39:LW44">
    <cfRule type="expression" dxfId="68" priority="16">
      <formula>$T$53</formula>
    </cfRule>
  </conditionalFormatting>
  <conditionalFormatting sqref="LD19:LS20 LD45:LS51 LD22:LS25 LF21:LS21">
    <cfRule type="expression" dxfId="67" priority="17">
      <formula>OR($T$54,$T$55)</formula>
    </cfRule>
  </conditionalFormatting>
  <conditionalFormatting sqref="LR5:LX5 LR31:LX31">
    <cfRule type="expression" dxfId="66" priority="18">
      <formula>$T$55</formula>
    </cfRule>
  </conditionalFormatting>
  <conditionalFormatting sqref="FM21:FN21">
    <cfRule type="expression" dxfId="65" priority="12">
      <formula>$T$53</formula>
    </cfRule>
  </conditionalFormatting>
  <conditionalFormatting sqref="GH21:GI21">
    <cfRule type="expression" dxfId="64" priority="11">
      <formula>$T$53</formula>
    </cfRule>
  </conditionalFormatting>
  <conditionalFormatting sqref="HC21:HD21">
    <cfRule type="expression" dxfId="63" priority="10">
      <formula>$T$53</formula>
    </cfRule>
  </conditionalFormatting>
  <conditionalFormatting sqref="HX21:HY21">
    <cfRule type="expression" dxfId="62" priority="9">
      <formula>$T$53</formula>
    </cfRule>
  </conditionalFormatting>
  <conditionalFormatting sqref="IS21:IT21">
    <cfRule type="expression" dxfId="61" priority="8">
      <formula>$T$53</formula>
    </cfRule>
  </conditionalFormatting>
  <conditionalFormatting sqref="JN21:JO21">
    <cfRule type="expression" dxfId="60" priority="7">
      <formula>$T$53</formula>
    </cfRule>
  </conditionalFormatting>
  <conditionalFormatting sqref="KI21:KJ21">
    <cfRule type="expression" dxfId="59" priority="6">
      <formula>$T$53</formula>
    </cfRule>
  </conditionalFormatting>
  <conditionalFormatting sqref="LD21:LE21">
    <cfRule type="expression" dxfId="58" priority="5">
      <formula>$T$53</formula>
    </cfRule>
  </conditionalFormatting>
  <conditionalFormatting sqref="A24:S28">
    <cfRule type="expression" dxfId="57" priority="3">
      <formula>$T$27=0</formula>
    </cfRule>
  </conditionalFormatting>
  <conditionalFormatting sqref="A25:Q28">
    <cfRule type="expression" dxfId="56" priority="4">
      <formula>$T$27=0</formula>
    </cfRule>
  </conditionalFormatting>
  <conditionalFormatting sqref="A29:Q33">
    <cfRule type="expression" dxfId="55" priority="2">
      <formula>$T$32=0</formula>
    </cfRule>
  </conditionalFormatting>
  <conditionalFormatting sqref="A30:N33">
    <cfRule type="expression" dxfId="54" priority="1">
      <formula>$T$32=0</formula>
    </cfRule>
  </conditionalFormatting>
  <dataValidations disablePrompts="1" count="1">
    <dataValidation type="list" allowBlank="1" showInputMessage="1" showErrorMessage="1" sqref="LN2 AF2 BA2 BV2 CQ2 DL2 EG2 FB2 FW2 GR2 HM2 IH2 JC2 JX2 KS2" xr:uid="{00000000-0002-0000-0700-000000000000}">
      <formula1>$R$35:$R$42</formula1>
    </dataValidation>
  </dataValidations>
  <pageMargins left="0.25590551181102361" right="0.25590551181102361" top="0.27559055118110237" bottom="0.27559055118110237" header="0.31496062992125984" footer="0.31496062992125984"/>
  <pageSetup paperSize="9" orientation="portrait" r:id="rId1"/>
  <headerFooter>
    <oddHeader xml:space="preserve">&amp;C&amp;"-,Fett"&amp;12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/>
  </sheetPr>
  <dimension ref="A1:LX80"/>
  <sheetViews>
    <sheetView showGridLines="0" view="pageLayout" topLeftCell="V1" zoomScaleNormal="100" workbookViewId="0">
      <selection activeCell="AL2" sqref="AL2:AP2"/>
    </sheetView>
  </sheetViews>
  <sheetFormatPr baseColWidth="10" defaultRowHeight="15.75" customHeight="1" x14ac:dyDescent="0.25"/>
  <cols>
    <col min="1" max="1" width="15.85546875" hidden="1" customWidth="1"/>
    <col min="2" max="17" width="3.5703125" hidden="1" customWidth="1"/>
    <col min="18" max="18" width="2.85546875" hidden="1" customWidth="1"/>
    <col min="19" max="19" width="7.85546875" hidden="1" customWidth="1"/>
    <col min="20" max="20" width="9.28515625" hidden="1" customWidth="1"/>
    <col min="21" max="21" width="2.28515625" hidden="1" customWidth="1"/>
    <col min="22" max="22" width="4.5703125" bestFit="1" customWidth="1"/>
    <col min="23" max="23" width="5" customWidth="1"/>
    <col min="24" max="36" width="5.28515625" customWidth="1"/>
    <col min="37" max="37" width="2" customWidth="1"/>
    <col min="38" max="38" width="3.28515625" customWidth="1"/>
    <col min="39" max="40" width="5.28515625" customWidth="1"/>
    <col min="41" max="41" width="2.140625" customWidth="1"/>
    <col min="42" max="42" width="2.28515625" customWidth="1"/>
    <col min="43" max="43" width="4.5703125" bestFit="1" customWidth="1"/>
    <col min="44" max="44" width="5" customWidth="1"/>
    <col min="45" max="57" width="5.28515625" customWidth="1"/>
    <col min="58" max="58" width="2" customWidth="1"/>
    <col min="59" max="59" width="3.28515625" customWidth="1"/>
    <col min="60" max="61" width="5.28515625" customWidth="1"/>
    <col min="62" max="62" width="2.140625" customWidth="1"/>
    <col min="63" max="63" width="2.28515625" customWidth="1"/>
    <col min="64" max="64" width="4.5703125" bestFit="1" customWidth="1"/>
    <col min="65" max="65" width="5" customWidth="1"/>
    <col min="66" max="78" width="5.28515625" customWidth="1"/>
    <col min="79" max="79" width="2" customWidth="1"/>
    <col min="80" max="80" width="3.28515625" customWidth="1"/>
    <col min="81" max="82" width="5.28515625" customWidth="1"/>
    <col min="83" max="83" width="2.140625" customWidth="1"/>
    <col min="84" max="84" width="2.28515625" customWidth="1"/>
    <col min="85" max="85" width="4.5703125" bestFit="1" customWidth="1"/>
    <col min="86" max="86" width="5" customWidth="1"/>
    <col min="87" max="99" width="5.28515625" customWidth="1"/>
    <col min="100" max="100" width="2" customWidth="1"/>
    <col min="101" max="101" width="3.28515625" customWidth="1"/>
    <col min="102" max="103" width="5.28515625" customWidth="1"/>
    <col min="104" max="104" width="2.140625" customWidth="1"/>
    <col min="105" max="105" width="2.28515625" customWidth="1"/>
    <col min="106" max="106" width="4.5703125" bestFit="1" customWidth="1"/>
    <col min="107" max="107" width="5" customWidth="1"/>
    <col min="108" max="120" width="5.28515625" customWidth="1"/>
    <col min="121" max="121" width="2" customWidth="1"/>
    <col min="122" max="122" width="3.28515625" customWidth="1"/>
    <col min="123" max="124" width="5.28515625" customWidth="1"/>
    <col min="125" max="125" width="2.140625" customWidth="1"/>
    <col min="126" max="126" width="2.28515625" customWidth="1"/>
    <col min="127" max="127" width="4.5703125" bestFit="1" customWidth="1"/>
    <col min="128" max="128" width="5" customWidth="1"/>
    <col min="129" max="141" width="5.28515625" customWidth="1"/>
    <col min="142" max="142" width="2" customWidth="1"/>
    <col min="143" max="143" width="3.28515625" customWidth="1"/>
    <col min="144" max="145" width="5.28515625" customWidth="1"/>
    <col min="146" max="146" width="2.140625" customWidth="1"/>
    <col min="147" max="147" width="2.28515625" customWidth="1"/>
    <col min="148" max="148" width="4.5703125" bestFit="1" customWidth="1"/>
    <col min="149" max="149" width="5" customWidth="1"/>
    <col min="150" max="162" width="5.28515625" customWidth="1"/>
    <col min="163" max="163" width="2" customWidth="1"/>
    <col min="164" max="164" width="3.28515625" customWidth="1"/>
    <col min="165" max="166" width="5.28515625" customWidth="1"/>
    <col min="167" max="167" width="2.140625" customWidth="1"/>
    <col min="168" max="168" width="2.28515625" customWidth="1"/>
    <col min="169" max="169" width="4.5703125" bestFit="1" customWidth="1"/>
    <col min="170" max="170" width="5" customWidth="1"/>
    <col min="171" max="183" width="5.28515625" customWidth="1"/>
    <col min="184" max="184" width="2" customWidth="1"/>
    <col min="185" max="185" width="3.28515625" customWidth="1"/>
    <col min="186" max="187" width="5.28515625" customWidth="1"/>
    <col min="188" max="188" width="2.140625" customWidth="1"/>
    <col min="189" max="189" width="2.28515625" customWidth="1"/>
    <col min="190" max="190" width="4.5703125" bestFit="1" customWidth="1"/>
    <col min="191" max="191" width="5" customWidth="1"/>
    <col min="192" max="204" width="5.28515625" customWidth="1"/>
    <col min="205" max="205" width="2" customWidth="1"/>
    <col min="206" max="206" width="3.28515625" customWidth="1"/>
    <col min="207" max="208" width="5.28515625" customWidth="1"/>
    <col min="209" max="209" width="2.140625" customWidth="1"/>
    <col min="210" max="210" width="2.28515625" customWidth="1"/>
    <col min="211" max="211" width="4.5703125" bestFit="1" customWidth="1"/>
    <col min="212" max="212" width="5" customWidth="1"/>
    <col min="213" max="225" width="5.28515625" customWidth="1"/>
    <col min="226" max="226" width="2" customWidth="1"/>
    <col min="227" max="227" width="3.28515625" customWidth="1"/>
    <col min="228" max="229" width="5.28515625" customWidth="1"/>
    <col min="230" max="230" width="2.140625" customWidth="1"/>
    <col min="231" max="231" width="2.28515625" customWidth="1"/>
    <col min="232" max="232" width="4.5703125" bestFit="1" customWidth="1"/>
    <col min="233" max="233" width="5" customWidth="1"/>
    <col min="234" max="246" width="5.28515625" customWidth="1"/>
    <col min="247" max="247" width="2" customWidth="1"/>
    <col min="248" max="248" width="3.28515625" customWidth="1"/>
    <col min="249" max="250" width="5.28515625" customWidth="1"/>
    <col min="251" max="251" width="2.140625" customWidth="1"/>
    <col min="252" max="252" width="2.28515625" customWidth="1"/>
    <col min="253" max="253" width="4.5703125" bestFit="1" customWidth="1"/>
    <col min="254" max="254" width="5" customWidth="1"/>
    <col min="255" max="267" width="5.28515625" customWidth="1"/>
    <col min="268" max="268" width="2" customWidth="1"/>
    <col min="269" max="269" width="3.28515625" customWidth="1"/>
    <col min="270" max="271" width="5.28515625" customWidth="1"/>
    <col min="272" max="272" width="2.140625" customWidth="1"/>
    <col min="273" max="273" width="2.28515625" customWidth="1"/>
    <col min="274" max="274" width="4.5703125" bestFit="1" customWidth="1"/>
    <col min="275" max="275" width="5" customWidth="1"/>
    <col min="276" max="288" width="5.28515625" customWidth="1"/>
    <col min="289" max="289" width="2" customWidth="1"/>
    <col min="290" max="290" width="3.28515625" customWidth="1"/>
    <col min="291" max="292" width="5.28515625" customWidth="1"/>
    <col min="293" max="293" width="2.140625" customWidth="1"/>
    <col min="294" max="294" width="2.28515625" customWidth="1"/>
    <col min="295" max="295" width="4.5703125" bestFit="1" customWidth="1"/>
    <col min="296" max="296" width="5" customWidth="1"/>
    <col min="297" max="309" width="5.28515625" customWidth="1"/>
    <col min="310" max="310" width="2" customWidth="1"/>
    <col min="311" max="311" width="3.28515625" customWidth="1"/>
    <col min="312" max="313" width="5.28515625" customWidth="1"/>
    <col min="314" max="314" width="2.140625" customWidth="1"/>
    <col min="315" max="315" width="2.28515625" customWidth="1"/>
    <col min="316" max="316" width="4.5703125" bestFit="1" customWidth="1"/>
    <col min="317" max="317" width="5" customWidth="1"/>
    <col min="318" max="330" width="5.28515625" customWidth="1"/>
    <col min="331" max="331" width="2" customWidth="1"/>
    <col min="332" max="332" width="3.28515625" customWidth="1"/>
    <col min="333" max="334" width="5.28515625" customWidth="1"/>
    <col min="335" max="335" width="2.140625" customWidth="1"/>
    <col min="336" max="336" width="2.28515625" customWidth="1"/>
  </cols>
  <sheetData>
    <row r="1" spans="1:336" ht="15.75" customHeight="1" thickBot="1" x14ac:dyDescent="0.35">
      <c r="A1" s="508" t="s">
        <v>99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508"/>
      <c r="M1" s="508"/>
      <c r="N1" s="508"/>
      <c r="O1" s="508"/>
      <c r="P1" s="508"/>
      <c r="Q1" s="508"/>
      <c r="R1" s="508"/>
      <c r="S1" s="508"/>
      <c r="T1" s="508"/>
      <c r="U1" s="508"/>
      <c r="V1" s="409" t="s">
        <v>90</v>
      </c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09"/>
      <c r="AM1" s="409"/>
      <c r="AN1" s="409"/>
      <c r="AO1" s="409"/>
      <c r="AP1" s="409"/>
      <c r="AQ1" s="409" t="s">
        <v>90</v>
      </c>
      <c r="AR1" s="409"/>
      <c r="AS1" s="409"/>
      <c r="AT1" s="409"/>
      <c r="AU1" s="409"/>
      <c r="AV1" s="409"/>
      <c r="AW1" s="409"/>
      <c r="AX1" s="409"/>
      <c r="AY1" s="409"/>
      <c r="AZ1" s="409"/>
      <c r="BA1" s="409"/>
      <c r="BB1" s="409"/>
      <c r="BC1" s="409"/>
      <c r="BD1" s="409"/>
      <c r="BE1" s="409"/>
      <c r="BF1" s="409"/>
      <c r="BG1" s="409"/>
      <c r="BH1" s="409"/>
      <c r="BI1" s="409"/>
      <c r="BJ1" s="409"/>
      <c r="BK1" s="409"/>
      <c r="BL1" s="409" t="s">
        <v>90</v>
      </c>
      <c r="BM1" s="409"/>
      <c r="BN1" s="409"/>
      <c r="BO1" s="409"/>
      <c r="BP1" s="409"/>
      <c r="BQ1" s="409"/>
      <c r="BR1" s="409"/>
      <c r="BS1" s="409"/>
      <c r="BT1" s="409"/>
      <c r="BU1" s="409"/>
      <c r="BV1" s="409"/>
      <c r="BW1" s="409"/>
      <c r="BX1" s="409"/>
      <c r="BY1" s="409"/>
      <c r="BZ1" s="409"/>
      <c r="CA1" s="409"/>
      <c r="CB1" s="409"/>
      <c r="CC1" s="409"/>
      <c r="CD1" s="409"/>
      <c r="CE1" s="409"/>
      <c r="CF1" s="409"/>
      <c r="CG1" s="409" t="s">
        <v>90</v>
      </c>
      <c r="CH1" s="409"/>
      <c r="CI1" s="409"/>
      <c r="CJ1" s="409"/>
      <c r="CK1" s="409"/>
      <c r="CL1" s="409"/>
      <c r="CM1" s="409"/>
      <c r="CN1" s="409"/>
      <c r="CO1" s="409"/>
      <c r="CP1" s="409"/>
      <c r="CQ1" s="409"/>
      <c r="CR1" s="409"/>
      <c r="CS1" s="409"/>
      <c r="CT1" s="409"/>
      <c r="CU1" s="409"/>
      <c r="CV1" s="409"/>
      <c r="CW1" s="409"/>
      <c r="CX1" s="409"/>
      <c r="CY1" s="409"/>
      <c r="CZ1" s="409"/>
      <c r="DA1" s="409"/>
      <c r="DB1" s="409" t="s">
        <v>90</v>
      </c>
      <c r="DC1" s="409"/>
      <c r="DD1" s="409"/>
      <c r="DE1" s="409"/>
      <c r="DF1" s="409"/>
      <c r="DG1" s="409"/>
      <c r="DH1" s="409"/>
      <c r="DI1" s="409"/>
      <c r="DJ1" s="409"/>
      <c r="DK1" s="409"/>
      <c r="DL1" s="409"/>
      <c r="DM1" s="409"/>
      <c r="DN1" s="409"/>
      <c r="DO1" s="409"/>
      <c r="DP1" s="409"/>
      <c r="DQ1" s="409"/>
      <c r="DR1" s="409"/>
      <c r="DS1" s="409"/>
      <c r="DT1" s="409"/>
      <c r="DU1" s="409"/>
      <c r="DV1" s="409"/>
      <c r="DW1" s="409" t="s">
        <v>90</v>
      </c>
      <c r="DX1" s="409"/>
      <c r="DY1" s="409"/>
      <c r="DZ1" s="409"/>
      <c r="EA1" s="409"/>
      <c r="EB1" s="409"/>
      <c r="EC1" s="409"/>
      <c r="ED1" s="409"/>
      <c r="EE1" s="409"/>
      <c r="EF1" s="409"/>
      <c r="EG1" s="409"/>
      <c r="EH1" s="409"/>
      <c r="EI1" s="409"/>
      <c r="EJ1" s="409"/>
      <c r="EK1" s="409"/>
      <c r="EL1" s="409"/>
      <c r="EM1" s="409"/>
      <c r="EN1" s="409"/>
      <c r="EO1" s="409"/>
      <c r="EP1" s="409"/>
      <c r="EQ1" s="409"/>
      <c r="ER1" s="409" t="s">
        <v>90</v>
      </c>
      <c r="ES1" s="409"/>
      <c r="ET1" s="409"/>
      <c r="EU1" s="409"/>
      <c r="EV1" s="409"/>
      <c r="EW1" s="409"/>
      <c r="EX1" s="409"/>
      <c r="EY1" s="409"/>
      <c r="EZ1" s="409"/>
      <c r="FA1" s="409"/>
      <c r="FB1" s="409"/>
      <c r="FC1" s="409"/>
      <c r="FD1" s="409"/>
      <c r="FE1" s="409"/>
      <c r="FF1" s="409"/>
      <c r="FG1" s="409"/>
      <c r="FH1" s="409"/>
      <c r="FI1" s="409"/>
      <c r="FJ1" s="409"/>
      <c r="FK1" s="409"/>
      <c r="FL1" s="409"/>
      <c r="FM1" s="409" t="s">
        <v>90</v>
      </c>
      <c r="FN1" s="409"/>
      <c r="FO1" s="409"/>
      <c r="FP1" s="409"/>
      <c r="FQ1" s="409"/>
      <c r="FR1" s="409"/>
      <c r="FS1" s="409"/>
      <c r="FT1" s="409"/>
      <c r="FU1" s="409"/>
      <c r="FV1" s="409"/>
      <c r="FW1" s="409"/>
      <c r="FX1" s="409"/>
      <c r="FY1" s="409"/>
      <c r="FZ1" s="409"/>
      <c r="GA1" s="409"/>
      <c r="GB1" s="409"/>
      <c r="GC1" s="409"/>
      <c r="GD1" s="409"/>
      <c r="GE1" s="409"/>
      <c r="GF1" s="409"/>
      <c r="GG1" s="409"/>
      <c r="GH1" s="409" t="s">
        <v>90</v>
      </c>
      <c r="GI1" s="409"/>
      <c r="GJ1" s="409"/>
      <c r="GK1" s="409"/>
      <c r="GL1" s="409"/>
      <c r="GM1" s="409"/>
      <c r="GN1" s="409"/>
      <c r="GO1" s="409"/>
      <c r="GP1" s="409"/>
      <c r="GQ1" s="409"/>
      <c r="GR1" s="409"/>
      <c r="GS1" s="409"/>
      <c r="GT1" s="409"/>
      <c r="GU1" s="409"/>
      <c r="GV1" s="409"/>
      <c r="GW1" s="409"/>
      <c r="GX1" s="409"/>
      <c r="GY1" s="409"/>
      <c r="GZ1" s="409"/>
      <c r="HA1" s="409"/>
      <c r="HB1" s="409"/>
      <c r="HC1" s="409" t="s">
        <v>90</v>
      </c>
      <c r="HD1" s="409"/>
      <c r="HE1" s="409"/>
      <c r="HF1" s="409"/>
      <c r="HG1" s="409"/>
      <c r="HH1" s="409"/>
      <c r="HI1" s="409"/>
      <c r="HJ1" s="409"/>
      <c r="HK1" s="409"/>
      <c r="HL1" s="409"/>
      <c r="HM1" s="409"/>
      <c r="HN1" s="409"/>
      <c r="HO1" s="409"/>
      <c r="HP1" s="409"/>
      <c r="HQ1" s="409"/>
      <c r="HR1" s="409"/>
      <c r="HS1" s="409"/>
      <c r="HT1" s="409"/>
      <c r="HU1" s="409"/>
      <c r="HV1" s="409"/>
      <c r="HW1" s="409"/>
      <c r="HX1" s="409" t="s">
        <v>90</v>
      </c>
      <c r="HY1" s="409"/>
      <c r="HZ1" s="409"/>
      <c r="IA1" s="409"/>
      <c r="IB1" s="409"/>
      <c r="IC1" s="409"/>
      <c r="ID1" s="409"/>
      <c r="IE1" s="409"/>
      <c r="IF1" s="409"/>
      <c r="IG1" s="409"/>
      <c r="IH1" s="409"/>
      <c r="II1" s="409"/>
      <c r="IJ1" s="409"/>
      <c r="IK1" s="409"/>
      <c r="IL1" s="409"/>
      <c r="IM1" s="409"/>
      <c r="IN1" s="409"/>
      <c r="IO1" s="409"/>
      <c r="IP1" s="409"/>
      <c r="IQ1" s="409"/>
      <c r="IR1" s="409"/>
      <c r="IS1" s="409" t="s">
        <v>90</v>
      </c>
      <c r="IT1" s="409"/>
      <c r="IU1" s="409"/>
      <c r="IV1" s="409"/>
      <c r="IW1" s="409"/>
      <c r="IX1" s="409"/>
      <c r="IY1" s="409"/>
      <c r="IZ1" s="409"/>
      <c r="JA1" s="409"/>
      <c r="JB1" s="409"/>
      <c r="JC1" s="409"/>
      <c r="JD1" s="409"/>
      <c r="JE1" s="409"/>
      <c r="JF1" s="409"/>
      <c r="JG1" s="409"/>
      <c r="JH1" s="409"/>
      <c r="JI1" s="409"/>
      <c r="JJ1" s="409"/>
      <c r="JK1" s="409"/>
      <c r="JL1" s="409"/>
      <c r="JM1" s="409"/>
      <c r="JN1" s="409" t="s">
        <v>90</v>
      </c>
      <c r="JO1" s="409"/>
      <c r="JP1" s="409"/>
      <c r="JQ1" s="409"/>
      <c r="JR1" s="409"/>
      <c r="JS1" s="409"/>
      <c r="JT1" s="409"/>
      <c r="JU1" s="409"/>
      <c r="JV1" s="409"/>
      <c r="JW1" s="409"/>
      <c r="JX1" s="409"/>
      <c r="JY1" s="409"/>
      <c r="JZ1" s="409"/>
      <c r="KA1" s="409"/>
      <c r="KB1" s="409"/>
      <c r="KC1" s="409"/>
      <c r="KD1" s="409"/>
      <c r="KE1" s="409"/>
      <c r="KF1" s="409"/>
      <c r="KG1" s="409"/>
      <c r="KH1" s="409"/>
      <c r="KI1" s="409" t="s">
        <v>90</v>
      </c>
      <c r="KJ1" s="409"/>
      <c r="KK1" s="409"/>
      <c r="KL1" s="409"/>
      <c r="KM1" s="409"/>
      <c r="KN1" s="409"/>
      <c r="KO1" s="409"/>
      <c r="KP1" s="409"/>
      <c r="KQ1" s="409"/>
      <c r="KR1" s="409"/>
      <c r="KS1" s="409"/>
      <c r="KT1" s="409"/>
      <c r="KU1" s="409"/>
      <c r="KV1" s="409"/>
      <c r="KW1" s="409"/>
      <c r="KX1" s="409"/>
      <c r="KY1" s="409"/>
      <c r="KZ1" s="409"/>
      <c r="LA1" s="409"/>
      <c r="LB1" s="409"/>
      <c r="LC1" s="409"/>
      <c r="LD1" s="409" t="s">
        <v>90</v>
      </c>
      <c r="LE1" s="409"/>
      <c r="LF1" s="409"/>
      <c r="LG1" s="409"/>
      <c r="LH1" s="409"/>
      <c r="LI1" s="409"/>
      <c r="LJ1" s="409"/>
      <c r="LK1" s="409"/>
      <c r="LL1" s="409"/>
      <c r="LM1" s="409"/>
      <c r="LN1" s="409"/>
      <c r="LO1" s="409"/>
      <c r="LP1" s="409"/>
      <c r="LQ1" s="409"/>
      <c r="LR1" s="409"/>
      <c r="LS1" s="409"/>
      <c r="LT1" s="409"/>
      <c r="LU1" s="409"/>
      <c r="LV1" s="409"/>
      <c r="LW1" s="409"/>
      <c r="LX1" s="409"/>
    </row>
    <row r="2" spans="1:336" ht="15.75" customHeight="1" thickTop="1" thickBot="1" x14ac:dyDescent="0.35">
      <c r="A2" s="41" t="s">
        <v>62</v>
      </c>
      <c r="B2" s="502">
        <f>Namen!D2</f>
        <v>0</v>
      </c>
      <c r="C2" s="503"/>
      <c r="D2" s="503"/>
      <c r="E2" s="504"/>
      <c r="F2" s="39"/>
      <c r="G2" s="39"/>
      <c r="K2" s="39"/>
      <c r="P2" s="40" t="s">
        <v>74</v>
      </c>
      <c r="Q2" s="520">
        <f>IFERROR(SUM(B28,B33),"")</f>
        <v>0</v>
      </c>
      <c r="R2" s="521"/>
      <c r="S2" s="39" t="s">
        <v>87</v>
      </c>
      <c r="T2" s="54"/>
      <c r="V2" s="56" t="s">
        <v>70</v>
      </c>
      <c r="W2" s="57"/>
      <c r="X2" s="56">
        <f>Namen!$D$3</f>
        <v>0</v>
      </c>
      <c r="Y2" s="58"/>
      <c r="Z2" s="57"/>
      <c r="AA2" s="55"/>
      <c r="AB2" s="55"/>
      <c r="AE2" s="61" t="s">
        <v>91</v>
      </c>
      <c r="AF2" s="62">
        <f>$B$5</f>
        <v>0</v>
      </c>
      <c r="AJ2" s="63" t="s">
        <v>92</v>
      </c>
      <c r="AK2" s="64"/>
      <c r="AL2" s="403" t="e">
        <f>HLOOKUP(Namen!$D$6,Namen!$D$6:$D$36,'Rückmeldung (Druck)'!X59,FALSE)&amp;" "&amp;HLOOKUP(Namen!$C$6,Namen!$C$6:$C$36,'Rückmeldung (Druck)'!X59,FALSE)</f>
        <v>#REF!</v>
      </c>
      <c r="AM2" s="404"/>
      <c r="AN2" s="404"/>
      <c r="AO2" s="404"/>
      <c r="AP2" s="405"/>
      <c r="AQ2" s="56" t="s">
        <v>70</v>
      </c>
      <c r="AR2" s="57"/>
      <c r="AS2" s="56">
        <f>Namen!$D$3</f>
        <v>0</v>
      </c>
      <c r="AT2" s="58"/>
      <c r="AU2" s="57"/>
      <c r="AV2" s="55"/>
      <c r="AW2" s="55"/>
      <c r="AZ2" s="61" t="s">
        <v>91</v>
      </c>
      <c r="BA2" s="62">
        <f>AF2</f>
        <v>0</v>
      </c>
      <c r="BE2" s="63" t="s">
        <v>92</v>
      </c>
      <c r="BF2" s="64"/>
      <c r="BG2" s="403" t="str">
        <f>IFERROR(HLOOKUP(Namen!$D$6,Namen!$D$6:$D$36,'Rückmeldung (Druck)'!AS59,FALSE)&amp;" "&amp;HLOOKUP(Namen!$C$6,Namen!$C$6:$C$36,'Rückmeldung (Druck)'!AS59,FALSE),"")</f>
        <v/>
      </c>
      <c r="BH2" s="404"/>
      <c r="BI2" s="404"/>
      <c r="BJ2" s="404"/>
      <c r="BK2" s="405"/>
      <c r="BL2" s="56" t="s">
        <v>70</v>
      </c>
      <c r="BM2" s="57"/>
      <c r="BN2" s="56">
        <f>Namen!$D$3</f>
        <v>0</v>
      </c>
      <c r="BO2" s="58"/>
      <c r="BP2" s="57"/>
      <c r="BQ2" s="55"/>
      <c r="BR2" s="55"/>
      <c r="BU2" s="61" t="s">
        <v>91</v>
      </c>
      <c r="BV2" s="62">
        <f>BA2</f>
        <v>0</v>
      </c>
      <c r="BZ2" s="63" t="s">
        <v>92</v>
      </c>
      <c r="CA2" s="64"/>
      <c r="CB2" s="403" t="str">
        <f>IFERROR(HLOOKUP(Namen!$D$6,Namen!$D$6:$D$36,'Rückmeldung (Druck)'!BN59,FALSE)&amp;" "&amp;HLOOKUP(Namen!$C$6,Namen!$C$6:$C$36,'Rückmeldung (Druck)'!BN59,FALSE),"")</f>
        <v/>
      </c>
      <c r="CC2" s="404"/>
      <c r="CD2" s="404"/>
      <c r="CE2" s="404"/>
      <c r="CF2" s="405"/>
      <c r="CG2" s="56" t="s">
        <v>70</v>
      </c>
      <c r="CH2" s="57"/>
      <c r="CI2" s="56">
        <f>Namen!$D$3</f>
        <v>0</v>
      </c>
      <c r="CJ2" s="58"/>
      <c r="CK2" s="57"/>
      <c r="CL2" s="55"/>
      <c r="CM2" s="55"/>
      <c r="CP2" s="61" t="s">
        <v>91</v>
      </c>
      <c r="CQ2" s="62">
        <f>BV2</f>
        <v>0</v>
      </c>
      <c r="CU2" s="63" t="s">
        <v>92</v>
      </c>
      <c r="CV2" s="64"/>
      <c r="CW2" s="403" t="str">
        <f>IFERROR(HLOOKUP(Namen!$D$6,Namen!$D$6:$D$36,'Rückmeldung (Druck)'!CI59,FALSE)&amp;" "&amp;HLOOKUP(Namen!$C$6,Namen!$C$6:$C$36,'Rückmeldung (Druck)'!CI59,FALSE),"")</f>
        <v/>
      </c>
      <c r="CX2" s="404"/>
      <c r="CY2" s="404"/>
      <c r="CZ2" s="404"/>
      <c r="DA2" s="405"/>
      <c r="DB2" s="56" t="s">
        <v>70</v>
      </c>
      <c r="DC2" s="57"/>
      <c r="DD2" s="56">
        <f>Namen!$D$3</f>
        <v>0</v>
      </c>
      <c r="DE2" s="58"/>
      <c r="DF2" s="57"/>
      <c r="DG2" s="55"/>
      <c r="DH2" s="55"/>
      <c r="DK2" s="61" t="s">
        <v>91</v>
      </c>
      <c r="DL2" s="62">
        <f>CQ2</f>
        <v>0</v>
      </c>
      <c r="DP2" s="63" t="s">
        <v>92</v>
      </c>
      <c r="DQ2" s="64"/>
      <c r="DR2" s="403" t="str">
        <f>IFERROR(HLOOKUP(Namen!$D$6,Namen!$D$6:$D$36,'Rückmeldung (Druck)'!DD59,FALSE)&amp;" "&amp;HLOOKUP(Namen!$C$6,Namen!$C$6:$C$36,'Rückmeldung (Druck)'!DD59,FALSE),"")</f>
        <v/>
      </c>
      <c r="DS2" s="404"/>
      <c r="DT2" s="404"/>
      <c r="DU2" s="404"/>
      <c r="DV2" s="405"/>
      <c r="DW2" s="56" t="s">
        <v>70</v>
      </c>
      <c r="DX2" s="57"/>
      <c r="DY2" s="56">
        <f>Namen!$D$3</f>
        <v>0</v>
      </c>
      <c r="DZ2" s="58"/>
      <c r="EA2" s="57"/>
      <c r="EB2" s="55"/>
      <c r="EC2" s="55"/>
      <c r="EF2" s="61" t="s">
        <v>91</v>
      </c>
      <c r="EG2" s="62">
        <f>DL2</f>
        <v>0</v>
      </c>
      <c r="EK2" s="63" t="s">
        <v>92</v>
      </c>
      <c r="EL2" s="64"/>
      <c r="EM2" s="403" t="str">
        <f>IFERROR(HLOOKUP(Namen!$D$6,Namen!$D$6:$D$36,'Rückmeldung (Druck)'!DY59,FALSE)&amp;" "&amp;HLOOKUP(Namen!$C$6,Namen!$C$6:$C$36,'Rückmeldung (Druck)'!DY59,FALSE),"")</f>
        <v/>
      </c>
      <c r="EN2" s="404"/>
      <c r="EO2" s="404"/>
      <c r="EP2" s="404"/>
      <c r="EQ2" s="405"/>
      <c r="ER2" s="56" t="s">
        <v>70</v>
      </c>
      <c r="ES2" s="57"/>
      <c r="ET2" s="56">
        <f>Namen!$D$3</f>
        <v>0</v>
      </c>
      <c r="EU2" s="58"/>
      <c r="EV2" s="57"/>
      <c r="EW2" s="55"/>
      <c r="EX2" s="55"/>
      <c r="FA2" s="61" t="s">
        <v>91</v>
      </c>
      <c r="FB2" s="62">
        <f>EG2</f>
        <v>0</v>
      </c>
      <c r="FF2" s="63" t="s">
        <v>92</v>
      </c>
      <c r="FG2" s="64"/>
      <c r="FH2" s="403" t="str">
        <f>IFERROR(HLOOKUP(Namen!$D$6,Namen!$D$6:$D$36,'Rückmeldung (Druck)'!ET59,FALSE)&amp;" "&amp;HLOOKUP(Namen!$C$6,Namen!$C$6:$C$36,'Rückmeldung (Druck)'!ET59,FALSE),"")</f>
        <v/>
      </c>
      <c r="FI2" s="404"/>
      <c r="FJ2" s="404"/>
      <c r="FK2" s="404"/>
      <c r="FL2" s="405"/>
      <c r="FM2" s="56" t="s">
        <v>70</v>
      </c>
      <c r="FN2" s="57"/>
      <c r="FO2" s="56">
        <f>Namen!$D$3</f>
        <v>0</v>
      </c>
      <c r="FP2" s="58"/>
      <c r="FQ2" s="57"/>
      <c r="FR2" s="55"/>
      <c r="FS2" s="55"/>
      <c r="FV2" s="61" t="s">
        <v>91</v>
      </c>
      <c r="FW2" s="62">
        <f>FB2</f>
        <v>0</v>
      </c>
      <c r="GA2" s="63" t="s">
        <v>92</v>
      </c>
      <c r="GB2" s="64"/>
      <c r="GC2" s="403" t="str">
        <f>IFERROR(HLOOKUP(Namen!$D$6,Namen!$D$6:$D$36,'Rückmeldung (Druck)'!FO59,FALSE)&amp;" "&amp;HLOOKUP(Namen!$C$6,Namen!$C$6:$C$36,'Rückmeldung (Druck)'!FO59,FALSE),"")</f>
        <v/>
      </c>
      <c r="GD2" s="404"/>
      <c r="GE2" s="404"/>
      <c r="GF2" s="404"/>
      <c r="GG2" s="405"/>
      <c r="GH2" s="56" t="s">
        <v>70</v>
      </c>
      <c r="GI2" s="57"/>
      <c r="GJ2" s="56">
        <f>Namen!$D$3</f>
        <v>0</v>
      </c>
      <c r="GK2" s="58"/>
      <c r="GL2" s="57"/>
      <c r="GM2" s="55"/>
      <c r="GN2" s="55"/>
      <c r="GQ2" s="61" t="s">
        <v>91</v>
      </c>
      <c r="GR2" s="62">
        <f>FW2</f>
        <v>0</v>
      </c>
      <c r="GV2" s="63" t="s">
        <v>92</v>
      </c>
      <c r="GW2" s="64"/>
      <c r="GX2" s="403" t="str">
        <f>IFERROR(HLOOKUP(Namen!$D$6,Namen!$D$6:$D$36,'Rückmeldung (Druck)'!GJ59,FALSE)&amp;" "&amp;HLOOKUP(Namen!$C$6,Namen!$C$6:$C$36,'Rückmeldung (Druck)'!GJ59,FALSE),"")</f>
        <v/>
      </c>
      <c r="GY2" s="404"/>
      <c r="GZ2" s="404"/>
      <c r="HA2" s="404"/>
      <c r="HB2" s="405"/>
      <c r="HC2" s="56" t="s">
        <v>70</v>
      </c>
      <c r="HD2" s="57"/>
      <c r="HE2" s="56">
        <f>Namen!$D$3</f>
        <v>0</v>
      </c>
      <c r="HF2" s="58"/>
      <c r="HG2" s="57"/>
      <c r="HH2" s="55"/>
      <c r="HI2" s="55"/>
      <c r="HL2" s="61" t="s">
        <v>91</v>
      </c>
      <c r="HM2" s="62">
        <f>GR2</f>
        <v>0</v>
      </c>
      <c r="HQ2" s="63" t="s">
        <v>92</v>
      </c>
      <c r="HR2" s="64"/>
      <c r="HS2" s="403" t="str">
        <f>IFERROR(HLOOKUP(Namen!$D$6,Namen!$D$6:$D$36,'Rückmeldung (Druck)'!HE59,FALSE)&amp;" "&amp;HLOOKUP(Namen!$C$6,Namen!$C$6:$C$36,'Rückmeldung (Druck)'!HE59,FALSE),"")</f>
        <v/>
      </c>
      <c r="HT2" s="404"/>
      <c r="HU2" s="404"/>
      <c r="HV2" s="404"/>
      <c r="HW2" s="405"/>
      <c r="HX2" s="56" t="s">
        <v>70</v>
      </c>
      <c r="HY2" s="57"/>
      <c r="HZ2" s="56">
        <f>Namen!$D$3</f>
        <v>0</v>
      </c>
      <c r="IA2" s="58"/>
      <c r="IB2" s="57"/>
      <c r="IC2" s="55"/>
      <c r="ID2" s="55"/>
      <c r="IG2" s="61" t="s">
        <v>91</v>
      </c>
      <c r="IH2" s="62">
        <f>HM2</f>
        <v>0</v>
      </c>
      <c r="IL2" s="63" t="s">
        <v>92</v>
      </c>
      <c r="IM2" s="64"/>
      <c r="IN2" s="403" t="str">
        <f>IFERROR(HLOOKUP(Namen!$D$6,Namen!$D$6:$D$36,'Rückmeldung (Druck)'!HZ59,FALSE)&amp;" "&amp;HLOOKUP(Namen!$C$6,Namen!$C$6:$C$36,'Rückmeldung (Druck)'!HZ59,FALSE),"")</f>
        <v/>
      </c>
      <c r="IO2" s="404"/>
      <c r="IP2" s="404"/>
      <c r="IQ2" s="404"/>
      <c r="IR2" s="405"/>
      <c r="IS2" s="56" t="s">
        <v>70</v>
      </c>
      <c r="IT2" s="57"/>
      <c r="IU2" s="56">
        <f>Namen!$D$3</f>
        <v>0</v>
      </c>
      <c r="IV2" s="58"/>
      <c r="IW2" s="57"/>
      <c r="IX2" s="55"/>
      <c r="IY2" s="55"/>
      <c r="JB2" s="61" t="s">
        <v>91</v>
      </c>
      <c r="JC2" s="62">
        <f>IH2</f>
        <v>0</v>
      </c>
      <c r="JG2" s="63" t="s">
        <v>92</v>
      </c>
      <c r="JH2" s="64"/>
      <c r="JI2" s="403" t="str">
        <f>IFERROR(HLOOKUP(Namen!$D$6,Namen!$D$6:$D$36,'Rückmeldung (Druck)'!IU59,FALSE)&amp;" "&amp;HLOOKUP(Namen!$C$6,Namen!$C$6:$C$36,'Rückmeldung (Druck)'!IU59,FALSE),"")</f>
        <v/>
      </c>
      <c r="JJ2" s="404"/>
      <c r="JK2" s="404"/>
      <c r="JL2" s="404"/>
      <c r="JM2" s="405"/>
      <c r="JN2" s="56" t="s">
        <v>70</v>
      </c>
      <c r="JO2" s="57"/>
      <c r="JP2" s="56">
        <f>Namen!$D$3</f>
        <v>0</v>
      </c>
      <c r="JQ2" s="58"/>
      <c r="JR2" s="57"/>
      <c r="JS2" s="55"/>
      <c r="JT2" s="55"/>
      <c r="JW2" s="61" t="s">
        <v>91</v>
      </c>
      <c r="JX2" s="62">
        <f>JC2</f>
        <v>0</v>
      </c>
      <c r="KB2" s="63" t="s">
        <v>92</v>
      </c>
      <c r="KC2" s="64"/>
      <c r="KD2" s="403" t="str">
        <f>IFERROR(HLOOKUP(Namen!$D$6,Namen!$D$6:$D$36,'Rückmeldung (Druck)'!JP59,FALSE)&amp;" "&amp;HLOOKUP(Namen!$C$6,Namen!$C$6:$C$36,'Rückmeldung (Druck)'!JP59,FALSE),"")</f>
        <v/>
      </c>
      <c r="KE2" s="404"/>
      <c r="KF2" s="404"/>
      <c r="KG2" s="404"/>
      <c r="KH2" s="405"/>
      <c r="KI2" s="56" t="s">
        <v>70</v>
      </c>
      <c r="KJ2" s="57"/>
      <c r="KK2" s="56">
        <f>Namen!$D$3</f>
        <v>0</v>
      </c>
      <c r="KL2" s="58"/>
      <c r="KM2" s="57"/>
      <c r="KN2" s="55"/>
      <c r="KO2" s="55"/>
      <c r="KR2" s="61" t="s">
        <v>91</v>
      </c>
      <c r="KS2" s="62">
        <f>JX2</f>
        <v>0</v>
      </c>
      <c r="KW2" s="63" t="s">
        <v>92</v>
      </c>
      <c r="KX2" s="64"/>
      <c r="KY2" s="403" t="str">
        <f>IFERROR(HLOOKUP(Namen!$D$6,Namen!$D$6:$D$36,'Rückmeldung (Druck)'!KK59,FALSE)&amp;" "&amp;HLOOKUP(Namen!$C$6,Namen!$C$6:$C$36,'Rückmeldung (Druck)'!KK59,FALSE),"")</f>
        <v/>
      </c>
      <c r="KZ2" s="404"/>
      <c r="LA2" s="404"/>
      <c r="LB2" s="404"/>
      <c r="LC2" s="405"/>
      <c r="LD2" s="56" t="s">
        <v>70</v>
      </c>
      <c r="LE2" s="57"/>
      <c r="LF2" s="56">
        <f>Namen!$D$3</f>
        <v>0</v>
      </c>
      <c r="LG2" s="58"/>
      <c r="LH2" s="57"/>
      <c r="LI2" s="55"/>
      <c r="LJ2" s="55"/>
      <c r="LM2" s="61" t="s">
        <v>91</v>
      </c>
      <c r="LN2" s="62">
        <f>KS2</f>
        <v>0</v>
      </c>
      <c r="LR2" s="63" t="s">
        <v>92</v>
      </c>
      <c r="LS2" s="64"/>
      <c r="LT2" s="403" t="str">
        <f>IFERROR(HLOOKUP(Namen!$D$6,Namen!$D$6:$D$36,'Rückmeldung (Druck)'!LF59,FALSE)&amp;" "&amp;HLOOKUP(Namen!$C$6,Namen!$C$6:$C$36,'Rückmeldung (Druck)'!LF59,FALSE),"")</f>
        <v/>
      </c>
      <c r="LU2" s="404"/>
      <c r="LV2" s="404"/>
      <c r="LW2" s="404"/>
      <c r="LX2" s="405"/>
    </row>
    <row r="3" spans="1:336" ht="15.75" customHeight="1" thickTop="1" thickBot="1" x14ac:dyDescent="0.3">
      <c r="A3" s="41" t="s">
        <v>70</v>
      </c>
      <c r="B3" s="502">
        <f>Namen!D3</f>
        <v>0</v>
      </c>
      <c r="C3" s="503"/>
      <c r="D3" s="503"/>
      <c r="E3" s="504"/>
      <c r="F3" s="39"/>
      <c r="G3" s="39"/>
      <c r="K3" s="39"/>
      <c r="P3" s="40" t="s">
        <v>75</v>
      </c>
      <c r="Q3" s="520">
        <f>IFERROR(SUM(E28,E33),"")</f>
        <v>0</v>
      </c>
      <c r="R3" s="521"/>
      <c r="S3" s="39" t="s">
        <v>87</v>
      </c>
      <c r="T3" s="54"/>
      <c r="V3" s="56" t="s">
        <v>98</v>
      </c>
      <c r="W3" s="57"/>
      <c r="X3" s="56">
        <f>Namen!$D$4</f>
        <v>0</v>
      </c>
      <c r="Y3" s="58"/>
      <c r="Z3" s="57"/>
      <c r="AA3" s="55"/>
      <c r="AB3" s="114"/>
      <c r="AC3" s="114"/>
      <c r="AD3" s="114"/>
      <c r="AE3" s="114"/>
      <c r="AJ3" s="63" t="s">
        <v>63</v>
      </c>
      <c r="AK3" s="64"/>
      <c r="AL3" s="403">
        <f>Namen!$D$2</f>
        <v>0</v>
      </c>
      <c r="AM3" s="404"/>
      <c r="AN3" s="404"/>
      <c r="AO3" s="404"/>
      <c r="AP3" s="405"/>
      <c r="AQ3" s="56" t="s">
        <v>98</v>
      </c>
      <c r="AR3" s="57"/>
      <c r="AS3" s="56">
        <f>Namen!$D$4</f>
        <v>0</v>
      </c>
      <c r="AT3" s="58"/>
      <c r="AU3" s="57"/>
      <c r="AV3" s="55"/>
      <c r="AW3" s="114"/>
      <c r="AX3" s="114"/>
      <c r="AY3" s="114"/>
      <c r="AZ3" s="114"/>
      <c r="BE3" s="63" t="s">
        <v>63</v>
      </c>
      <c r="BF3" s="64"/>
      <c r="BG3" s="403">
        <f>Namen!$D$2</f>
        <v>0</v>
      </c>
      <c r="BH3" s="404"/>
      <c r="BI3" s="404"/>
      <c r="BJ3" s="404"/>
      <c r="BK3" s="405"/>
      <c r="BL3" s="56" t="s">
        <v>98</v>
      </c>
      <c r="BM3" s="57"/>
      <c r="BN3" s="56">
        <f>Namen!$D$4</f>
        <v>0</v>
      </c>
      <c r="BO3" s="58"/>
      <c r="BP3" s="57"/>
      <c r="BQ3" s="55"/>
      <c r="BR3" s="114"/>
      <c r="BS3" s="114"/>
      <c r="BT3" s="114"/>
      <c r="BU3" s="114"/>
      <c r="BZ3" s="63" t="s">
        <v>63</v>
      </c>
      <c r="CA3" s="64"/>
      <c r="CB3" s="403">
        <f>Namen!$D$2</f>
        <v>0</v>
      </c>
      <c r="CC3" s="404"/>
      <c r="CD3" s="404"/>
      <c r="CE3" s="404"/>
      <c r="CF3" s="405"/>
      <c r="CG3" s="56" t="s">
        <v>98</v>
      </c>
      <c r="CH3" s="57"/>
      <c r="CI3" s="56">
        <f>Namen!$D$4</f>
        <v>0</v>
      </c>
      <c r="CJ3" s="58"/>
      <c r="CK3" s="57"/>
      <c r="CL3" s="55"/>
      <c r="CM3" s="114"/>
      <c r="CN3" s="114"/>
      <c r="CO3" s="114"/>
      <c r="CP3" s="114"/>
      <c r="CU3" s="63" t="s">
        <v>63</v>
      </c>
      <c r="CV3" s="64"/>
      <c r="CW3" s="403">
        <f>Namen!$D$2</f>
        <v>0</v>
      </c>
      <c r="CX3" s="404"/>
      <c r="CY3" s="404"/>
      <c r="CZ3" s="404"/>
      <c r="DA3" s="405"/>
      <c r="DB3" s="56" t="s">
        <v>98</v>
      </c>
      <c r="DC3" s="57"/>
      <c r="DD3" s="56">
        <f>Namen!$D$4</f>
        <v>0</v>
      </c>
      <c r="DE3" s="58"/>
      <c r="DF3" s="57"/>
      <c r="DG3" s="55"/>
      <c r="DH3" s="114"/>
      <c r="DI3" s="114"/>
      <c r="DJ3" s="114"/>
      <c r="DK3" s="114"/>
      <c r="DP3" s="63" t="s">
        <v>63</v>
      </c>
      <c r="DQ3" s="64"/>
      <c r="DR3" s="403">
        <f>Namen!$D$2</f>
        <v>0</v>
      </c>
      <c r="DS3" s="404"/>
      <c r="DT3" s="404"/>
      <c r="DU3" s="404"/>
      <c r="DV3" s="405"/>
      <c r="DW3" s="56" t="s">
        <v>98</v>
      </c>
      <c r="DX3" s="57"/>
      <c r="DY3" s="56">
        <f>Namen!$D$4</f>
        <v>0</v>
      </c>
      <c r="DZ3" s="58"/>
      <c r="EA3" s="57"/>
      <c r="EB3" s="55"/>
      <c r="EC3" s="114"/>
      <c r="ED3" s="114"/>
      <c r="EE3" s="114"/>
      <c r="EF3" s="114"/>
      <c r="EK3" s="63" t="s">
        <v>63</v>
      </c>
      <c r="EL3" s="64"/>
      <c r="EM3" s="403">
        <f>Namen!$D$2</f>
        <v>0</v>
      </c>
      <c r="EN3" s="404"/>
      <c r="EO3" s="404"/>
      <c r="EP3" s="404"/>
      <c r="EQ3" s="405"/>
      <c r="ER3" s="56" t="s">
        <v>98</v>
      </c>
      <c r="ES3" s="57"/>
      <c r="ET3" s="56">
        <f>Namen!$D$4</f>
        <v>0</v>
      </c>
      <c r="EU3" s="58"/>
      <c r="EV3" s="57"/>
      <c r="EW3" s="55"/>
      <c r="EX3" s="114"/>
      <c r="EY3" s="114"/>
      <c r="EZ3" s="114"/>
      <c r="FA3" s="114"/>
      <c r="FF3" s="63" t="s">
        <v>63</v>
      </c>
      <c r="FG3" s="64"/>
      <c r="FH3" s="403">
        <f>Namen!$D$2</f>
        <v>0</v>
      </c>
      <c r="FI3" s="404"/>
      <c r="FJ3" s="404"/>
      <c r="FK3" s="404"/>
      <c r="FL3" s="405"/>
      <c r="FM3" s="56" t="s">
        <v>98</v>
      </c>
      <c r="FN3" s="57"/>
      <c r="FO3" s="56">
        <f>Namen!$D$4</f>
        <v>0</v>
      </c>
      <c r="FP3" s="58"/>
      <c r="FQ3" s="57"/>
      <c r="FR3" s="55"/>
      <c r="FS3" s="114"/>
      <c r="FT3" s="114"/>
      <c r="FU3" s="114"/>
      <c r="FV3" s="114"/>
      <c r="GA3" s="63" t="s">
        <v>63</v>
      </c>
      <c r="GB3" s="64"/>
      <c r="GC3" s="403">
        <f>Namen!$D$2</f>
        <v>0</v>
      </c>
      <c r="GD3" s="404"/>
      <c r="GE3" s="404"/>
      <c r="GF3" s="404"/>
      <c r="GG3" s="405"/>
      <c r="GH3" s="56" t="s">
        <v>98</v>
      </c>
      <c r="GI3" s="57"/>
      <c r="GJ3" s="56">
        <f>Namen!$D$4</f>
        <v>0</v>
      </c>
      <c r="GK3" s="58"/>
      <c r="GL3" s="57"/>
      <c r="GM3" s="55"/>
      <c r="GN3" s="114"/>
      <c r="GO3" s="114"/>
      <c r="GP3" s="114"/>
      <c r="GQ3" s="114"/>
      <c r="GV3" s="63" t="s">
        <v>63</v>
      </c>
      <c r="GW3" s="64"/>
      <c r="GX3" s="403">
        <f>Namen!$D$2</f>
        <v>0</v>
      </c>
      <c r="GY3" s="404"/>
      <c r="GZ3" s="404"/>
      <c r="HA3" s="404"/>
      <c r="HB3" s="405"/>
      <c r="HC3" s="56" t="s">
        <v>98</v>
      </c>
      <c r="HD3" s="57"/>
      <c r="HE3" s="56">
        <f>Namen!$D$4</f>
        <v>0</v>
      </c>
      <c r="HF3" s="58"/>
      <c r="HG3" s="57"/>
      <c r="HH3" s="55"/>
      <c r="HI3" s="114"/>
      <c r="HJ3" s="114"/>
      <c r="HK3" s="114"/>
      <c r="HL3" s="114"/>
      <c r="HQ3" s="63" t="s">
        <v>63</v>
      </c>
      <c r="HR3" s="64"/>
      <c r="HS3" s="403">
        <f>Namen!$D$2</f>
        <v>0</v>
      </c>
      <c r="HT3" s="404"/>
      <c r="HU3" s="404"/>
      <c r="HV3" s="404"/>
      <c r="HW3" s="405"/>
      <c r="HX3" s="56" t="s">
        <v>98</v>
      </c>
      <c r="HY3" s="57"/>
      <c r="HZ3" s="56">
        <f>Namen!$D$4</f>
        <v>0</v>
      </c>
      <c r="IA3" s="58"/>
      <c r="IB3" s="57"/>
      <c r="IC3" s="55"/>
      <c r="ID3" s="114"/>
      <c r="IE3" s="114"/>
      <c r="IF3" s="114"/>
      <c r="IG3" s="114"/>
      <c r="IL3" s="63" t="s">
        <v>63</v>
      </c>
      <c r="IM3" s="64"/>
      <c r="IN3" s="403">
        <f>Namen!$D$2</f>
        <v>0</v>
      </c>
      <c r="IO3" s="404"/>
      <c r="IP3" s="404"/>
      <c r="IQ3" s="404"/>
      <c r="IR3" s="405"/>
      <c r="IS3" s="56" t="s">
        <v>98</v>
      </c>
      <c r="IT3" s="57"/>
      <c r="IU3" s="56">
        <f>Namen!$D$4</f>
        <v>0</v>
      </c>
      <c r="IV3" s="58"/>
      <c r="IW3" s="57"/>
      <c r="IX3" s="55"/>
      <c r="IY3" s="114"/>
      <c r="IZ3" s="114"/>
      <c r="JA3" s="114"/>
      <c r="JB3" s="114"/>
      <c r="JG3" s="63" t="s">
        <v>63</v>
      </c>
      <c r="JH3" s="64"/>
      <c r="JI3" s="403">
        <f>Namen!$D$2</f>
        <v>0</v>
      </c>
      <c r="JJ3" s="404"/>
      <c r="JK3" s="404"/>
      <c r="JL3" s="404"/>
      <c r="JM3" s="405"/>
      <c r="JN3" s="56" t="s">
        <v>98</v>
      </c>
      <c r="JO3" s="57"/>
      <c r="JP3" s="56">
        <f>Namen!$D$4</f>
        <v>0</v>
      </c>
      <c r="JQ3" s="58"/>
      <c r="JR3" s="57"/>
      <c r="JS3" s="55"/>
      <c r="JT3" s="114"/>
      <c r="JU3" s="114"/>
      <c r="JV3" s="114"/>
      <c r="JW3" s="114"/>
      <c r="KB3" s="63" t="s">
        <v>63</v>
      </c>
      <c r="KC3" s="64"/>
      <c r="KD3" s="403">
        <f>Namen!$D$2</f>
        <v>0</v>
      </c>
      <c r="KE3" s="404"/>
      <c r="KF3" s="404"/>
      <c r="KG3" s="404"/>
      <c r="KH3" s="405"/>
      <c r="KI3" s="56" t="s">
        <v>98</v>
      </c>
      <c r="KJ3" s="57"/>
      <c r="KK3" s="56">
        <f>Namen!$D$4</f>
        <v>0</v>
      </c>
      <c r="KL3" s="58"/>
      <c r="KM3" s="57"/>
      <c r="KN3" s="55"/>
      <c r="KO3" s="114"/>
      <c r="KP3" s="114"/>
      <c r="KQ3" s="114"/>
      <c r="KR3" s="114"/>
      <c r="KW3" s="63" t="s">
        <v>63</v>
      </c>
      <c r="KX3" s="64"/>
      <c r="KY3" s="403">
        <f>Namen!$D$2</f>
        <v>0</v>
      </c>
      <c r="KZ3" s="404"/>
      <c r="LA3" s="404"/>
      <c r="LB3" s="404"/>
      <c r="LC3" s="405"/>
      <c r="LD3" s="56" t="s">
        <v>98</v>
      </c>
      <c r="LE3" s="57"/>
      <c r="LF3" s="56">
        <f>Namen!$D$4</f>
        <v>0</v>
      </c>
      <c r="LG3" s="58"/>
      <c r="LH3" s="57"/>
      <c r="LI3" s="55"/>
      <c r="LJ3" s="114"/>
      <c r="LK3" s="114"/>
      <c r="LL3" s="114"/>
      <c r="LM3" s="114"/>
      <c r="LR3" s="63" t="s">
        <v>63</v>
      </c>
      <c r="LS3" s="64"/>
      <c r="LT3" s="403">
        <f>Namen!$D$2</f>
        <v>0</v>
      </c>
      <c r="LU3" s="404"/>
      <c r="LV3" s="404"/>
      <c r="LW3" s="404"/>
      <c r="LX3" s="405"/>
    </row>
    <row r="4" spans="1:336" ht="15.75" customHeight="1" thickTop="1" thickBot="1" x14ac:dyDescent="0.3">
      <c r="A4" s="41" t="s">
        <v>71</v>
      </c>
      <c r="B4" s="502"/>
      <c r="C4" s="503"/>
      <c r="D4" s="503"/>
      <c r="E4" s="504"/>
      <c r="F4" s="39"/>
      <c r="G4" s="39"/>
      <c r="K4" s="39"/>
      <c r="P4" s="40" t="s">
        <v>76</v>
      </c>
      <c r="Q4" s="520">
        <f>IFERROR(SUM(H28,H33),"")</f>
        <v>0</v>
      </c>
      <c r="R4" s="521"/>
      <c r="S4" s="39" t="s">
        <v>87</v>
      </c>
      <c r="T4" s="54"/>
      <c r="V4" s="55"/>
      <c r="Y4" s="54"/>
      <c r="Z4" s="54"/>
      <c r="AA4" s="54"/>
      <c r="AB4" s="114"/>
      <c r="AC4" s="114"/>
      <c r="AD4" s="114"/>
      <c r="AE4" s="114"/>
      <c r="AJ4" s="63" t="s">
        <v>65</v>
      </c>
      <c r="AK4" s="64"/>
      <c r="AL4" s="406" t="str">
        <f>IF(Notenschlüssel!$D$5&lt;&gt;"",Notenschlüssel!$D$5,"")</f>
        <v/>
      </c>
      <c r="AM4" s="407"/>
      <c r="AN4" s="407"/>
      <c r="AO4" s="407"/>
      <c r="AP4" s="408"/>
      <c r="AQ4" s="55"/>
      <c r="AT4" s="54"/>
      <c r="AU4" s="54"/>
      <c r="AV4" s="54"/>
      <c r="AW4" s="114"/>
      <c r="AX4" s="114"/>
      <c r="AY4" s="114"/>
      <c r="AZ4" s="114"/>
      <c r="BE4" s="63" t="s">
        <v>65</v>
      </c>
      <c r="BF4" s="64"/>
      <c r="BG4" s="406" t="str">
        <f>IF(Notenschlüssel!$D$5&lt;&gt;"",Notenschlüssel!$D$5,"")</f>
        <v/>
      </c>
      <c r="BH4" s="407"/>
      <c r="BI4" s="407"/>
      <c r="BJ4" s="407"/>
      <c r="BK4" s="408"/>
      <c r="BL4" s="55"/>
      <c r="BO4" s="54"/>
      <c r="BP4" s="54"/>
      <c r="BQ4" s="54"/>
      <c r="BR4" s="114"/>
      <c r="BS4" s="114"/>
      <c r="BT4" s="114"/>
      <c r="BU4" s="114"/>
      <c r="BZ4" s="63" t="s">
        <v>65</v>
      </c>
      <c r="CA4" s="64"/>
      <c r="CB4" s="406" t="str">
        <f>IF(Notenschlüssel!$D$5&lt;&gt;"",Notenschlüssel!$D$5,"")</f>
        <v/>
      </c>
      <c r="CC4" s="407"/>
      <c r="CD4" s="407"/>
      <c r="CE4" s="407"/>
      <c r="CF4" s="408"/>
      <c r="CG4" s="55"/>
      <c r="CJ4" s="54"/>
      <c r="CK4" s="54"/>
      <c r="CL4" s="54"/>
      <c r="CM4" s="114"/>
      <c r="CN4" s="114"/>
      <c r="CO4" s="114"/>
      <c r="CP4" s="114"/>
      <c r="CU4" s="63" t="s">
        <v>65</v>
      </c>
      <c r="CV4" s="64"/>
      <c r="CW4" s="406" t="str">
        <f>IF(Notenschlüssel!$D$5&lt;&gt;"",Notenschlüssel!$D$5,"")</f>
        <v/>
      </c>
      <c r="CX4" s="407"/>
      <c r="CY4" s="407"/>
      <c r="CZ4" s="407"/>
      <c r="DA4" s="408"/>
      <c r="DB4" s="55"/>
      <c r="DE4" s="54"/>
      <c r="DF4" s="54"/>
      <c r="DG4" s="54"/>
      <c r="DH4" s="114"/>
      <c r="DI4" s="114"/>
      <c r="DJ4" s="114"/>
      <c r="DK4" s="114"/>
      <c r="DP4" s="63" t="s">
        <v>65</v>
      </c>
      <c r="DQ4" s="64"/>
      <c r="DR4" s="406" t="str">
        <f>IF(Notenschlüssel!$D$5&lt;&gt;"",Notenschlüssel!$D$5,"")</f>
        <v/>
      </c>
      <c r="DS4" s="407"/>
      <c r="DT4" s="407"/>
      <c r="DU4" s="407"/>
      <c r="DV4" s="408"/>
      <c r="DW4" s="55"/>
      <c r="DZ4" s="54"/>
      <c r="EA4" s="54"/>
      <c r="EB4" s="54"/>
      <c r="EC4" s="114"/>
      <c r="ED4" s="114"/>
      <c r="EE4" s="114"/>
      <c r="EF4" s="114"/>
      <c r="EK4" s="63" t="s">
        <v>65</v>
      </c>
      <c r="EL4" s="64"/>
      <c r="EM4" s="406" t="str">
        <f>IF(Notenschlüssel!$D$5&lt;&gt;"",Notenschlüssel!$D$5,"")</f>
        <v/>
      </c>
      <c r="EN4" s="407"/>
      <c r="EO4" s="407"/>
      <c r="EP4" s="407"/>
      <c r="EQ4" s="408"/>
      <c r="ER4" s="55"/>
      <c r="EU4" s="54"/>
      <c r="EV4" s="54"/>
      <c r="EW4" s="54"/>
      <c r="EX4" s="114"/>
      <c r="EY4" s="114"/>
      <c r="EZ4" s="114"/>
      <c r="FA4" s="114"/>
      <c r="FF4" s="63" t="s">
        <v>65</v>
      </c>
      <c r="FG4" s="64"/>
      <c r="FH4" s="406" t="str">
        <f>IF(Notenschlüssel!$D$5&lt;&gt;"",Notenschlüssel!$D$5,"")</f>
        <v/>
      </c>
      <c r="FI4" s="407"/>
      <c r="FJ4" s="407"/>
      <c r="FK4" s="407"/>
      <c r="FL4" s="408"/>
      <c r="FM4" s="55"/>
      <c r="FP4" s="54"/>
      <c r="FQ4" s="54"/>
      <c r="FR4" s="54"/>
      <c r="FS4" s="114"/>
      <c r="FT4" s="114"/>
      <c r="FU4" s="114"/>
      <c r="FV4" s="114"/>
      <c r="GA4" s="63" t="s">
        <v>65</v>
      </c>
      <c r="GB4" s="64"/>
      <c r="GC4" s="406" t="str">
        <f>IF(Notenschlüssel!$D$5&lt;&gt;"",Notenschlüssel!$D$5,"")</f>
        <v/>
      </c>
      <c r="GD4" s="407"/>
      <c r="GE4" s="407"/>
      <c r="GF4" s="407"/>
      <c r="GG4" s="408"/>
      <c r="GH4" s="55"/>
      <c r="GK4" s="54"/>
      <c r="GL4" s="54"/>
      <c r="GM4" s="54"/>
      <c r="GN4" s="114"/>
      <c r="GO4" s="114"/>
      <c r="GP4" s="114"/>
      <c r="GQ4" s="114"/>
      <c r="GV4" s="63" t="s">
        <v>65</v>
      </c>
      <c r="GW4" s="64"/>
      <c r="GX4" s="406" t="str">
        <f>IF(Notenschlüssel!$D$5&lt;&gt;"",Notenschlüssel!$D$5,"")</f>
        <v/>
      </c>
      <c r="GY4" s="407"/>
      <c r="GZ4" s="407"/>
      <c r="HA4" s="407"/>
      <c r="HB4" s="408"/>
      <c r="HC4" s="55"/>
      <c r="HF4" s="54"/>
      <c r="HG4" s="54"/>
      <c r="HH4" s="54"/>
      <c r="HI4" s="114"/>
      <c r="HJ4" s="114"/>
      <c r="HK4" s="114"/>
      <c r="HL4" s="114"/>
      <c r="HQ4" s="63" t="s">
        <v>65</v>
      </c>
      <c r="HR4" s="64"/>
      <c r="HS4" s="406" t="str">
        <f>IF(Notenschlüssel!$D$5&lt;&gt;"",Notenschlüssel!$D$5,"")</f>
        <v/>
      </c>
      <c r="HT4" s="407"/>
      <c r="HU4" s="407"/>
      <c r="HV4" s="407"/>
      <c r="HW4" s="408"/>
      <c r="HX4" s="55"/>
      <c r="IA4" s="54"/>
      <c r="IB4" s="54"/>
      <c r="IC4" s="54"/>
      <c r="ID4" s="114"/>
      <c r="IE4" s="114"/>
      <c r="IF4" s="114"/>
      <c r="IG4" s="114"/>
      <c r="IL4" s="63" t="s">
        <v>65</v>
      </c>
      <c r="IM4" s="64"/>
      <c r="IN4" s="406" t="str">
        <f>IF(Notenschlüssel!$D$5&lt;&gt;"",Notenschlüssel!$D$5,"")</f>
        <v/>
      </c>
      <c r="IO4" s="407"/>
      <c r="IP4" s="407"/>
      <c r="IQ4" s="407"/>
      <c r="IR4" s="408"/>
      <c r="IS4" s="55"/>
      <c r="IV4" s="54"/>
      <c r="IW4" s="54"/>
      <c r="IX4" s="54"/>
      <c r="IY4" s="114"/>
      <c r="IZ4" s="114"/>
      <c r="JA4" s="114"/>
      <c r="JB4" s="114"/>
      <c r="JG4" s="63" t="s">
        <v>65</v>
      </c>
      <c r="JH4" s="64"/>
      <c r="JI4" s="406" t="str">
        <f>IF(Notenschlüssel!$D$5&lt;&gt;"",Notenschlüssel!$D$5,"")</f>
        <v/>
      </c>
      <c r="JJ4" s="407"/>
      <c r="JK4" s="407"/>
      <c r="JL4" s="407"/>
      <c r="JM4" s="408"/>
      <c r="JN4" s="55"/>
      <c r="JQ4" s="54"/>
      <c r="JR4" s="54"/>
      <c r="JS4" s="54"/>
      <c r="JT4" s="114"/>
      <c r="JU4" s="114"/>
      <c r="JV4" s="114"/>
      <c r="JW4" s="114"/>
      <c r="KB4" s="63" t="s">
        <v>65</v>
      </c>
      <c r="KC4" s="64"/>
      <c r="KD4" s="406" t="str">
        <f>IF(Notenschlüssel!$D$5&lt;&gt;"",Notenschlüssel!$D$5,"")</f>
        <v/>
      </c>
      <c r="KE4" s="407"/>
      <c r="KF4" s="407"/>
      <c r="KG4" s="407"/>
      <c r="KH4" s="408"/>
      <c r="KI4" s="55"/>
      <c r="KL4" s="54"/>
      <c r="KM4" s="54"/>
      <c r="KN4" s="54"/>
      <c r="KO4" s="114"/>
      <c r="KP4" s="114"/>
      <c r="KQ4" s="114"/>
      <c r="KR4" s="114"/>
      <c r="KW4" s="63" t="s">
        <v>65</v>
      </c>
      <c r="KX4" s="64"/>
      <c r="KY4" s="406" t="str">
        <f>IF(Notenschlüssel!$D$5&lt;&gt;"",Notenschlüssel!$D$5,"")</f>
        <v/>
      </c>
      <c r="KZ4" s="407"/>
      <c r="LA4" s="407"/>
      <c r="LB4" s="407"/>
      <c r="LC4" s="408"/>
      <c r="LD4" s="55"/>
      <c r="LG4" s="54"/>
      <c r="LH4" s="54"/>
      <c r="LI4" s="54"/>
      <c r="LJ4" s="114"/>
      <c r="LK4" s="114"/>
      <c r="LL4" s="114"/>
      <c r="LM4" s="114"/>
      <c r="LR4" s="63" t="s">
        <v>65</v>
      </c>
      <c r="LS4" s="64"/>
      <c r="LT4" s="406" t="str">
        <f>IF(Notenschlüssel!$D$5&lt;&gt;"",Notenschlüssel!$D$5,"")</f>
        <v/>
      </c>
      <c r="LU4" s="407"/>
      <c r="LV4" s="407"/>
      <c r="LW4" s="407"/>
      <c r="LX4" s="408"/>
    </row>
    <row r="5" spans="1:336" ht="15.75" customHeight="1" thickTop="1" thickBot="1" x14ac:dyDescent="0.3">
      <c r="A5" s="41" t="s">
        <v>72</v>
      </c>
      <c r="B5" s="502">
        <f>Notenschlüssel!D4</f>
        <v>0</v>
      </c>
      <c r="C5" s="503"/>
      <c r="D5" s="503"/>
      <c r="E5" s="504"/>
      <c r="F5" s="39"/>
      <c r="G5" s="39"/>
      <c r="K5" s="39"/>
      <c r="P5" s="40" t="s">
        <v>77</v>
      </c>
      <c r="Q5" s="520">
        <f>IFERROR(SUM(K28,J33),"")</f>
        <v>0</v>
      </c>
      <c r="R5" s="521"/>
      <c r="S5" s="39" t="s">
        <v>87</v>
      </c>
      <c r="T5" s="54"/>
      <c r="V5" s="54"/>
      <c r="W5" s="54"/>
      <c r="X5" s="54"/>
      <c r="Y5" s="54"/>
      <c r="Z5" s="54"/>
      <c r="AA5" s="54"/>
      <c r="AB5" s="114"/>
      <c r="AC5" s="114"/>
      <c r="AD5" s="114"/>
      <c r="AE5" s="114"/>
      <c r="AF5" s="114"/>
      <c r="AG5" s="114"/>
      <c r="AH5" s="114"/>
      <c r="AI5" s="114"/>
      <c r="AJ5" s="63" t="s">
        <v>160</v>
      </c>
      <c r="AK5" s="64"/>
      <c r="AL5" s="403" t="e">
        <f>HLOOKUP(Namen!$E$6,Namen!$E$6:$E$36,'Rückmeldung (Druck)'!X59,FALSE)&amp;"-Kurs"</f>
        <v>#REF!</v>
      </c>
      <c r="AM5" s="404"/>
      <c r="AN5" s="404"/>
      <c r="AO5" s="404"/>
      <c r="AP5" s="405"/>
      <c r="AQ5" s="54"/>
      <c r="AR5" s="54"/>
      <c r="AS5" s="54"/>
      <c r="AT5" s="54"/>
      <c r="AU5" s="54"/>
      <c r="AV5" s="54"/>
      <c r="AW5" s="114"/>
      <c r="AX5" s="114"/>
      <c r="AY5" s="114"/>
      <c r="AZ5" s="114"/>
      <c r="BA5" s="114"/>
      <c r="BB5" s="114"/>
      <c r="BC5" s="114"/>
      <c r="BD5" s="114"/>
      <c r="BE5" s="63" t="s">
        <v>160</v>
      </c>
      <c r="BF5" s="64"/>
      <c r="BG5" s="403" t="str">
        <f>IFERROR(HLOOKUP(Namen!$E$6,Namen!$E$6:$E$36,'Rückmeldung (Druck)'!AS59,FALSE)&amp;"-Kurs","")</f>
        <v/>
      </c>
      <c r="BH5" s="404"/>
      <c r="BI5" s="404"/>
      <c r="BJ5" s="404"/>
      <c r="BK5" s="405"/>
      <c r="BL5" s="54"/>
      <c r="BM5" s="54"/>
      <c r="BN5" s="54"/>
      <c r="BO5" s="54"/>
      <c r="BP5" s="54"/>
      <c r="BQ5" s="54"/>
      <c r="BR5" s="114"/>
      <c r="BS5" s="114"/>
      <c r="BT5" s="114"/>
      <c r="BU5" s="114"/>
      <c r="BV5" s="114"/>
      <c r="BW5" s="114"/>
      <c r="BX5" s="114"/>
      <c r="BY5" s="114"/>
      <c r="BZ5" s="63" t="s">
        <v>160</v>
      </c>
      <c r="CA5" s="64"/>
      <c r="CB5" s="403" t="str">
        <f>IFERROR(HLOOKUP(Namen!$E$6,Namen!$E$6:$E$36,'Rückmeldung (Druck)'!BN59,FALSE)&amp;"-Kurs","")</f>
        <v/>
      </c>
      <c r="CC5" s="404"/>
      <c r="CD5" s="404"/>
      <c r="CE5" s="404"/>
      <c r="CF5" s="405"/>
      <c r="CG5" s="54"/>
      <c r="CH5" s="54"/>
      <c r="CI5" s="54"/>
      <c r="CJ5" s="54"/>
      <c r="CK5" s="54"/>
      <c r="CL5" s="54"/>
      <c r="CM5" s="114"/>
      <c r="CN5" s="114"/>
      <c r="CO5" s="114"/>
      <c r="CP5" s="114"/>
      <c r="CQ5" s="114"/>
      <c r="CR5" s="114"/>
      <c r="CS5" s="114"/>
      <c r="CT5" s="114"/>
      <c r="CU5" s="63" t="s">
        <v>160</v>
      </c>
      <c r="CV5" s="64"/>
      <c r="CW5" s="403" t="str">
        <f>IFERROR(HLOOKUP(Namen!$E$6,Namen!$E$6:$E$36,'Rückmeldung (Druck)'!CI59,FALSE)&amp;"-Kurs","")</f>
        <v/>
      </c>
      <c r="CX5" s="404"/>
      <c r="CY5" s="404"/>
      <c r="CZ5" s="404"/>
      <c r="DA5" s="405"/>
      <c r="DB5" s="54"/>
      <c r="DC5" s="54"/>
      <c r="DD5" s="54"/>
      <c r="DE5" s="54"/>
      <c r="DF5" s="54"/>
      <c r="DG5" s="54"/>
      <c r="DH5" s="114"/>
      <c r="DI5" s="114"/>
      <c r="DJ5" s="114"/>
      <c r="DK5" s="114"/>
      <c r="DL5" s="114"/>
      <c r="DM5" s="114"/>
      <c r="DN5" s="114"/>
      <c r="DO5" s="114"/>
      <c r="DP5" s="63" t="s">
        <v>160</v>
      </c>
      <c r="DQ5" s="64"/>
      <c r="DR5" s="403" t="str">
        <f>IFERROR(HLOOKUP(Namen!$E$6,Namen!$E$6:$E$36,'Rückmeldung (Druck)'!DD59,FALSE)&amp;"-Kurs","")</f>
        <v/>
      </c>
      <c r="DS5" s="404"/>
      <c r="DT5" s="404"/>
      <c r="DU5" s="404"/>
      <c r="DV5" s="405"/>
      <c r="DW5" s="54"/>
      <c r="DX5" s="54"/>
      <c r="DY5" s="54"/>
      <c r="DZ5" s="54"/>
      <c r="EA5" s="54"/>
      <c r="EB5" s="54"/>
      <c r="EC5" s="114"/>
      <c r="ED5" s="114"/>
      <c r="EE5" s="114"/>
      <c r="EF5" s="114"/>
      <c r="EG5" s="114"/>
      <c r="EH5" s="114"/>
      <c r="EI5" s="114"/>
      <c r="EJ5" s="114"/>
      <c r="EK5" s="63" t="s">
        <v>160</v>
      </c>
      <c r="EL5" s="64"/>
      <c r="EM5" s="403" t="str">
        <f>IFERROR(HLOOKUP(Namen!$E$6,Namen!$E$6:$E$36,'Rückmeldung (Druck)'!DY59,FALSE)&amp;"-Kurs","")</f>
        <v/>
      </c>
      <c r="EN5" s="404"/>
      <c r="EO5" s="404"/>
      <c r="EP5" s="404"/>
      <c r="EQ5" s="405"/>
      <c r="ER5" s="54"/>
      <c r="ES5" s="54"/>
      <c r="ET5" s="54"/>
      <c r="EU5" s="54"/>
      <c r="EV5" s="54"/>
      <c r="EW5" s="54"/>
      <c r="EX5" s="114"/>
      <c r="EY5" s="114"/>
      <c r="EZ5" s="114"/>
      <c r="FA5" s="114"/>
      <c r="FB5" s="114"/>
      <c r="FC5" s="114"/>
      <c r="FD5" s="114"/>
      <c r="FE5" s="114"/>
      <c r="FF5" s="63" t="s">
        <v>160</v>
      </c>
      <c r="FG5" s="64"/>
      <c r="FH5" s="403" t="str">
        <f>IFERROR(HLOOKUP(Namen!$E$6,Namen!$E$6:$E$36,'Rückmeldung (Druck)'!ET59,FALSE)&amp;"-Kurs","")</f>
        <v/>
      </c>
      <c r="FI5" s="404"/>
      <c r="FJ5" s="404"/>
      <c r="FK5" s="404"/>
      <c r="FL5" s="405"/>
      <c r="FM5" s="54"/>
      <c r="FN5" s="54"/>
      <c r="FO5" s="54"/>
      <c r="FP5" s="54"/>
      <c r="FQ5" s="54"/>
      <c r="FR5" s="54"/>
      <c r="FS5" s="114"/>
      <c r="FT5" s="114"/>
      <c r="FU5" s="114"/>
      <c r="FV5" s="114"/>
      <c r="FW5" s="114"/>
      <c r="FX5" s="114"/>
      <c r="FY5" s="114"/>
      <c r="FZ5" s="114"/>
      <c r="GA5" s="63" t="s">
        <v>160</v>
      </c>
      <c r="GB5" s="64"/>
      <c r="GC5" s="403" t="str">
        <f>IFERROR(HLOOKUP(Namen!$E$6,Namen!$E$6:$E$36,'Rückmeldung (Druck)'!FO59,FALSE)&amp;"-Kurs","")</f>
        <v/>
      </c>
      <c r="GD5" s="404"/>
      <c r="GE5" s="404"/>
      <c r="GF5" s="404"/>
      <c r="GG5" s="405"/>
      <c r="GH5" s="54"/>
      <c r="GI5" s="54"/>
      <c r="GJ5" s="54"/>
      <c r="GK5" s="54"/>
      <c r="GL5" s="54"/>
      <c r="GM5" s="54"/>
      <c r="GN5" s="114"/>
      <c r="GO5" s="114"/>
      <c r="GP5" s="114"/>
      <c r="GQ5" s="114"/>
      <c r="GR5" s="114"/>
      <c r="GS5" s="114"/>
      <c r="GT5" s="114"/>
      <c r="GU5" s="114"/>
      <c r="GV5" s="63" t="s">
        <v>160</v>
      </c>
      <c r="GW5" s="64"/>
      <c r="GX5" s="403" t="str">
        <f>IFERROR(HLOOKUP(Namen!$E$6,Namen!$E$6:$E$36,'Rückmeldung (Druck)'!GJ59,FALSE)&amp;"-Kurs","")</f>
        <v/>
      </c>
      <c r="GY5" s="404"/>
      <c r="GZ5" s="404"/>
      <c r="HA5" s="404"/>
      <c r="HB5" s="405"/>
      <c r="HC5" s="54"/>
      <c r="HD5" s="54"/>
      <c r="HE5" s="54"/>
      <c r="HF5" s="54"/>
      <c r="HG5" s="54"/>
      <c r="HH5" s="54"/>
      <c r="HI5" s="114"/>
      <c r="HJ5" s="114"/>
      <c r="HK5" s="114"/>
      <c r="HL5" s="114"/>
      <c r="HM5" s="114"/>
      <c r="HN5" s="114"/>
      <c r="HO5" s="114"/>
      <c r="HP5" s="114"/>
      <c r="HQ5" s="63" t="s">
        <v>160</v>
      </c>
      <c r="HR5" s="64"/>
      <c r="HS5" s="403" t="str">
        <f>IFERROR(HLOOKUP(Namen!$E$6,Namen!$E$6:$E$36,'Rückmeldung (Druck)'!HE59,FALSE)&amp;"-Kurs","")</f>
        <v/>
      </c>
      <c r="HT5" s="404"/>
      <c r="HU5" s="404"/>
      <c r="HV5" s="404"/>
      <c r="HW5" s="405"/>
      <c r="HX5" s="54"/>
      <c r="HY5" s="54"/>
      <c r="HZ5" s="54"/>
      <c r="IA5" s="54"/>
      <c r="IB5" s="54"/>
      <c r="IC5" s="54"/>
      <c r="ID5" s="114"/>
      <c r="IE5" s="114"/>
      <c r="IF5" s="114"/>
      <c r="IG5" s="114"/>
      <c r="IH5" s="114"/>
      <c r="II5" s="114"/>
      <c r="IJ5" s="114"/>
      <c r="IK5" s="114"/>
      <c r="IL5" s="63" t="s">
        <v>160</v>
      </c>
      <c r="IM5" s="64"/>
      <c r="IN5" s="403" t="str">
        <f>IFERROR(HLOOKUP(Namen!$E$6,Namen!$E$6:$E$36,'Rückmeldung (Druck)'!HZ59,FALSE)&amp;"-Kurs","")</f>
        <v/>
      </c>
      <c r="IO5" s="404"/>
      <c r="IP5" s="404"/>
      <c r="IQ5" s="404"/>
      <c r="IR5" s="405"/>
      <c r="IS5" s="54"/>
      <c r="IT5" s="54"/>
      <c r="IU5" s="54"/>
      <c r="IV5" s="54"/>
      <c r="IW5" s="54"/>
      <c r="IX5" s="54"/>
      <c r="IY5" s="114"/>
      <c r="IZ5" s="114"/>
      <c r="JA5" s="114"/>
      <c r="JB5" s="114"/>
      <c r="JC5" s="114"/>
      <c r="JD5" s="114"/>
      <c r="JE5" s="114"/>
      <c r="JF5" s="114"/>
      <c r="JG5" s="63" t="s">
        <v>160</v>
      </c>
      <c r="JH5" s="64"/>
      <c r="JI5" s="403" t="str">
        <f>IFERROR(HLOOKUP(Namen!$E$6,Namen!$E$6:$E$36,'Rückmeldung (Druck)'!IU59,FALSE)&amp;"-Kurs","")</f>
        <v/>
      </c>
      <c r="JJ5" s="404"/>
      <c r="JK5" s="404"/>
      <c r="JL5" s="404"/>
      <c r="JM5" s="405"/>
      <c r="JN5" s="54"/>
      <c r="JO5" s="54"/>
      <c r="JP5" s="54"/>
      <c r="JQ5" s="54"/>
      <c r="JR5" s="54"/>
      <c r="JS5" s="54"/>
      <c r="JT5" s="114"/>
      <c r="JU5" s="114"/>
      <c r="JV5" s="114"/>
      <c r="JW5" s="114"/>
      <c r="JX5" s="114"/>
      <c r="JY5" s="114"/>
      <c r="JZ5" s="114"/>
      <c r="KA5" s="114"/>
      <c r="KB5" s="63" t="s">
        <v>160</v>
      </c>
      <c r="KC5" s="64"/>
      <c r="KD5" s="403" t="str">
        <f>IFERROR(HLOOKUP(Namen!$E$6,Namen!$E$6:$E$36,'Rückmeldung (Druck)'!JP59,FALSE)&amp;"-Kurs","")</f>
        <v/>
      </c>
      <c r="KE5" s="404"/>
      <c r="KF5" s="404"/>
      <c r="KG5" s="404"/>
      <c r="KH5" s="405"/>
      <c r="KI5" s="54"/>
      <c r="KJ5" s="54"/>
      <c r="KK5" s="54"/>
      <c r="KL5" s="54"/>
      <c r="KM5" s="54"/>
      <c r="KN5" s="54"/>
      <c r="KO5" s="114"/>
      <c r="KP5" s="114"/>
      <c r="KQ5" s="114"/>
      <c r="KR5" s="114"/>
      <c r="KS5" s="114"/>
      <c r="KT5" s="114"/>
      <c r="KU5" s="114"/>
      <c r="KV5" s="114"/>
      <c r="KW5" s="63" t="s">
        <v>160</v>
      </c>
      <c r="KX5" s="64"/>
      <c r="KY5" s="403" t="str">
        <f>IFERROR(HLOOKUP(Namen!$E$6,Namen!$E$6:$E$36,'Rückmeldung (Druck)'!KK59,FALSE)&amp;"-Kurs","")</f>
        <v/>
      </c>
      <c r="KZ5" s="404"/>
      <c r="LA5" s="404"/>
      <c r="LB5" s="404"/>
      <c r="LC5" s="405"/>
      <c r="LD5" s="54"/>
      <c r="LE5" s="54"/>
      <c r="LF5" s="54"/>
      <c r="LG5" s="54"/>
      <c r="LH5" s="54"/>
      <c r="LI5" s="54"/>
      <c r="LJ5" s="114"/>
      <c r="LK5" s="114"/>
      <c r="LL5" s="114"/>
      <c r="LM5" s="114"/>
      <c r="LN5" s="114"/>
      <c r="LO5" s="114"/>
      <c r="LP5" s="114"/>
      <c r="LQ5" s="114"/>
      <c r="LR5" s="63" t="s">
        <v>160</v>
      </c>
      <c r="LS5" s="64"/>
      <c r="LT5" s="403" t="str">
        <f>IFERROR(HLOOKUP(Namen!$E$6,Namen!$E$6:$E$36,'Rückmeldung (Druck)'!LF59,FALSE)&amp;"-Kurs","")</f>
        <v/>
      </c>
      <c r="LU5" s="404"/>
      <c r="LV5" s="404"/>
      <c r="LW5" s="404"/>
      <c r="LX5" s="405"/>
    </row>
    <row r="6" spans="1:336" ht="15.75" customHeight="1" thickTop="1" thickBot="1" x14ac:dyDescent="0.3">
      <c r="A6" s="41" t="s">
        <v>65</v>
      </c>
      <c r="B6" s="511">
        <f>Notenschlüssel!D5</f>
        <v>0</v>
      </c>
      <c r="C6" s="512"/>
      <c r="D6" s="512"/>
      <c r="E6" s="513"/>
      <c r="F6" s="39"/>
      <c r="G6" s="39"/>
      <c r="K6" s="39"/>
      <c r="P6" s="40" t="s">
        <v>78</v>
      </c>
      <c r="Q6" s="520">
        <f>IFERROR(SUM(N28,L33),"")</f>
        <v>0</v>
      </c>
      <c r="R6" s="521"/>
      <c r="S6" s="39" t="s">
        <v>87</v>
      </c>
      <c r="T6" s="54"/>
      <c r="V6" s="49" t="str">
        <f ca="1">IFERROR("Es waren insgesamt "&amp;X60&amp;" Bewertungseinheiten (BE) zu erreichen.","")</f>
        <v/>
      </c>
      <c r="Z6" s="66"/>
      <c r="AQ6" s="49" t="str">
        <f ca="1">IFERROR("Es waren insgesamt "&amp;AS60&amp;" Bewertungseinheiten (BE) zu erreichen.","")</f>
        <v/>
      </c>
      <c r="AU6" s="66"/>
      <c r="BL6" s="49" t="str">
        <f ca="1">IFERROR("Es waren insgesamt "&amp;BN60&amp;" Bewertungseinheiten (BE) zu erreichen.","")</f>
        <v/>
      </c>
      <c r="BP6" s="66"/>
      <c r="CG6" s="49" t="str">
        <f ca="1">IFERROR("Es waren insgesamt "&amp;CI60&amp;" Bewertungseinheiten (BE) zu erreichen.","")</f>
        <v/>
      </c>
      <c r="CK6" s="66"/>
      <c r="DB6" s="49" t="str">
        <f ca="1">IFERROR("Es waren insgesamt "&amp;DD60&amp;" Bewertungseinheiten (BE) zu erreichen.","")</f>
        <v/>
      </c>
      <c r="DF6" s="66"/>
      <c r="DW6" s="49" t="str">
        <f ca="1">IFERROR("Es waren insgesamt "&amp;DY60&amp;" Bewertungseinheiten (BE) zu erreichen.","")</f>
        <v/>
      </c>
      <c r="EA6" s="66"/>
      <c r="ER6" s="49" t="str">
        <f ca="1">IFERROR("Es waren insgesamt "&amp;ET60&amp;" Bewertungseinheiten (BE) zu erreichen.","")</f>
        <v/>
      </c>
      <c r="EV6" s="66"/>
      <c r="FM6" s="49" t="str">
        <f ca="1">IFERROR("Es waren insgesamt "&amp;FO60&amp;" Bewertungseinheiten (BE) zu erreichen.","")</f>
        <v/>
      </c>
      <c r="FQ6" s="66"/>
      <c r="GH6" s="49" t="str">
        <f ca="1">IFERROR("Es waren insgesamt "&amp;GJ60&amp;" Bewertungseinheiten (BE) zu erreichen.","")</f>
        <v/>
      </c>
      <c r="GL6" s="66"/>
      <c r="HC6" s="49" t="str">
        <f ca="1">IFERROR("Es waren insgesamt "&amp;HE60&amp;" Bewertungseinheiten (BE) zu erreichen.","")</f>
        <v/>
      </c>
      <c r="HG6" s="66"/>
      <c r="HX6" s="49" t="str">
        <f ca="1">IFERROR("Es waren insgesamt "&amp;HZ60&amp;" Bewertungseinheiten (BE) zu erreichen.","")</f>
        <v/>
      </c>
      <c r="IB6" s="66"/>
      <c r="IS6" s="49" t="str">
        <f ca="1">IFERROR("Es waren insgesamt "&amp;IU60&amp;" Bewertungseinheiten (BE) zu erreichen.","")</f>
        <v/>
      </c>
      <c r="IW6" s="66"/>
      <c r="JN6" s="49" t="str">
        <f ca="1">IFERROR("Es waren insgesamt "&amp;JP60&amp;" Bewertungseinheiten (BE) zu erreichen.","")</f>
        <v/>
      </c>
      <c r="JR6" s="66"/>
      <c r="KI6" s="49" t="str">
        <f ca="1">IFERROR("Es waren insgesamt "&amp;KK60&amp;" Bewertungseinheiten (BE) zu erreichen.","")</f>
        <v/>
      </c>
      <c r="KM6" s="66"/>
      <c r="LD6" s="49" t="str">
        <f ca="1">IFERROR("Es waren insgesamt "&amp;LF60&amp;" Bewertungseinheiten (BE) zu erreichen.","")</f>
        <v/>
      </c>
      <c r="LH6" s="66"/>
    </row>
    <row r="7" spans="1:336" ht="15.75" customHeight="1" thickTop="1" thickBot="1" x14ac:dyDescent="0.3">
      <c r="A7" s="41" t="s">
        <v>73</v>
      </c>
      <c r="B7" s="502">
        <f>Notenschlüssel!D6</f>
        <v>60</v>
      </c>
      <c r="C7" s="503"/>
      <c r="D7" s="503"/>
      <c r="E7" s="504"/>
      <c r="F7" s="39"/>
      <c r="G7" s="39"/>
      <c r="K7" s="39"/>
      <c r="P7" s="40" t="s">
        <v>79</v>
      </c>
      <c r="Q7" s="520">
        <f>IFERROR(SUM(Q28,N33),"")</f>
        <v>0</v>
      </c>
      <c r="R7" s="521"/>
      <c r="S7" s="39" t="s">
        <v>87</v>
      </c>
      <c r="T7" s="54"/>
      <c r="V7" s="49" t="str">
        <f ca="1">IFERROR("Du hast "&amp;X61&amp;" BE erreicht. Das entspricht "&amp;X62*100&amp;"%.","")</f>
        <v/>
      </c>
      <c r="X7" s="85"/>
      <c r="AE7" s="67"/>
      <c r="AL7" s="47"/>
      <c r="AM7" s="114"/>
      <c r="AN7" s="114"/>
      <c r="AO7" s="114"/>
      <c r="AQ7" s="49" t="str">
        <f ca="1">IFERROR("Du hast "&amp;AS61&amp;" BE erreicht. Das entspricht "&amp;AS62*100&amp;"%.","")</f>
        <v/>
      </c>
      <c r="AS7" s="85"/>
      <c r="AZ7" s="67"/>
      <c r="BG7" s="47"/>
      <c r="BH7" s="114"/>
      <c r="BI7" s="114"/>
      <c r="BJ7" s="114"/>
      <c r="BL7" s="49" t="str">
        <f ca="1">IFERROR("Du hast "&amp;BN61&amp;" BE erreicht. Das entspricht "&amp;BN62*100&amp;"%.","")</f>
        <v/>
      </c>
      <c r="BN7" s="85"/>
      <c r="BU7" s="67"/>
      <c r="CB7" s="47"/>
      <c r="CC7" s="114"/>
      <c r="CD7" s="114"/>
      <c r="CE7" s="114"/>
      <c r="CG7" s="49" t="str">
        <f ca="1">IFERROR("Du hast "&amp;CI61&amp;" BE erreicht. Das entspricht "&amp;CI62*100&amp;"%.","")</f>
        <v/>
      </c>
      <c r="CI7" s="85"/>
      <c r="CP7" s="67"/>
      <c r="CW7" s="47"/>
      <c r="CX7" s="114"/>
      <c r="CY7" s="114"/>
      <c r="CZ7" s="114"/>
      <c r="DB7" s="49" t="str">
        <f ca="1">IFERROR("Du hast "&amp;DD61&amp;" BE erreicht. Das entspricht "&amp;DD62*100&amp;"%.","")</f>
        <v/>
      </c>
      <c r="DD7" s="85"/>
      <c r="DK7" s="67"/>
      <c r="DR7" s="47"/>
      <c r="DS7" s="114"/>
      <c r="DT7" s="114"/>
      <c r="DU7" s="114"/>
      <c r="DW7" s="49" t="str">
        <f ca="1">IFERROR("Du hast "&amp;DY61&amp;" BE erreicht. Das entspricht "&amp;DY62*100&amp;"%.","")</f>
        <v/>
      </c>
      <c r="DY7" s="85"/>
      <c r="EF7" s="67"/>
      <c r="EM7" s="47"/>
      <c r="EN7" s="114"/>
      <c r="EO7" s="114"/>
      <c r="EP7" s="114"/>
      <c r="ER7" s="49" t="str">
        <f ca="1">IFERROR("Du hast "&amp;ET61&amp;" BE erreicht. Das entspricht "&amp;ET62*100&amp;"%.","")</f>
        <v/>
      </c>
      <c r="ET7" s="85"/>
      <c r="FA7" s="67"/>
      <c r="FH7" s="47"/>
      <c r="FI7" s="114"/>
      <c r="FJ7" s="114"/>
      <c r="FK7" s="114"/>
      <c r="FM7" s="49" t="str">
        <f ca="1">IFERROR("Du hast "&amp;FO61&amp;" BE erreicht. Das entspricht "&amp;FO62*100&amp;"%.","")</f>
        <v/>
      </c>
      <c r="FO7" s="85"/>
      <c r="FV7" s="67"/>
      <c r="GC7" s="47"/>
      <c r="GD7" s="114"/>
      <c r="GE7" s="114"/>
      <c r="GF7" s="114"/>
      <c r="GH7" s="49" t="str">
        <f ca="1">IFERROR("Du hast "&amp;GJ61&amp;" BE erreicht. Das entspricht "&amp;GJ62*100&amp;"%.","")</f>
        <v/>
      </c>
      <c r="GJ7" s="85"/>
      <c r="GQ7" s="67"/>
      <c r="GX7" s="47"/>
      <c r="GY7" s="114"/>
      <c r="GZ7" s="114"/>
      <c r="HA7" s="114"/>
      <c r="HC7" s="49" t="str">
        <f ca="1">IFERROR("Du hast "&amp;HE61&amp;" BE erreicht. Das entspricht "&amp;HE62*100&amp;"%.","")</f>
        <v/>
      </c>
      <c r="HE7" s="85"/>
      <c r="HL7" s="67"/>
      <c r="HS7" s="47"/>
      <c r="HT7" s="114"/>
      <c r="HU7" s="114"/>
      <c r="HV7" s="114"/>
      <c r="HX7" s="49" t="str">
        <f ca="1">IFERROR("Du hast "&amp;HZ61&amp;" BE erreicht. Das entspricht "&amp;HZ62*100&amp;"%.","")</f>
        <v/>
      </c>
      <c r="HZ7" s="85"/>
      <c r="IG7" s="67"/>
      <c r="IN7" s="47"/>
      <c r="IO7" s="114"/>
      <c r="IP7" s="114"/>
      <c r="IQ7" s="114"/>
      <c r="IS7" s="49" t="str">
        <f ca="1">IFERROR("Du hast "&amp;IU61&amp;" BE erreicht. Das entspricht "&amp;IU62*100&amp;"%.","")</f>
        <v/>
      </c>
      <c r="IU7" s="85"/>
      <c r="JB7" s="67"/>
      <c r="JI7" s="47"/>
      <c r="JJ7" s="114"/>
      <c r="JK7" s="114"/>
      <c r="JL7" s="114"/>
      <c r="JN7" s="49" t="str">
        <f ca="1">IFERROR("Du hast "&amp;JP61&amp;" BE erreicht. Das entspricht "&amp;JP62*100&amp;"%.","")</f>
        <v/>
      </c>
      <c r="JP7" s="85"/>
      <c r="JW7" s="67"/>
      <c r="KD7" s="47"/>
      <c r="KE7" s="114"/>
      <c r="KF7" s="114"/>
      <c r="KG7" s="114"/>
      <c r="KI7" s="49" t="str">
        <f ca="1">IFERROR("Du hast "&amp;KK61&amp;" BE erreicht. Das entspricht "&amp;KK62*100&amp;"%.","")</f>
        <v/>
      </c>
      <c r="KK7" s="85"/>
      <c r="KR7" s="67"/>
      <c r="KY7" s="47"/>
      <c r="KZ7" s="114"/>
      <c r="LA7" s="114"/>
      <c r="LB7" s="114"/>
      <c r="LD7" s="49" t="str">
        <f ca="1">IFERROR("Du hast "&amp;LF61&amp;" BE erreicht. Das entspricht "&amp;LF62*100&amp;"%.","")</f>
        <v/>
      </c>
      <c r="LF7" s="85"/>
      <c r="LM7" s="67"/>
      <c r="LT7" s="47"/>
      <c r="LU7" s="114"/>
      <c r="LV7" s="114"/>
      <c r="LW7" s="114"/>
    </row>
    <row r="8" spans="1:336" ht="15.75" customHeight="1" thickTop="1" thickBot="1" x14ac:dyDescent="0.3">
      <c r="A8" s="39"/>
      <c r="B8" s="39"/>
      <c r="C8" s="39"/>
      <c r="D8" s="39"/>
      <c r="E8" s="39"/>
      <c r="F8" s="39"/>
      <c r="G8" s="39"/>
      <c r="K8" s="39"/>
      <c r="P8" s="40" t="s">
        <v>80</v>
      </c>
      <c r="Q8" s="520" t="str">
        <f>IFERROR(ROUND((SUMPRODUCT(B27:Q27,B25:Q25)+SUMPRODUCT(B30:N30,B32:N32))/Q10,2),"N/A")</f>
        <v>N/A</v>
      </c>
      <c r="R8" s="521"/>
      <c r="S8" s="39" t="s">
        <v>10</v>
      </c>
      <c r="T8" s="54"/>
      <c r="AL8" s="47"/>
      <c r="AM8" s="114"/>
      <c r="AN8" s="114"/>
      <c r="AO8" s="114"/>
      <c r="BG8" s="47"/>
      <c r="BH8" s="114"/>
      <c r="BI8" s="114"/>
      <c r="BJ8" s="114"/>
      <c r="CB8" s="47"/>
      <c r="CC8" s="114"/>
      <c r="CD8" s="114"/>
      <c r="CE8" s="114"/>
      <c r="CW8" s="47"/>
      <c r="CX8" s="114"/>
      <c r="CY8" s="114"/>
      <c r="CZ8" s="114"/>
      <c r="DR8" s="47"/>
      <c r="DS8" s="114"/>
      <c r="DT8" s="114"/>
      <c r="DU8" s="114"/>
      <c r="EM8" s="47"/>
      <c r="EN8" s="114"/>
      <c r="EO8" s="114"/>
      <c r="EP8" s="114"/>
      <c r="FH8" s="47"/>
      <c r="FI8" s="114"/>
      <c r="FJ8" s="114"/>
      <c r="FK8" s="114"/>
      <c r="GC8" s="47"/>
      <c r="GD8" s="114"/>
      <c r="GE8" s="114"/>
      <c r="GF8" s="114"/>
      <c r="GX8" s="47"/>
      <c r="GY8" s="114"/>
      <c r="GZ8" s="114"/>
      <c r="HA8" s="114"/>
      <c r="HS8" s="47"/>
      <c r="HT8" s="114"/>
      <c r="HU8" s="114"/>
      <c r="HV8" s="114"/>
      <c r="IN8" s="47"/>
      <c r="IO8" s="114"/>
      <c r="IP8" s="114"/>
      <c r="IQ8" s="114"/>
      <c r="JI8" s="47"/>
      <c r="JJ8" s="114"/>
      <c r="JK8" s="114"/>
      <c r="JL8" s="114"/>
      <c r="KD8" s="47"/>
      <c r="KE8" s="114"/>
      <c r="KF8" s="114"/>
      <c r="KG8" s="114"/>
      <c r="KY8" s="47"/>
      <c r="KZ8" s="114"/>
      <c r="LA8" s="114"/>
      <c r="LB8" s="114"/>
      <c r="LT8" s="47"/>
      <c r="LU8" s="114"/>
      <c r="LV8" s="114"/>
      <c r="LW8" s="114"/>
    </row>
    <row r="9" spans="1:336" ht="15.75" customHeight="1" thickTop="1" thickBot="1" x14ac:dyDescent="0.3">
      <c r="A9" s="39"/>
      <c r="B9" s="39"/>
      <c r="C9" s="39"/>
      <c r="D9" s="39"/>
      <c r="E9" s="39"/>
      <c r="F9" s="39"/>
      <c r="G9" s="39"/>
      <c r="K9" s="39"/>
      <c r="P9" s="40"/>
      <c r="Q9" s="84"/>
      <c r="S9" s="39"/>
      <c r="T9" s="54"/>
      <c r="Z9" s="123"/>
      <c r="AA9" s="124"/>
      <c r="AB9" s="124"/>
      <c r="AC9" s="124"/>
      <c r="AD9" s="124"/>
      <c r="AE9" s="124"/>
      <c r="AF9" s="124"/>
      <c r="AG9" s="124"/>
      <c r="AH9" s="124"/>
      <c r="AI9" s="124"/>
      <c r="AJ9" s="125"/>
      <c r="AM9" s="115"/>
      <c r="AN9" s="114"/>
      <c r="AO9" s="114"/>
      <c r="AU9" s="123"/>
      <c r="AV9" s="124"/>
      <c r="AW9" s="124"/>
      <c r="AX9" s="124"/>
      <c r="AY9" s="124"/>
      <c r="AZ9" s="124"/>
      <c r="BA9" s="124"/>
      <c r="BB9" s="124"/>
      <c r="BC9" s="124"/>
      <c r="BD9" s="124"/>
      <c r="BE9" s="125"/>
      <c r="BH9" s="115"/>
      <c r="BI9" s="114"/>
      <c r="BJ9" s="114"/>
      <c r="BP9" s="123"/>
      <c r="BQ9" s="124"/>
      <c r="BR9" s="124"/>
      <c r="BS9" s="124"/>
      <c r="BT9" s="124"/>
      <c r="BU9" s="124"/>
      <c r="BV9" s="124"/>
      <c r="BW9" s="124"/>
      <c r="BX9" s="124"/>
      <c r="BY9" s="124"/>
      <c r="BZ9" s="125"/>
      <c r="CC9" s="115"/>
      <c r="CD9" s="114"/>
      <c r="CE9" s="114"/>
      <c r="CK9" s="123"/>
      <c r="CL9" s="124"/>
      <c r="CM9" s="124"/>
      <c r="CN9" s="124"/>
      <c r="CO9" s="124"/>
      <c r="CP9" s="124"/>
      <c r="CQ9" s="124"/>
      <c r="CR9" s="124"/>
      <c r="CS9" s="124"/>
      <c r="CT9" s="124"/>
      <c r="CU9" s="125"/>
      <c r="CX9" s="115"/>
      <c r="CY9" s="114"/>
      <c r="CZ9" s="114"/>
      <c r="DF9" s="123"/>
      <c r="DG9" s="124"/>
      <c r="DH9" s="124"/>
      <c r="DI9" s="124"/>
      <c r="DJ9" s="124"/>
      <c r="DK9" s="124"/>
      <c r="DL9" s="124"/>
      <c r="DM9" s="124"/>
      <c r="DN9" s="124"/>
      <c r="DO9" s="124"/>
      <c r="DP9" s="125"/>
      <c r="DS9" s="115"/>
      <c r="DT9" s="114"/>
      <c r="DU9" s="114"/>
      <c r="EA9" s="123"/>
      <c r="EB9" s="124"/>
      <c r="EC9" s="124"/>
      <c r="ED9" s="124"/>
      <c r="EE9" s="124"/>
      <c r="EF9" s="124"/>
      <c r="EG9" s="124"/>
      <c r="EH9" s="124"/>
      <c r="EI9" s="124"/>
      <c r="EJ9" s="124"/>
      <c r="EK9" s="125"/>
      <c r="EN9" s="115"/>
      <c r="EO9" s="114"/>
      <c r="EP9" s="114"/>
      <c r="EV9" s="123"/>
      <c r="EW9" s="124"/>
      <c r="EX9" s="124"/>
      <c r="EY9" s="124"/>
      <c r="EZ9" s="124"/>
      <c r="FA9" s="124"/>
      <c r="FB9" s="124"/>
      <c r="FC9" s="124"/>
      <c r="FD9" s="124"/>
      <c r="FE9" s="124"/>
      <c r="FF9" s="125"/>
      <c r="FI9" s="115"/>
      <c r="FJ9" s="114"/>
      <c r="FK9" s="114"/>
      <c r="FQ9" s="123"/>
      <c r="FR9" s="124"/>
      <c r="FS9" s="124"/>
      <c r="FT9" s="124"/>
      <c r="FU9" s="124"/>
      <c r="FV9" s="124"/>
      <c r="FW9" s="124"/>
      <c r="FX9" s="124"/>
      <c r="FY9" s="124"/>
      <c r="FZ9" s="124"/>
      <c r="GA9" s="125"/>
      <c r="GD9" s="115"/>
      <c r="GE9" s="114"/>
      <c r="GF9" s="114"/>
      <c r="GL9" s="123"/>
      <c r="GM9" s="124"/>
      <c r="GN9" s="124"/>
      <c r="GO9" s="124"/>
      <c r="GP9" s="124"/>
      <c r="GQ9" s="124"/>
      <c r="GR9" s="124"/>
      <c r="GS9" s="124"/>
      <c r="GT9" s="124"/>
      <c r="GU9" s="124"/>
      <c r="GV9" s="125"/>
      <c r="GY9" s="115"/>
      <c r="GZ9" s="114"/>
      <c r="HA9" s="114"/>
      <c r="HG9" s="123"/>
      <c r="HH9" s="124"/>
      <c r="HI9" s="124"/>
      <c r="HJ9" s="124"/>
      <c r="HK9" s="124"/>
      <c r="HL9" s="124"/>
      <c r="HM9" s="124"/>
      <c r="HN9" s="124"/>
      <c r="HO9" s="124"/>
      <c r="HP9" s="124"/>
      <c r="HQ9" s="125"/>
      <c r="HT9" s="115"/>
      <c r="HU9" s="114"/>
      <c r="HV9" s="114"/>
      <c r="IB9" s="123"/>
      <c r="IC9" s="124"/>
      <c r="ID9" s="124"/>
      <c r="IE9" s="124"/>
      <c r="IF9" s="124"/>
      <c r="IG9" s="124"/>
      <c r="IH9" s="124"/>
      <c r="II9" s="124"/>
      <c r="IJ9" s="124"/>
      <c r="IK9" s="124"/>
      <c r="IL9" s="125"/>
      <c r="IO9" s="115"/>
      <c r="IP9" s="114"/>
      <c r="IQ9" s="114"/>
      <c r="IW9" s="123"/>
      <c r="IX9" s="124"/>
      <c r="IY9" s="124"/>
      <c r="IZ9" s="124"/>
      <c r="JA9" s="124"/>
      <c r="JB9" s="124"/>
      <c r="JC9" s="124"/>
      <c r="JD9" s="124"/>
      <c r="JE9" s="124"/>
      <c r="JF9" s="124"/>
      <c r="JG9" s="125"/>
      <c r="JJ9" s="115"/>
      <c r="JK9" s="114"/>
      <c r="JL9" s="114"/>
      <c r="JR9" s="123"/>
      <c r="JS9" s="124"/>
      <c r="JT9" s="124"/>
      <c r="JU9" s="124"/>
      <c r="JV9" s="124"/>
      <c r="JW9" s="124"/>
      <c r="JX9" s="124"/>
      <c r="JY9" s="124"/>
      <c r="JZ9" s="124"/>
      <c r="KA9" s="124"/>
      <c r="KB9" s="125"/>
      <c r="KE9" s="115"/>
      <c r="KF9" s="114"/>
      <c r="KG9" s="114"/>
      <c r="KM9" s="123"/>
      <c r="KN9" s="124"/>
      <c r="KO9" s="124"/>
      <c r="KP9" s="124"/>
      <c r="KQ9" s="124"/>
      <c r="KR9" s="124"/>
      <c r="KS9" s="124"/>
      <c r="KT9" s="124"/>
      <c r="KU9" s="124"/>
      <c r="KV9" s="124"/>
      <c r="KW9" s="125"/>
      <c r="KZ9" s="115"/>
      <c r="LA9" s="114"/>
      <c r="LB9" s="114"/>
      <c r="LH9" s="123"/>
      <c r="LI9" s="124"/>
      <c r="LJ9" s="124"/>
      <c r="LK9" s="124"/>
      <c r="LL9" s="124"/>
      <c r="LM9" s="124"/>
      <c r="LN9" s="124"/>
      <c r="LO9" s="124"/>
      <c r="LP9" s="124"/>
      <c r="LQ9" s="124"/>
      <c r="LR9" s="125"/>
      <c r="LU9" s="115"/>
      <c r="LV9" s="114"/>
      <c r="LW9" s="114"/>
    </row>
    <row r="10" spans="1:336" ht="15.75" customHeight="1" thickTop="1" thickBot="1" x14ac:dyDescent="0.3">
      <c r="A10" s="39"/>
      <c r="B10" s="39"/>
      <c r="C10" s="39"/>
      <c r="D10" s="39"/>
      <c r="E10" s="39"/>
      <c r="F10" s="39"/>
      <c r="G10" s="39"/>
      <c r="K10" s="39"/>
      <c r="P10" s="40" t="s">
        <v>81</v>
      </c>
      <c r="Q10" s="520">
        <f>Resultate!B35</f>
        <v>0</v>
      </c>
      <c r="R10" s="521"/>
      <c r="S10" s="39" t="s">
        <v>87</v>
      </c>
      <c r="T10" s="54"/>
      <c r="W10" s="59"/>
      <c r="X10" s="59"/>
      <c r="Y10" s="59"/>
      <c r="Z10" s="126"/>
      <c r="AA10" s="127"/>
      <c r="AB10" s="127"/>
      <c r="AC10" s="128" t="s">
        <v>96</v>
      </c>
      <c r="AD10" s="129" t="e">
        <f ca="1">X63</f>
        <v>#N/A</v>
      </c>
      <c r="AE10" s="18"/>
      <c r="AF10" s="18"/>
      <c r="AG10" s="127"/>
      <c r="AH10" s="128" t="s">
        <v>49</v>
      </c>
      <c r="AI10" s="130" t="e">
        <f ca="1">X64</f>
        <v>#N/A</v>
      </c>
      <c r="AJ10" s="131"/>
      <c r="AK10" s="60"/>
      <c r="AM10" s="114"/>
      <c r="AN10" s="114"/>
      <c r="AO10" s="114"/>
      <c r="AP10" s="114"/>
      <c r="AR10" s="59"/>
      <c r="AS10" s="59"/>
      <c r="AT10" s="59"/>
      <c r="AU10" s="126"/>
      <c r="AV10" s="127"/>
      <c r="AW10" s="127"/>
      <c r="AX10" s="128" t="s">
        <v>96</v>
      </c>
      <c r="AY10" s="129" t="str">
        <f ca="1">IFERROR(AS63,"")</f>
        <v/>
      </c>
      <c r="AZ10" s="18"/>
      <c r="BA10" s="18"/>
      <c r="BB10" s="127"/>
      <c r="BC10" s="128" t="s">
        <v>49</v>
      </c>
      <c r="BD10" s="130" t="str">
        <f ca="1">IFERROR(AS64,"")</f>
        <v/>
      </c>
      <c r="BE10" s="131"/>
      <c r="BF10" s="60"/>
      <c r="BH10" s="114"/>
      <c r="BI10" s="114"/>
      <c r="BJ10" s="114"/>
      <c r="BK10" s="114"/>
      <c r="BM10" s="59"/>
      <c r="BN10" s="59"/>
      <c r="BO10" s="59"/>
      <c r="BP10" s="126"/>
      <c r="BQ10" s="127"/>
      <c r="BR10" s="127"/>
      <c r="BS10" s="128" t="s">
        <v>96</v>
      </c>
      <c r="BT10" s="129" t="str">
        <f ca="1">IFERROR(BN63,"")</f>
        <v/>
      </c>
      <c r="BU10" s="18"/>
      <c r="BV10" s="18"/>
      <c r="BW10" s="127"/>
      <c r="BX10" s="128" t="s">
        <v>49</v>
      </c>
      <c r="BY10" s="130" t="str">
        <f ca="1">IFERROR(BN64,"")</f>
        <v/>
      </c>
      <c r="BZ10" s="131"/>
      <c r="CA10" s="60"/>
      <c r="CC10" s="114"/>
      <c r="CD10" s="114"/>
      <c r="CE10" s="114"/>
      <c r="CF10" s="114"/>
      <c r="CH10" s="59"/>
      <c r="CI10" s="59"/>
      <c r="CJ10" s="59"/>
      <c r="CK10" s="126"/>
      <c r="CL10" s="127"/>
      <c r="CM10" s="127"/>
      <c r="CN10" s="128" t="s">
        <v>96</v>
      </c>
      <c r="CO10" s="129" t="str">
        <f ca="1">IFERROR(CI63,"")</f>
        <v/>
      </c>
      <c r="CP10" s="18"/>
      <c r="CQ10" s="18"/>
      <c r="CR10" s="127"/>
      <c r="CS10" s="128" t="s">
        <v>49</v>
      </c>
      <c r="CT10" s="130" t="str">
        <f ca="1">IFERROR(CI64,"")</f>
        <v/>
      </c>
      <c r="CU10" s="131"/>
      <c r="CV10" s="60"/>
      <c r="CX10" s="114"/>
      <c r="CY10" s="114"/>
      <c r="CZ10" s="114"/>
      <c r="DA10" s="114"/>
      <c r="DC10" s="59"/>
      <c r="DD10" s="59"/>
      <c r="DE10" s="59"/>
      <c r="DF10" s="126"/>
      <c r="DG10" s="127"/>
      <c r="DH10" s="127"/>
      <c r="DI10" s="128" t="s">
        <v>96</v>
      </c>
      <c r="DJ10" s="129" t="str">
        <f ca="1">IFERROR(DD63,"")</f>
        <v/>
      </c>
      <c r="DK10" s="18"/>
      <c r="DL10" s="18"/>
      <c r="DM10" s="127"/>
      <c r="DN10" s="128" t="s">
        <v>49</v>
      </c>
      <c r="DO10" s="130" t="str">
        <f ca="1">IFERROR(DD64,"")</f>
        <v/>
      </c>
      <c r="DP10" s="131"/>
      <c r="DQ10" s="60"/>
      <c r="DS10" s="114"/>
      <c r="DT10" s="114"/>
      <c r="DU10" s="114"/>
      <c r="DV10" s="114"/>
      <c r="DX10" s="59"/>
      <c r="DY10" s="59"/>
      <c r="DZ10" s="59"/>
      <c r="EA10" s="126"/>
      <c r="EB10" s="127"/>
      <c r="EC10" s="127"/>
      <c r="ED10" s="128" t="s">
        <v>96</v>
      </c>
      <c r="EE10" s="129" t="str">
        <f ca="1">IFERROR(DY63,"")</f>
        <v/>
      </c>
      <c r="EF10" s="18"/>
      <c r="EG10" s="18"/>
      <c r="EH10" s="127"/>
      <c r="EI10" s="128" t="s">
        <v>49</v>
      </c>
      <c r="EJ10" s="130" t="str">
        <f ca="1">IFERROR(DY64,"")</f>
        <v/>
      </c>
      <c r="EK10" s="131"/>
      <c r="EL10" s="60"/>
      <c r="EN10" s="114"/>
      <c r="EO10" s="114"/>
      <c r="EP10" s="114"/>
      <c r="EQ10" s="114"/>
      <c r="ES10" s="59"/>
      <c r="ET10" s="59"/>
      <c r="EU10" s="59"/>
      <c r="EV10" s="126"/>
      <c r="EW10" s="127"/>
      <c r="EX10" s="127"/>
      <c r="EY10" s="128" t="s">
        <v>96</v>
      </c>
      <c r="EZ10" s="129" t="str">
        <f ca="1">IFERROR(ET63,"")</f>
        <v/>
      </c>
      <c r="FA10" s="18"/>
      <c r="FB10" s="18"/>
      <c r="FC10" s="127"/>
      <c r="FD10" s="128" t="s">
        <v>49</v>
      </c>
      <c r="FE10" s="130" t="str">
        <f ca="1">IFERROR(ET64,"")</f>
        <v/>
      </c>
      <c r="FF10" s="131"/>
      <c r="FG10" s="60"/>
      <c r="FI10" s="114"/>
      <c r="FJ10" s="114"/>
      <c r="FK10" s="114"/>
      <c r="FL10" s="114"/>
      <c r="FN10" s="59"/>
      <c r="FO10" s="59"/>
      <c r="FP10" s="59"/>
      <c r="FQ10" s="126"/>
      <c r="FR10" s="127"/>
      <c r="FS10" s="127"/>
      <c r="FT10" s="128" t="s">
        <v>96</v>
      </c>
      <c r="FU10" s="129" t="str">
        <f ca="1">IFERROR(FO63,"")</f>
        <v/>
      </c>
      <c r="FV10" s="18"/>
      <c r="FW10" s="18"/>
      <c r="FX10" s="127"/>
      <c r="FY10" s="128" t="s">
        <v>49</v>
      </c>
      <c r="FZ10" s="130" t="str">
        <f ca="1">IFERROR(FO64,"")</f>
        <v/>
      </c>
      <c r="GA10" s="131"/>
      <c r="GB10" s="60"/>
      <c r="GD10" s="114"/>
      <c r="GE10" s="114"/>
      <c r="GF10" s="114"/>
      <c r="GG10" s="114"/>
      <c r="GI10" s="59"/>
      <c r="GJ10" s="59"/>
      <c r="GK10" s="59"/>
      <c r="GL10" s="126"/>
      <c r="GM10" s="127"/>
      <c r="GN10" s="127"/>
      <c r="GO10" s="128" t="s">
        <v>96</v>
      </c>
      <c r="GP10" s="129" t="str">
        <f ca="1">IFERROR(GJ63,"")</f>
        <v/>
      </c>
      <c r="GQ10" s="18"/>
      <c r="GR10" s="18"/>
      <c r="GS10" s="127"/>
      <c r="GT10" s="128" t="s">
        <v>49</v>
      </c>
      <c r="GU10" s="130" t="str">
        <f ca="1">IFERROR(GJ64,"")</f>
        <v/>
      </c>
      <c r="GV10" s="131"/>
      <c r="GW10" s="60"/>
      <c r="GY10" s="114"/>
      <c r="GZ10" s="114"/>
      <c r="HA10" s="114"/>
      <c r="HB10" s="114"/>
      <c r="HD10" s="59"/>
      <c r="HE10" s="59"/>
      <c r="HF10" s="59"/>
      <c r="HG10" s="126"/>
      <c r="HH10" s="127"/>
      <c r="HI10" s="127"/>
      <c r="HJ10" s="128" t="s">
        <v>96</v>
      </c>
      <c r="HK10" s="129" t="str">
        <f ca="1">IFERROR(HE63,"")</f>
        <v/>
      </c>
      <c r="HL10" s="18"/>
      <c r="HM10" s="18"/>
      <c r="HN10" s="127"/>
      <c r="HO10" s="128" t="s">
        <v>49</v>
      </c>
      <c r="HP10" s="130" t="str">
        <f ca="1">IFERROR(HE64,"")</f>
        <v/>
      </c>
      <c r="HQ10" s="131"/>
      <c r="HR10" s="60"/>
      <c r="HT10" s="114"/>
      <c r="HU10" s="114"/>
      <c r="HV10" s="114"/>
      <c r="HW10" s="114"/>
      <c r="HY10" s="59"/>
      <c r="HZ10" s="59"/>
      <c r="IA10" s="59"/>
      <c r="IB10" s="126"/>
      <c r="IC10" s="127"/>
      <c r="ID10" s="127"/>
      <c r="IE10" s="128" t="s">
        <v>96</v>
      </c>
      <c r="IF10" s="129" t="str">
        <f ca="1">IFERROR(HZ63,"")</f>
        <v/>
      </c>
      <c r="IG10" s="18"/>
      <c r="IH10" s="18"/>
      <c r="II10" s="127"/>
      <c r="IJ10" s="128" t="s">
        <v>49</v>
      </c>
      <c r="IK10" s="130" t="str">
        <f ca="1">IFERROR(HZ64,"")</f>
        <v/>
      </c>
      <c r="IL10" s="131"/>
      <c r="IM10" s="60"/>
      <c r="IO10" s="114"/>
      <c r="IP10" s="114"/>
      <c r="IQ10" s="114"/>
      <c r="IR10" s="114"/>
      <c r="IT10" s="59"/>
      <c r="IU10" s="59"/>
      <c r="IV10" s="59"/>
      <c r="IW10" s="126"/>
      <c r="IX10" s="127"/>
      <c r="IY10" s="127"/>
      <c r="IZ10" s="128" t="s">
        <v>96</v>
      </c>
      <c r="JA10" s="129" t="str">
        <f ca="1">IFERROR(IU63,"")</f>
        <v/>
      </c>
      <c r="JB10" s="18"/>
      <c r="JC10" s="18"/>
      <c r="JD10" s="127"/>
      <c r="JE10" s="128" t="s">
        <v>49</v>
      </c>
      <c r="JF10" s="130" t="str">
        <f ca="1">IFERROR(IU64,"")</f>
        <v/>
      </c>
      <c r="JG10" s="131"/>
      <c r="JH10" s="60"/>
      <c r="JJ10" s="114"/>
      <c r="JK10" s="114"/>
      <c r="JL10" s="114"/>
      <c r="JM10" s="114"/>
      <c r="JO10" s="59"/>
      <c r="JP10" s="59"/>
      <c r="JQ10" s="59"/>
      <c r="JR10" s="126"/>
      <c r="JS10" s="127"/>
      <c r="JT10" s="127"/>
      <c r="JU10" s="128" t="s">
        <v>96</v>
      </c>
      <c r="JV10" s="129" t="str">
        <f ca="1">IFERROR(JP63,"")</f>
        <v/>
      </c>
      <c r="JW10" s="18"/>
      <c r="JX10" s="18"/>
      <c r="JY10" s="127"/>
      <c r="JZ10" s="128" t="s">
        <v>49</v>
      </c>
      <c r="KA10" s="130" t="str">
        <f ca="1">IFERROR(JP64,"")</f>
        <v/>
      </c>
      <c r="KB10" s="131"/>
      <c r="KC10" s="60"/>
      <c r="KE10" s="114"/>
      <c r="KF10" s="114"/>
      <c r="KG10" s="114"/>
      <c r="KH10" s="114"/>
      <c r="KJ10" s="59"/>
      <c r="KK10" s="59"/>
      <c r="KL10" s="59"/>
      <c r="KM10" s="126"/>
      <c r="KN10" s="127"/>
      <c r="KO10" s="127"/>
      <c r="KP10" s="128" t="s">
        <v>96</v>
      </c>
      <c r="KQ10" s="129" t="str">
        <f ca="1">IFERROR(KK63,"")</f>
        <v/>
      </c>
      <c r="KR10" s="18"/>
      <c r="KS10" s="18"/>
      <c r="KT10" s="127"/>
      <c r="KU10" s="128" t="s">
        <v>49</v>
      </c>
      <c r="KV10" s="130" t="str">
        <f ca="1">IFERROR(KK64,"")</f>
        <v/>
      </c>
      <c r="KW10" s="131"/>
      <c r="KX10" s="60"/>
      <c r="KZ10" s="114"/>
      <c r="LA10" s="114"/>
      <c r="LB10" s="114"/>
      <c r="LC10" s="114"/>
      <c r="LE10" s="59"/>
      <c r="LF10" s="59"/>
      <c r="LG10" s="59"/>
      <c r="LH10" s="126"/>
      <c r="LI10" s="127"/>
      <c r="LJ10" s="127"/>
      <c r="LK10" s="128" t="s">
        <v>96</v>
      </c>
      <c r="LL10" s="129" t="str">
        <f ca="1">IFERROR(LF63,"")</f>
        <v/>
      </c>
      <c r="LM10" s="18"/>
      <c r="LN10" s="18"/>
      <c r="LO10" s="127"/>
      <c r="LP10" s="128" t="s">
        <v>49</v>
      </c>
      <c r="LQ10" s="130" t="str">
        <f ca="1">IFERROR(LF64,"")</f>
        <v/>
      </c>
      <c r="LR10" s="131"/>
      <c r="LS10" s="60"/>
      <c r="LU10" s="114"/>
      <c r="LV10" s="114"/>
      <c r="LW10" s="114"/>
      <c r="LX10" s="114"/>
    </row>
    <row r="11" spans="1:336" ht="15.75" customHeight="1" thickTop="1" thickBot="1" x14ac:dyDescent="0.3">
      <c r="A11" s="39"/>
      <c r="B11" s="39"/>
      <c r="C11" s="39"/>
      <c r="D11" s="39"/>
      <c r="E11" s="39"/>
      <c r="F11" s="39"/>
      <c r="G11" s="39"/>
      <c r="K11" s="39"/>
      <c r="P11" s="40" t="s">
        <v>82</v>
      </c>
      <c r="Q11" s="520">
        <f>Resultate!B36</f>
        <v>0</v>
      </c>
      <c r="R11" s="521"/>
      <c r="S11" s="39" t="s">
        <v>87</v>
      </c>
      <c r="T11" s="54"/>
      <c r="W11" s="59"/>
      <c r="X11" s="59"/>
      <c r="Y11" s="59"/>
      <c r="Z11" s="132"/>
      <c r="AA11" s="133"/>
      <c r="AB11" s="134"/>
      <c r="AC11" s="135"/>
      <c r="AD11" s="133"/>
      <c r="AE11" s="133"/>
      <c r="AF11" s="134"/>
      <c r="AG11" s="134"/>
      <c r="AH11" s="134"/>
      <c r="AI11" s="135"/>
      <c r="AJ11" s="136"/>
      <c r="AK11" s="47"/>
      <c r="AM11" s="114"/>
      <c r="AN11" s="114"/>
      <c r="AO11" s="114"/>
      <c r="AP11" s="114"/>
      <c r="AR11" s="59"/>
      <c r="AS11" s="59"/>
      <c r="AT11" s="59"/>
      <c r="AU11" s="132"/>
      <c r="AV11" s="133"/>
      <c r="AW11" s="134"/>
      <c r="AX11" s="135"/>
      <c r="AY11" s="133"/>
      <c r="AZ11" s="133"/>
      <c r="BA11" s="134"/>
      <c r="BB11" s="134"/>
      <c r="BC11" s="134"/>
      <c r="BD11" s="135"/>
      <c r="BE11" s="136"/>
      <c r="BF11" s="47"/>
      <c r="BH11" s="114"/>
      <c r="BI11" s="114"/>
      <c r="BJ11" s="114"/>
      <c r="BK11" s="114"/>
      <c r="BM11" s="59"/>
      <c r="BN11" s="59"/>
      <c r="BO11" s="59"/>
      <c r="BP11" s="132"/>
      <c r="BQ11" s="133"/>
      <c r="BR11" s="134"/>
      <c r="BS11" s="135"/>
      <c r="BT11" s="133"/>
      <c r="BU11" s="133"/>
      <c r="BV11" s="134"/>
      <c r="BW11" s="134"/>
      <c r="BX11" s="134"/>
      <c r="BY11" s="135"/>
      <c r="BZ11" s="136"/>
      <c r="CA11" s="47"/>
      <c r="CC11" s="114"/>
      <c r="CD11" s="114"/>
      <c r="CE11" s="114"/>
      <c r="CF11" s="114"/>
      <c r="CH11" s="59"/>
      <c r="CI11" s="59"/>
      <c r="CJ11" s="59"/>
      <c r="CK11" s="132"/>
      <c r="CL11" s="133"/>
      <c r="CM11" s="134"/>
      <c r="CN11" s="135"/>
      <c r="CO11" s="133"/>
      <c r="CP11" s="133"/>
      <c r="CQ11" s="134"/>
      <c r="CR11" s="134"/>
      <c r="CS11" s="134"/>
      <c r="CT11" s="135"/>
      <c r="CU11" s="136"/>
      <c r="CV11" s="47"/>
      <c r="CX11" s="114"/>
      <c r="CY11" s="114"/>
      <c r="CZ11" s="114"/>
      <c r="DA11" s="114"/>
      <c r="DC11" s="59"/>
      <c r="DD11" s="59"/>
      <c r="DE11" s="59"/>
      <c r="DF11" s="132"/>
      <c r="DG11" s="133"/>
      <c r="DH11" s="134"/>
      <c r="DI11" s="135"/>
      <c r="DJ11" s="133"/>
      <c r="DK11" s="133"/>
      <c r="DL11" s="134"/>
      <c r="DM11" s="134"/>
      <c r="DN11" s="134"/>
      <c r="DO11" s="135"/>
      <c r="DP11" s="136"/>
      <c r="DQ11" s="47"/>
      <c r="DS11" s="114"/>
      <c r="DT11" s="114"/>
      <c r="DU11" s="114"/>
      <c r="DV11" s="114"/>
      <c r="DX11" s="59"/>
      <c r="DY11" s="59"/>
      <c r="DZ11" s="59"/>
      <c r="EA11" s="132"/>
      <c r="EB11" s="133"/>
      <c r="EC11" s="134"/>
      <c r="ED11" s="135"/>
      <c r="EE11" s="133"/>
      <c r="EF11" s="133"/>
      <c r="EG11" s="134"/>
      <c r="EH11" s="134"/>
      <c r="EI11" s="134"/>
      <c r="EJ11" s="135"/>
      <c r="EK11" s="136"/>
      <c r="EL11" s="47"/>
      <c r="EN11" s="114"/>
      <c r="EO11" s="114"/>
      <c r="EP11" s="114"/>
      <c r="EQ11" s="114"/>
      <c r="ES11" s="59"/>
      <c r="ET11" s="59"/>
      <c r="EU11" s="59"/>
      <c r="EV11" s="132"/>
      <c r="EW11" s="133"/>
      <c r="EX11" s="134"/>
      <c r="EY11" s="135"/>
      <c r="EZ11" s="133"/>
      <c r="FA11" s="133"/>
      <c r="FB11" s="134"/>
      <c r="FC11" s="134"/>
      <c r="FD11" s="134"/>
      <c r="FE11" s="135"/>
      <c r="FF11" s="136"/>
      <c r="FG11" s="47"/>
      <c r="FI11" s="114"/>
      <c r="FJ11" s="114"/>
      <c r="FK11" s="114"/>
      <c r="FL11" s="114"/>
      <c r="FN11" s="59"/>
      <c r="FO11" s="59"/>
      <c r="FP11" s="59"/>
      <c r="FQ11" s="132"/>
      <c r="FR11" s="133"/>
      <c r="FS11" s="134"/>
      <c r="FT11" s="135"/>
      <c r="FU11" s="133"/>
      <c r="FV11" s="133"/>
      <c r="FW11" s="134"/>
      <c r="FX11" s="134"/>
      <c r="FY11" s="134"/>
      <c r="FZ11" s="135"/>
      <c r="GA11" s="136"/>
      <c r="GB11" s="47"/>
      <c r="GD11" s="114"/>
      <c r="GE11" s="114"/>
      <c r="GF11" s="114"/>
      <c r="GG11" s="114"/>
      <c r="GI11" s="59"/>
      <c r="GJ11" s="59"/>
      <c r="GK11" s="59"/>
      <c r="GL11" s="132"/>
      <c r="GM11" s="133"/>
      <c r="GN11" s="134"/>
      <c r="GO11" s="135"/>
      <c r="GP11" s="133"/>
      <c r="GQ11" s="133"/>
      <c r="GR11" s="134"/>
      <c r="GS11" s="134"/>
      <c r="GT11" s="134"/>
      <c r="GU11" s="135"/>
      <c r="GV11" s="136"/>
      <c r="GW11" s="47"/>
      <c r="GY11" s="114"/>
      <c r="GZ11" s="114"/>
      <c r="HA11" s="114"/>
      <c r="HB11" s="114"/>
      <c r="HD11" s="59"/>
      <c r="HE11" s="59"/>
      <c r="HF11" s="59"/>
      <c r="HG11" s="132"/>
      <c r="HH11" s="133"/>
      <c r="HI11" s="134"/>
      <c r="HJ11" s="135"/>
      <c r="HK11" s="133"/>
      <c r="HL11" s="133"/>
      <c r="HM11" s="134"/>
      <c r="HN11" s="134"/>
      <c r="HO11" s="134"/>
      <c r="HP11" s="135"/>
      <c r="HQ11" s="136"/>
      <c r="HR11" s="47"/>
      <c r="HT11" s="114"/>
      <c r="HU11" s="114"/>
      <c r="HV11" s="114"/>
      <c r="HW11" s="114"/>
      <c r="HY11" s="59"/>
      <c r="HZ11" s="59"/>
      <c r="IA11" s="59"/>
      <c r="IB11" s="132"/>
      <c r="IC11" s="133"/>
      <c r="ID11" s="134"/>
      <c r="IE11" s="135"/>
      <c r="IF11" s="133"/>
      <c r="IG11" s="133"/>
      <c r="IH11" s="134"/>
      <c r="II11" s="134"/>
      <c r="IJ11" s="134"/>
      <c r="IK11" s="135"/>
      <c r="IL11" s="136"/>
      <c r="IM11" s="47"/>
      <c r="IO11" s="114"/>
      <c r="IP11" s="114"/>
      <c r="IQ11" s="114"/>
      <c r="IR11" s="114"/>
      <c r="IT11" s="59"/>
      <c r="IU11" s="59"/>
      <c r="IV11" s="59"/>
      <c r="IW11" s="132"/>
      <c r="IX11" s="133"/>
      <c r="IY11" s="134"/>
      <c r="IZ11" s="135"/>
      <c r="JA11" s="133"/>
      <c r="JB11" s="133"/>
      <c r="JC11" s="134"/>
      <c r="JD11" s="134"/>
      <c r="JE11" s="134"/>
      <c r="JF11" s="135"/>
      <c r="JG11" s="136"/>
      <c r="JH11" s="47"/>
      <c r="JJ11" s="114"/>
      <c r="JK11" s="114"/>
      <c r="JL11" s="114"/>
      <c r="JM11" s="114"/>
      <c r="JO11" s="59"/>
      <c r="JP11" s="59"/>
      <c r="JQ11" s="59"/>
      <c r="JR11" s="132"/>
      <c r="JS11" s="133"/>
      <c r="JT11" s="134"/>
      <c r="JU11" s="135"/>
      <c r="JV11" s="133"/>
      <c r="JW11" s="133"/>
      <c r="JX11" s="134"/>
      <c r="JY11" s="134"/>
      <c r="JZ11" s="134"/>
      <c r="KA11" s="135"/>
      <c r="KB11" s="136"/>
      <c r="KC11" s="47"/>
      <c r="KE11" s="114"/>
      <c r="KF11" s="114"/>
      <c r="KG11" s="114"/>
      <c r="KH11" s="114"/>
      <c r="KJ11" s="59"/>
      <c r="KK11" s="59"/>
      <c r="KL11" s="59"/>
      <c r="KM11" s="132"/>
      <c r="KN11" s="133"/>
      <c r="KO11" s="134"/>
      <c r="KP11" s="135"/>
      <c r="KQ11" s="133"/>
      <c r="KR11" s="133"/>
      <c r="KS11" s="134"/>
      <c r="KT11" s="134"/>
      <c r="KU11" s="134"/>
      <c r="KV11" s="135"/>
      <c r="KW11" s="136"/>
      <c r="KX11" s="47"/>
      <c r="KZ11" s="114"/>
      <c r="LA11" s="114"/>
      <c r="LB11" s="114"/>
      <c r="LC11" s="114"/>
      <c r="LE11" s="59"/>
      <c r="LF11" s="59"/>
      <c r="LG11" s="59"/>
      <c r="LH11" s="132"/>
      <c r="LI11" s="133"/>
      <c r="LJ11" s="134"/>
      <c r="LK11" s="135"/>
      <c r="LL11" s="133"/>
      <c r="LM11" s="133"/>
      <c r="LN11" s="134"/>
      <c r="LO11" s="134"/>
      <c r="LP11" s="134"/>
      <c r="LQ11" s="135"/>
      <c r="LR11" s="136"/>
      <c r="LS11" s="47"/>
      <c r="LU11" s="114"/>
      <c r="LV11" s="114"/>
      <c r="LW11" s="114"/>
      <c r="LX11" s="114"/>
    </row>
    <row r="12" spans="1:336" ht="15.75" customHeight="1" thickTop="1" thickBot="1" x14ac:dyDescent="0.3">
      <c r="A12" s="41" t="s">
        <v>65</v>
      </c>
      <c r="B12" s="517"/>
      <c r="C12" s="518"/>
      <c r="D12" s="519"/>
      <c r="E12" s="39"/>
      <c r="F12" s="39"/>
      <c r="G12" s="39"/>
      <c r="K12" s="39"/>
      <c r="P12" s="40" t="s">
        <v>83</v>
      </c>
      <c r="Q12" s="520">
        <f>IFERROR(Q10+Q11,"")</f>
        <v>0</v>
      </c>
      <c r="R12" s="521"/>
      <c r="S12" s="39" t="s">
        <v>87</v>
      </c>
      <c r="T12" s="54"/>
      <c r="V12" s="20" t="str">
        <f>A24</f>
        <v/>
      </c>
      <c r="AQ12" s="20" t="str">
        <f>V12</f>
        <v/>
      </c>
      <c r="BL12" s="20" t="str">
        <f>AQ12</f>
        <v/>
      </c>
      <c r="CG12" s="20" t="str">
        <f>BL12</f>
        <v/>
      </c>
      <c r="DB12" s="20" t="str">
        <f>CG12</f>
        <v/>
      </c>
      <c r="DW12" s="20" t="str">
        <f>DB12</f>
        <v/>
      </c>
      <c r="ER12" s="20" t="str">
        <f>DW12</f>
        <v/>
      </c>
      <c r="FM12" s="20" t="str">
        <f>ER12</f>
        <v/>
      </c>
      <c r="GH12" s="20" t="str">
        <f>FM12</f>
        <v/>
      </c>
      <c r="HC12" s="20" t="str">
        <f>GH12</f>
        <v/>
      </c>
      <c r="HX12" s="20" t="str">
        <f>HC12</f>
        <v/>
      </c>
      <c r="IS12" s="20" t="str">
        <f>HX12</f>
        <v/>
      </c>
      <c r="JN12" s="20" t="str">
        <f>IS12</f>
        <v/>
      </c>
      <c r="KI12" s="20" t="str">
        <f>JN12</f>
        <v/>
      </c>
      <c r="LD12" s="20" t="str">
        <f>KI12</f>
        <v/>
      </c>
    </row>
    <row r="13" spans="1:336" ht="15.75" customHeight="1" thickTop="1" thickBot="1" x14ac:dyDescent="0.3">
      <c r="A13" s="41" t="s">
        <v>84</v>
      </c>
      <c r="B13" s="544"/>
      <c r="C13" s="545"/>
      <c r="D13" s="546"/>
      <c r="E13" s="39"/>
      <c r="F13" s="39"/>
      <c r="G13" s="39"/>
      <c r="H13" s="39"/>
      <c r="I13" s="39"/>
      <c r="J13" s="39"/>
      <c r="K13" s="39"/>
      <c r="N13" s="54"/>
      <c r="O13" s="54"/>
      <c r="P13" s="54"/>
      <c r="Q13" s="54"/>
      <c r="R13" s="54"/>
      <c r="S13" s="54"/>
      <c r="T13" s="54"/>
      <c r="V13" s="390" t="s">
        <v>97</v>
      </c>
      <c r="W13" s="390"/>
      <c r="X13" s="137">
        <f ca="1">Resultate!O37</f>
        <v>0</v>
      </c>
      <c r="Y13" s="137">
        <f ca="1">Resultate!P37</f>
        <v>0</v>
      </c>
      <c r="Z13" s="137">
        <f ca="1">Resultate!Q37</f>
        <v>0</v>
      </c>
      <c r="AA13" s="137">
        <f ca="1">Resultate!O43</f>
        <v>38</v>
      </c>
      <c r="AB13" s="137">
        <f ca="1">Resultate!P43</f>
        <v>36</v>
      </c>
      <c r="AC13" s="137">
        <f ca="1">Resultate!Q43</f>
        <v>33</v>
      </c>
      <c r="AD13" s="137">
        <f ca="1">Resultate!R43</f>
        <v>31</v>
      </c>
      <c r="AE13" s="137">
        <f ca="1">Resultate!S43</f>
        <v>29</v>
      </c>
      <c r="AF13" s="137">
        <f ca="1">Resultate!T43</f>
        <v>26</v>
      </c>
      <c r="AG13" s="137">
        <f ca="1">Resultate!U43</f>
        <v>24</v>
      </c>
      <c r="AH13" s="137">
        <f ca="1">Resultate!V43</f>
        <v>22</v>
      </c>
      <c r="AI13" s="137">
        <f ca="1">Resultate!W43</f>
        <v>19</v>
      </c>
      <c r="AJ13" s="137">
        <f ca="1">Resultate!X43</f>
        <v>17</v>
      </c>
      <c r="AK13" s="497">
        <f ca="1">Resultate!Y43</f>
        <v>10</v>
      </c>
      <c r="AL13" s="498"/>
      <c r="AM13" s="137">
        <f ca="1">Resultate!Z43</f>
        <v>4</v>
      </c>
      <c r="AN13" s="137">
        <f ca="1">Resultate!AA43</f>
        <v>0</v>
      </c>
      <c r="AP13" s="5"/>
      <c r="AQ13" s="390" t="s">
        <v>97</v>
      </c>
      <c r="AR13" s="390"/>
      <c r="AS13" s="137">
        <f ca="1">X13</f>
        <v>0</v>
      </c>
      <c r="AT13" s="137">
        <f t="shared" ref="AT13:BD13" ca="1" si="0">Y13</f>
        <v>0</v>
      </c>
      <c r="AU13" s="137">
        <f t="shared" ca="1" si="0"/>
        <v>0</v>
      </c>
      <c r="AV13" s="137">
        <f t="shared" ca="1" si="0"/>
        <v>38</v>
      </c>
      <c r="AW13" s="137">
        <f t="shared" ca="1" si="0"/>
        <v>36</v>
      </c>
      <c r="AX13" s="137">
        <f t="shared" ca="1" si="0"/>
        <v>33</v>
      </c>
      <c r="AY13" s="137">
        <f t="shared" ca="1" si="0"/>
        <v>31</v>
      </c>
      <c r="AZ13" s="137">
        <f t="shared" ca="1" si="0"/>
        <v>29</v>
      </c>
      <c r="BA13" s="137">
        <f t="shared" ca="1" si="0"/>
        <v>26</v>
      </c>
      <c r="BB13" s="137">
        <f t="shared" ca="1" si="0"/>
        <v>24</v>
      </c>
      <c r="BC13" s="137">
        <f t="shared" ca="1" si="0"/>
        <v>22</v>
      </c>
      <c r="BD13" s="137">
        <f t="shared" ca="1" si="0"/>
        <v>19</v>
      </c>
      <c r="BE13" s="137">
        <f ca="1">AJ13</f>
        <v>17</v>
      </c>
      <c r="BF13" s="497">
        <f ca="1">AK13</f>
        <v>10</v>
      </c>
      <c r="BG13" s="498"/>
      <c r="BH13" s="137">
        <f t="shared" ref="BH13:BI13" ca="1" si="1">AM13</f>
        <v>4</v>
      </c>
      <c r="BI13" s="137">
        <f t="shared" ca="1" si="1"/>
        <v>0</v>
      </c>
      <c r="BK13" s="5"/>
      <c r="BL13" s="390" t="s">
        <v>97</v>
      </c>
      <c r="BM13" s="390"/>
      <c r="BN13" s="137">
        <f ca="1">AS13</f>
        <v>0</v>
      </c>
      <c r="BO13" s="137">
        <f t="shared" ref="BO13:BY13" ca="1" si="2">AT13</f>
        <v>0</v>
      </c>
      <c r="BP13" s="137">
        <f t="shared" ca="1" si="2"/>
        <v>0</v>
      </c>
      <c r="BQ13" s="137">
        <f t="shared" ca="1" si="2"/>
        <v>38</v>
      </c>
      <c r="BR13" s="137">
        <f t="shared" ca="1" si="2"/>
        <v>36</v>
      </c>
      <c r="BS13" s="137">
        <f t="shared" ca="1" si="2"/>
        <v>33</v>
      </c>
      <c r="BT13" s="137">
        <f t="shared" ca="1" si="2"/>
        <v>31</v>
      </c>
      <c r="BU13" s="137">
        <f t="shared" ca="1" si="2"/>
        <v>29</v>
      </c>
      <c r="BV13" s="137">
        <f t="shared" ca="1" si="2"/>
        <v>26</v>
      </c>
      <c r="BW13" s="137">
        <f t="shared" ca="1" si="2"/>
        <v>24</v>
      </c>
      <c r="BX13" s="137">
        <f t="shared" ca="1" si="2"/>
        <v>22</v>
      </c>
      <c r="BY13" s="137">
        <f t="shared" ca="1" si="2"/>
        <v>19</v>
      </c>
      <c r="BZ13" s="137">
        <f ca="1">BE13</f>
        <v>17</v>
      </c>
      <c r="CA13" s="497">
        <f ca="1">BF13</f>
        <v>10</v>
      </c>
      <c r="CB13" s="498"/>
      <c r="CC13" s="137">
        <f t="shared" ref="CC13:CD13" ca="1" si="3">BH13</f>
        <v>4</v>
      </c>
      <c r="CD13" s="137">
        <f t="shared" ca="1" si="3"/>
        <v>0</v>
      </c>
      <c r="CF13" s="5"/>
      <c r="CG13" s="390" t="s">
        <v>97</v>
      </c>
      <c r="CH13" s="390"/>
      <c r="CI13" s="137">
        <f ca="1">BN13</f>
        <v>0</v>
      </c>
      <c r="CJ13" s="137">
        <f t="shared" ref="CJ13:CT13" ca="1" si="4">BO13</f>
        <v>0</v>
      </c>
      <c r="CK13" s="137">
        <f t="shared" ca="1" si="4"/>
        <v>0</v>
      </c>
      <c r="CL13" s="137">
        <f t="shared" ca="1" si="4"/>
        <v>38</v>
      </c>
      <c r="CM13" s="137">
        <f t="shared" ca="1" si="4"/>
        <v>36</v>
      </c>
      <c r="CN13" s="137">
        <f t="shared" ca="1" si="4"/>
        <v>33</v>
      </c>
      <c r="CO13" s="137">
        <f t="shared" ca="1" si="4"/>
        <v>31</v>
      </c>
      <c r="CP13" s="137">
        <f t="shared" ca="1" si="4"/>
        <v>29</v>
      </c>
      <c r="CQ13" s="137">
        <f t="shared" ca="1" si="4"/>
        <v>26</v>
      </c>
      <c r="CR13" s="137">
        <f t="shared" ca="1" si="4"/>
        <v>24</v>
      </c>
      <c r="CS13" s="137">
        <f t="shared" ca="1" si="4"/>
        <v>22</v>
      </c>
      <c r="CT13" s="137">
        <f t="shared" ca="1" si="4"/>
        <v>19</v>
      </c>
      <c r="CU13" s="137">
        <f ca="1">BZ13</f>
        <v>17</v>
      </c>
      <c r="CV13" s="497">
        <f ca="1">CA13</f>
        <v>10</v>
      </c>
      <c r="CW13" s="498"/>
      <c r="CX13" s="137">
        <f t="shared" ref="CX13:CY13" ca="1" si="5">CC13</f>
        <v>4</v>
      </c>
      <c r="CY13" s="137">
        <f t="shared" ca="1" si="5"/>
        <v>0</v>
      </c>
      <c r="DA13" s="5"/>
      <c r="DB13" s="390" t="s">
        <v>97</v>
      </c>
      <c r="DC13" s="390"/>
      <c r="DD13" s="137">
        <f ca="1">CI13</f>
        <v>0</v>
      </c>
      <c r="DE13" s="137">
        <f t="shared" ref="DE13:DO13" ca="1" si="6">CJ13</f>
        <v>0</v>
      </c>
      <c r="DF13" s="137">
        <f t="shared" ca="1" si="6"/>
        <v>0</v>
      </c>
      <c r="DG13" s="137">
        <f t="shared" ca="1" si="6"/>
        <v>38</v>
      </c>
      <c r="DH13" s="137">
        <f t="shared" ca="1" si="6"/>
        <v>36</v>
      </c>
      <c r="DI13" s="137">
        <f t="shared" ca="1" si="6"/>
        <v>33</v>
      </c>
      <c r="DJ13" s="137">
        <f t="shared" ca="1" si="6"/>
        <v>31</v>
      </c>
      <c r="DK13" s="137">
        <f t="shared" ca="1" si="6"/>
        <v>29</v>
      </c>
      <c r="DL13" s="137">
        <f t="shared" ca="1" si="6"/>
        <v>26</v>
      </c>
      <c r="DM13" s="137">
        <f t="shared" ca="1" si="6"/>
        <v>24</v>
      </c>
      <c r="DN13" s="137">
        <f t="shared" ca="1" si="6"/>
        <v>22</v>
      </c>
      <c r="DO13" s="137">
        <f t="shared" ca="1" si="6"/>
        <v>19</v>
      </c>
      <c r="DP13" s="137">
        <f ca="1">CU13</f>
        <v>17</v>
      </c>
      <c r="DQ13" s="497">
        <f ca="1">CV13</f>
        <v>10</v>
      </c>
      <c r="DR13" s="498"/>
      <c r="DS13" s="137">
        <f t="shared" ref="DS13:DT13" ca="1" si="7">CX13</f>
        <v>4</v>
      </c>
      <c r="DT13" s="137">
        <f t="shared" ca="1" si="7"/>
        <v>0</v>
      </c>
      <c r="DV13" s="5"/>
      <c r="DW13" s="390" t="s">
        <v>97</v>
      </c>
      <c r="DX13" s="390"/>
      <c r="DY13" s="137">
        <f ca="1">DD13</f>
        <v>0</v>
      </c>
      <c r="DZ13" s="137">
        <f t="shared" ref="DZ13:EJ13" ca="1" si="8">DE13</f>
        <v>0</v>
      </c>
      <c r="EA13" s="137">
        <f t="shared" ca="1" si="8"/>
        <v>0</v>
      </c>
      <c r="EB13" s="137">
        <f t="shared" ca="1" si="8"/>
        <v>38</v>
      </c>
      <c r="EC13" s="137">
        <f t="shared" ca="1" si="8"/>
        <v>36</v>
      </c>
      <c r="ED13" s="137">
        <f t="shared" ca="1" si="8"/>
        <v>33</v>
      </c>
      <c r="EE13" s="137">
        <f t="shared" ca="1" si="8"/>
        <v>31</v>
      </c>
      <c r="EF13" s="137">
        <f t="shared" ca="1" si="8"/>
        <v>29</v>
      </c>
      <c r="EG13" s="137">
        <f t="shared" ca="1" si="8"/>
        <v>26</v>
      </c>
      <c r="EH13" s="137">
        <f t="shared" ca="1" si="8"/>
        <v>24</v>
      </c>
      <c r="EI13" s="137">
        <f t="shared" ca="1" si="8"/>
        <v>22</v>
      </c>
      <c r="EJ13" s="137">
        <f t="shared" ca="1" si="8"/>
        <v>19</v>
      </c>
      <c r="EK13" s="137">
        <f ca="1">DP13</f>
        <v>17</v>
      </c>
      <c r="EL13" s="497">
        <f ca="1">DQ13</f>
        <v>10</v>
      </c>
      <c r="EM13" s="498"/>
      <c r="EN13" s="137">
        <f t="shared" ref="EN13:EO13" ca="1" si="9">DS13</f>
        <v>4</v>
      </c>
      <c r="EO13" s="137">
        <f t="shared" ca="1" si="9"/>
        <v>0</v>
      </c>
      <c r="EQ13" s="5"/>
      <c r="ER13" s="390" t="s">
        <v>97</v>
      </c>
      <c r="ES13" s="390"/>
      <c r="ET13" s="137">
        <f ca="1">DY13</f>
        <v>0</v>
      </c>
      <c r="EU13" s="137">
        <f t="shared" ref="EU13:FE13" ca="1" si="10">DZ13</f>
        <v>0</v>
      </c>
      <c r="EV13" s="137">
        <f t="shared" ca="1" si="10"/>
        <v>0</v>
      </c>
      <c r="EW13" s="137">
        <f t="shared" ca="1" si="10"/>
        <v>38</v>
      </c>
      <c r="EX13" s="137">
        <f t="shared" ca="1" si="10"/>
        <v>36</v>
      </c>
      <c r="EY13" s="137">
        <f t="shared" ca="1" si="10"/>
        <v>33</v>
      </c>
      <c r="EZ13" s="137">
        <f t="shared" ca="1" si="10"/>
        <v>31</v>
      </c>
      <c r="FA13" s="137">
        <f t="shared" ca="1" si="10"/>
        <v>29</v>
      </c>
      <c r="FB13" s="137">
        <f t="shared" ca="1" si="10"/>
        <v>26</v>
      </c>
      <c r="FC13" s="137">
        <f t="shared" ca="1" si="10"/>
        <v>24</v>
      </c>
      <c r="FD13" s="137">
        <f t="shared" ca="1" si="10"/>
        <v>22</v>
      </c>
      <c r="FE13" s="137">
        <f t="shared" ca="1" si="10"/>
        <v>19</v>
      </c>
      <c r="FF13" s="137">
        <f ca="1">EK13</f>
        <v>17</v>
      </c>
      <c r="FG13" s="497">
        <f ca="1">EL13</f>
        <v>10</v>
      </c>
      <c r="FH13" s="498"/>
      <c r="FI13" s="137">
        <f t="shared" ref="FI13:FJ13" ca="1" si="11">EN13</f>
        <v>4</v>
      </c>
      <c r="FJ13" s="137">
        <f t="shared" ca="1" si="11"/>
        <v>0</v>
      </c>
      <c r="FL13" s="5"/>
      <c r="FM13" s="390" t="s">
        <v>97</v>
      </c>
      <c r="FN13" s="390"/>
      <c r="FO13" s="137">
        <f ca="1">ET13</f>
        <v>0</v>
      </c>
      <c r="FP13" s="137">
        <f t="shared" ref="FP13:FZ13" ca="1" si="12">EU13</f>
        <v>0</v>
      </c>
      <c r="FQ13" s="137">
        <f t="shared" ca="1" si="12"/>
        <v>0</v>
      </c>
      <c r="FR13" s="137">
        <f t="shared" ca="1" si="12"/>
        <v>38</v>
      </c>
      <c r="FS13" s="137">
        <f t="shared" ca="1" si="12"/>
        <v>36</v>
      </c>
      <c r="FT13" s="137">
        <f t="shared" ca="1" si="12"/>
        <v>33</v>
      </c>
      <c r="FU13" s="137">
        <f t="shared" ca="1" si="12"/>
        <v>31</v>
      </c>
      <c r="FV13" s="137">
        <f t="shared" ca="1" si="12"/>
        <v>29</v>
      </c>
      <c r="FW13" s="137">
        <f t="shared" ca="1" si="12"/>
        <v>26</v>
      </c>
      <c r="FX13" s="137">
        <f t="shared" ca="1" si="12"/>
        <v>24</v>
      </c>
      <c r="FY13" s="137">
        <f t="shared" ca="1" si="12"/>
        <v>22</v>
      </c>
      <c r="FZ13" s="137">
        <f t="shared" ca="1" si="12"/>
        <v>19</v>
      </c>
      <c r="GA13" s="137">
        <f ca="1">FF13</f>
        <v>17</v>
      </c>
      <c r="GB13" s="497">
        <f ca="1">FG13</f>
        <v>10</v>
      </c>
      <c r="GC13" s="498"/>
      <c r="GD13" s="137">
        <f t="shared" ref="GD13:GE13" ca="1" si="13">FI13</f>
        <v>4</v>
      </c>
      <c r="GE13" s="137">
        <f t="shared" ca="1" si="13"/>
        <v>0</v>
      </c>
      <c r="GG13" s="5"/>
      <c r="GH13" s="390" t="s">
        <v>97</v>
      </c>
      <c r="GI13" s="390"/>
      <c r="GJ13" s="137">
        <f ca="1">FO13</f>
        <v>0</v>
      </c>
      <c r="GK13" s="137">
        <f t="shared" ref="GK13:GU13" ca="1" si="14">FP13</f>
        <v>0</v>
      </c>
      <c r="GL13" s="137">
        <f t="shared" ca="1" si="14"/>
        <v>0</v>
      </c>
      <c r="GM13" s="137">
        <f t="shared" ca="1" si="14"/>
        <v>38</v>
      </c>
      <c r="GN13" s="137">
        <f t="shared" ca="1" si="14"/>
        <v>36</v>
      </c>
      <c r="GO13" s="137">
        <f t="shared" ca="1" si="14"/>
        <v>33</v>
      </c>
      <c r="GP13" s="137">
        <f t="shared" ca="1" si="14"/>
        <v>31</v>
      </c>
      <c r="GQ13" s="137">
        <f t="shared" ca="1" si="14"/>
        <v>29</v>
      </c>
      <c r="GR13" s="137">
        <f t="shared" ca="1" si="14"/>
        <v>26</v>
      </c>
      <c r="GS13" s="137">
        <f t="shared" ca="1" si="14"/>
        <v>24</v>
      </c>
      <c r="GT13" s="137">
        <f t="shared" ca="1" si="14"/>
        <v>22</v>
      </c>
      <c r="GU13" s="137">
        <f t="shared" ca="1" si="14"/>
        <v>19</v>
      </c>
      <c r="GV13" s="137">
        <f ca="1">GA13</f>
        <v>17</v>
      </c>
      <c r="GW13" s="497">
        <f ca="1">GB13</f>
        <v>10</v>
      </c>
      <c r="GX13" s="498"/>
      <c r="GY13" s="137">
        <f t="shared" ref="GY13:GZ13" ca="1" si="15">GD13</f>
        <v>4</v>
      </c>
      <c r="GZ13" s="137">
        <f t="shared" ca="1" si="15"/>
        <v>0</v>
      </c>
      <c r="HB13" s="5"/>
      <c r="HC13" s="390" t="s">
        <v>97</v>
      </c>
      <c r="HD13" s="390"/>
      <c r="HE13" s="137">
        <f ca="1">GJ13</f>
        <v>0</v>
      </c>
      <c r="HF13" s="137">
        <f t="shared" ref="HF13:HP13" ca="1" si="16">GK13</f>
        <v>0</v>
      </c>
      <c r="HG13" s="137">
        <f t="shared" ca="1" si="16"/>
        <v>0</v>
      </c>
      <c r="HH13" s="137">
        <f t="shared" ca="1" si="16"/>
        <v>38</v>
      </c>
      <c r="HI13" s="137">
        <f t="shared" ca="1" si="16"/>
        <v>36</v>
      </c>
      <c r="HJ13" s="137">
        <f t="shared" ca="1" si="16"/>
        <v>33</v>
      </c>
      <c r="HK13" s="137">
        <f t="shared" ca="1" si="16"/>
        <v>31</v>
      </c>
      <c r="HL13" s="137">
        <f t="shared" ca="1" si="16"/>
        <v>29</v>
      </c>
      <c r="HM13" s="137">
        <f t="shared" ca="1" si="16"/>
        <v>26</v>
      </c>
      <c r="HN13" s="137">
        <f t="shared" ca="1" si="16"/>
        <v>24</v>
      </c>
      <c r="HO13" s="137">
        <f t="shared" ca="1" si="16"/>
        <v>22</v>
      </c>
      <c r="HP13" s="137">
        <f t="shared" ca="1" si="16"/>
        <v>19</v>
      </c>
      <c r="HQ13" s="137">
        <f ca="1">GV13</f>
        <v>17</v>
      </c>
      <c r="HR13" s="497">
        <f ca="1">GW13</f>
        <v>10</v>
      </c>
      <c r="HS13" s="498"/>
      <c r="HT13" s="137">
        <f t="shared" ref="HT13:HU13" ca="1" si="17">GY13</f>
        <v>4</v>
      </c>
      <c r="HU13" s="137">
        <f t="shared" ca="1" si="17"/>
        <v>0</v>
      </c>
      <c r="HW13" s="5"/>
      <c r="HX13" s="390" t="s">
        <v>97</v>
      </c>
      <c r="HY13" s="390"/>
      <c r="HZ13" s="137">
        <f ca="1">HE13</f>
        <v>0</v>
      </c>
      <c r="IA13" s="137">
        <f t="shared" ref="IA13:IK13" ca="1" si="18">HF13</f>
        <v>0</v>
      </c>
      <c r="IB13" s="137">
        <f t="shared" ca="1" si="18"/>
        <v>0</v>
      </c>
      <c r="IC13" s="137">
        <f t="shared" ca="1" si="18"/>
        <v>38</v>
      </c>
      <c r="ID13" s="137">
        <f t="shared" ca="1" si="18"/>
        <v>36</v>
      </c>
      <c r="IE13" s="137">
        <f t="shared" ca="1" si="18"/>
        <v>33</v>
      </c>
      <c r="IF13" s="137">
        <f t="shared" ca="1" si="18"/>
        <v>31</v>
      </c>
      <c r="IG13" s="137">
        <f t="shared" ca="1" si="18"/>
        <v>29</v>
      </c>
      <c r="IH13" s="137">
        <f t="shared" ca="1" si="18"/>
        <v>26</v>
      </c>
      <c r="II13" s="137">
        <f t="shared" ca="1" si="18"/>
        <v>24</v>
      </c>
      <c r="IJ13" s="137">
        <f t="shared" ca="1" si="18"/>
        <v>22</v>
      </c>
      <c r="IK13" s="137">
        <f t="shared" ca="1" si="18"/>
        <v>19</v>
      </c>
      <c r="IL13" s="137">
        <f ca="1">HQ13</f>
        <v>17</v>
      </c>
      <c r="IM13" s="497">
        <f ca="1">HR13</f>
        <v>10</v>
      </c>
      <c r="IN13" s="498"/>
      <c r="IO13" s="137">
        <f t="shared" ref="IO13:IP13" ca="1" si="19">HT13</f>
        <v>4</v>
      </c>
      <c r="IP13" s="137">
        <f t="shared" ca="1" si="19"/>
        <v>0</v>
      </c>
      <c r="IR13" s="5"/>
      <c r="IS13" s="390" t="s">
        <v>97</v>
      </c>
      <c r="IT13" s="390"/>
      <c r="IU13" s="137">
        <f ca="1">HZ13</f>
        <v>0</v>
      </c>
      <c r="IV13" s="137">
        <f t="shared" ref="IV13:JF13" ca="1" si="20">IA13</f>
        <v>0</v>
      </c>
      <c r="IW13" s="137">
        <f t="shared" ca="1" si="20"/>
        <v>0</v>
      </c>
      <c r="IX13" s="137">
        <f t="shared" ca="1" si="20"/>
        <v>38</v>
      </c>
      <c r="IY13" s="137">
        <f t="shared" ca="1" si="20"/>
        <v>36</v>
      </c>
      <c r="IZ13" s="137">
        <f t="shared" ca="1" si="20"/>
        <v>33</v>
      </c>
      <c r="JA13" s="137">
        <f t="shared" ca="1" si="20"/>
        <v>31</v>
      </c>
      <c r="JB13" s="137">
        <f t="shared" ca="1" si="20"/>
        <v>29</v>
      </c>
      <c r="JC13" s="137">
        <f t="shared" ca="1" si="20"/>
        <v>26</v>
      </c>
      <c r="JD13" s="137">
        <f t="shared" ca="1" si="20"/>
        <v>24</v>
      </c>
      <c r="JE13" s="137">
        <f t="shared" ca="1" si="20"/>
        <v>22</v>
      </c>
      <c r="JF13" s="137">
        <f t="shared" ca="1" si="20"/>
        <v>19</v>
      </c>
      <c r="JG13" s="137">
        <f ca="1">IL13</f>
        <v>17</v>
      </c>
      <c r="JH13" s="497">
        <f ca="1">IM13</f>
        <v>10</v>
      </c>
      <c r="JI13" s="498"/>
      <c r="JJ13" s="137">
        <f t="shared" ref="JJ13:JK13" ca="1" si="21">IO13</f>
        <v>4</v>
      </c>
      <c r="JK13" s="137">
        <f t="shared" ca="1" si="21"/>
        <v>0</v>
      </c>
      <c r="JM13" s="5"/>
      <c r="JN13" s="390" t="s">
        <v>97</v>
      </c>
      <c r="JO13" s="390"/>
      <c r="JP13" s="137">
        <f ca="1">IU13</f>
        <v>0</v>
      </c>
      <c r="JQ13" s="137">
        <f t="shared" ref="JQ13:KA13" ca="1" si="22">IV13</f>
        <v>0</v>
      </c>
      <c r="JR13" s="137">
        <f t="shared" ca="1" si="22"/>
        <v>0</v>
      </c>
      <c r="JS13" s="137">
        <f t="shared" ca="1" si="22"/>
        <v>38</v>
      </c>
      <c r="JT13" s="137">
        <f t="shared" ca="1" si="22"/>
        <v>36</v>
      </c>
      <c r="JU13" s="137">
        <f t="shared" ca="1" si="22"/>
        <v>33</v>
      </c>
      <c r="JV13" s="137">
        <f t="shared" ca="1" si="22"/>
        <v>31</v>
      </c>
      <c r="JW13" s="137">
        <f t="shared" ca="1" si="22"/>
        <v>29</v>
      </c>
      <c r="JX13" s="137">
        <f t="shared" ca="1" si="22"/>
        <v>26</v>
      </c>
      <c r="JY13" s="137">
        <f t="shared" ca="1" si="22"/>
        <v>24</v>
      </c>
      <c r="JZ13" s="137">
        <f t="shared" ca="1" si="22"/>
        <v>22</v>
      </c>
      <c r="KA13" s="137">
        <f t="shared" ca="1" si="22"/>
        <v>19</v>
      </c>
      <c r="KB13" s="137">
        <f ca="1">JG13</f>
        <v>17</v>
      </c>
      <c r="KC13" s="497">
        <f ca="1">JH13</f>
        <v>10</v>
      </c>
      <c r="KD13" s="498"/>
      <c r="KE13" s="137">
        <f t="shared" ref="KE13:KF13" ca="1" si="23">JJ13</f>
        <v>4</v>
      </c>
      <c r="KF13" s="137">
        <f t="shared" ca="1" si="23"/>
        <v>0</v>
      </c>
      <c r="KH13" s="5"/>
      <c r="KI13" s="390" t="s">
        <v>97</v>
      </c>
      <c r="KJ13" s="390"/>
      <c r="KK13" s="137">
        <f ca="1">JP13</f>
        <v>0</v>
      </c>
      <c r="KL13" s="137">
        <f t="shared" ref="KL13:KV13" ca="1" si="24">JQ13</f>
        <v>0</v>
      </c>
      <c r="KM13" s="137">
        <f t="shared" ca="1" si="24"/>
        <v>0</v>
      </c>
      <c r="KN13" s="137">
        <f t="shared" ca="1" si="24"/>
        <v>38</v>
      </c>
      <c r="KO13" s="137">
        <f t="shared" ca="1" si="24"/>
        <v>36</v>
      </c>
      <c r="KP13" s="137">
        <f t="shared" ca="1" si="24"/>
        <v>33</v>
      </c>
      <c r="KQ13" s="137">
        <f t="shared" ca="1" si="24"/>
        <v>31</v>
      </c>
      <c r="KR13" s="137">
        <f t="shared" ca="1" si="24"/>
        <v>29</v>
      </c>
      <c r="KS13" s="137">
        <f t="shared" ca="1" si="24"/>
        <v>26</v>
      </c>
      <c r="KT13" s="137">
        <f t="shared" ca="1" si="24"/>
        <v>24</v>
      </c>
      <c r="KU13" s="137">
        <f t="shared" ca="1" si="24"/>
        <v>22</v>
      </c>
      <c r="KV13" s="137">
        <f t="shared" ca="1" si="24"/>
        <v>19</v>
      </c>
      <c r="KW13" s="137">
        <f ca="1">KB13</f>
        <v>17</v>
      </c>
      <c r="KX13" s="497">
        <f ca="1">KC13</f>
        <v>10</v>
      </c>
      <c r="KY13" s="498"/>
      <c r="KZ13" s="137">
        <f t="shared" ref="KZ13:LA13" ca="1" si="25">KE13</f>
        <v>4</v>
      </c>
      <c r="LA13" s="137">
        <f t="shared" ca="1" si="25"/>
        <v>0</v>
      </c>
      <c r="LC13" s="5"/>
      <c r="LD13" s="390" t="s">
        <v>97</v>
      </c>
      <c r="LE13" s="390"/>
      <c r="LF13" s="137">
        <f ca="1">KK13</f>
        <v>0</v>
      </c>
      <c r="LG13" s="137">
        <f t="shared" ref="LG13:LQ13" ca="1" si="26">KL13</f>
        <v>0</v>
      </c>
      <c r="LH13" s="137">
        <f t="shared" ca="1" si="26"/>
        <v>0</v>
      </c>
      <c r="LI13" s="137">
        <f t="shared" ca="1" si="26"/>
        <v>38</v>
      </c>
      <c r="LJ13" s="137">
        <f t="shared" ca="1" si="26"/>
        <v>36</v>
      </c>
      <c r="LK13" s="137">
        <f t="shared" ca="1" si="26"/>
        <v>33</v>
      </c>
      <c r="LL13" s="137">
        <f t="shared" ca="1" si="26"/>
        <v>31</v>
      </c>
      <c r="LM13" s="137">
        <f t="shared" ca="1" si="26"/>
        <v>29</v>
      </c>
      <c r="LN13" s="137">
        <f t="shared" ca="1" si="26"/>
        <v>26</v>
      </c>
      <c r="LO13" s="137">
        <f t="shared" ca="1" si="26"/>
        <v>24</v>
      </c>
      <c r="LP13" s="137">
        <f t="shared" ca="1" si="26"/>
        <v>22</v>
      </c>
      <c r="LQ13" s="137">
        <f t="shared" ca="1" si="26"/>
        <v>19</v>
      </c>
      <c r="LR13" s="137">
        <f ca="1">KW13</f>
        <v>17</v>
      </c>
      <c r="LS13" s="497">
        <f ca="1">KX13</f>
        <v>10</v>
      </c>
      <c r="LT13" s="498"/>
      <c r="LU13" s="137">
        <f t="shared" ref="LU13:LV13" ca="1" si="27">KZ13</f>
        <v>4</v>
      </c>
      <c r="LV13" s="137">
        <f t="shared" ca="1" si="27"/>
        <v>0</v>
      </c>
      <c r="LX13" s="5"/>
    </row>
    <row r="14" spans="1:336" ht="15.75" customHeight="1" thickTop="1" thickBot="1" x14ac:dyDescent="0.3">
      <c r="A14" s="41" t="s">
        <v>85</v>
      </c>
      <c r="B14" s="502">
        <f>Namen!D4</f>
        <v>0</v>
      </c>
      <c r="C14" s="503"/>
      <c r="D14" s="504"/>
      <c r="E14" s="39"/>
      <c r="F14" s="39"/>
      <c r="G14" s="39"/>
      <c r="H14" s="39"/>
      <c r="I14" s="39"/>
      <c r="J14" s="39"/>
      <c r="K14" s="39"/>
      <c r="N14" s="54"/>
      <c r="O14" s="54"/>
      <c r="P14" s="54"/>
      <c r="Q14" s="54"/>
      <c r="R14" s="54"/>
      <c r="S14" s="54"/>
      <c r="T14" s="54"/>
      <c r="V14" s="510" t="s">
        <v>43</v>
      </c>
      <c r="W14" s="510"/>
      <c r="X14" s="52">
        <v>15</v>
      </c>
      <c r="Y14" s="52">
        <v>14</v>
      </c>
      <c r="Z14" s="52">
        <v>13</v>
      </c>
      <c r="AA14" s="52">
        <v>12</v>
      </c>
      <c r="AB14" s="52">
        <v>11</v>
      </c>
      <c r="AC14" s="52">
        <v>10</v>
      </c>
      <c r="AD14" s="52">
        <v>9</v>
      </c>
      <c r="AE14" s="52">
        <v>8</v>
      </c>
      <c r="AF14" s="52">
        <v>7</v>
      </c>
      <c r="AG14" s="52">
        <v>6</v>
      </c>
      <c r="AH14" s="52">
        <v>5</v>
      </c>
      <c r="AI14" s="52">
        <v>4</v>
      </c>
      <c r="AJ14" s="52">
        <v>3</v>
      </c>
      <c r="AK14" s="547">
        <v>2</v>
      </c>
      <c r="AL14" s="548"/>
      <c r="AM14" s="52">
        <v>1</v>
      </c>
      <c r="AN14" s="52">
        <v>0</v>
      </c>
      <c r="AP14" s="1"/>
      <c r="AQ14" s="510" t="s">
        <v>43</v>
      </c>
      <c r="AR14" s="510"/>
      <c r="AS14" s="52">
        <v>15</v>
      </c>
      <c r="AT14" s="52">
        <v>14</v>
      </c>
      <c r="AU14" s="52">
        <v>13</v>
      </c>
      <c r="AV14" s="52">
        <v>12</v>
      </c>
      <c r="AW14" s="52">
        <v>11</v>
      </c>
      <c r="AX14" s="52">
        <v>10</v>
      </c>
      <c r="AY14" s="52">
        <v>9</v>
      </c>
      <c r="AZ14" s="52">
        <v>8</v>
      </c>
      <c r="BA14" s="52">
        <v>7</v>
      </c>
      <c r="BB14" s="52">
        <v>6</v>
      </c>
      <c r="BC14" s="52">
        <v>5</v>
      </c>
      <c r="BD14" s="52">
        <v>4</v>
      </c>
      <c r="BE14" s="52">
        <v>3</v>
      </c>
      <c r="BF14" s="547">
        <v>2</v>
      </c>
      <c r="BG14" s="548"/>
      <c r="BH14" s="52">
        <v>1</v>
      </c>
      <c r="BI14" s="52">
        <v>0</v>
      </c>
      <c r="BK14" s="1"/>
      <c r="BL14" s="510" t="s">
        <v>43</v>
      </c>
      <c r="BM14" s="510"/>
      <c r="BN14" s="52">
        <v>15</v>
      </c>
      <c r="BO14" s="52">
        <v>14</v>
      </c>
      <c r="BP14" s="52">
        <v>13</v>
      </c>
      <c r="BQ14" s="52">
        <v>12</v>
      </c>
      <c r="BR14" s="52">
        <v>11</v>
      </c>
      <c r="BS14" s="52">
        <v>10</v>
      </c>
      <c r="BT14" s="52">
        <v>9</v>
      </c>
      <c r="BU14" s="52">
        <v>8</v>
      </c>
      <c r="BV14" s="52">
        <v>7</v>
      </c>
      <c r="BW14" s="52">
        <v>6</v>
      </c>
      <c r="BX14" s="52">
        <v>5</v>
      </c>
      <c r="BY14" s="52">
        <v>4</v>
      </c>
      <c r="BZ14" s="52">
        <v>3</v>
      </c>
      <c r="CA14" s="547">
        <v>2</v>
      </c>
      <c r="CB14" s="548"/>
      <c r="CC14" s="52">
        <v>1</v>
      </c>
      <c r="CD14" s="52">
        <v>0</v>
      </c>
      <c r="CF14" s="1"/>
      <c r="CG14" s="510" t="s">
        <v>43</v>
      </c>
      <c r="CH14" s="510"/>
      <c r="CI14" s="52">
        <v>15</v>
      </c>
      <c r="CJ14" s="52">
        <v>14</v>
      </c>
      <c r="CK14" s="52">
        <v>13</v>
      </c>
      <c r="CL14" s="52">
        <v>12</v>
      </c>
      <c r="CM14" s="52">
        <v>11</v>
      </c>
      <c r="CN14" s="52">
        <v>10</v>
      </c>
      <c r="CO14" s="52">
        <v>9</v>
      </c>
      <c r="CP14" s="52">
        <v>8</v>
      </c>
      <c r="CQ14" s="52">
        <v>7</v>
      </c>
      <c r="CR14" s="52">
        <v>6</v>
      </c>
      <c r="CS14" s="52">
        <v>5</v>
      </c>
      <c r="CT14" s="52">
        <v>4</v>
      </c>
      <c r="CU14" s="52">
        <v>3</v>
      </c>
      <c r="CV14" s="547">
        <v>2</v>
      </c>
      <c r="CW14" s="548"/>
      <c r="CX14" s="52">
        <v>1</v>
      </c>
      <c r="CY14" s="52">
        <v>0</v>
      </c>
      <c r="DA14" s="1"/>
      <c r="DB14" s="510" t="s">
        <v>43</v>
      </c>
      <c r="DC14" s="510"/>
      <c r="DD14" s="52">
        <v>15</v>
      </c>
      <c r="DE14" s="52">
        <v>14</v>
      </c>
      <c r="DF14" s="52">
        <v>13</v>
      </c>
      <c r="DG14" s="52">
        <v>12</v>
      </c>
      <c r="DH14" s="52">
        <v>11</v>
      </c>
      <c r="DI14" s="52">
        <v>10</v>
      </c>
      <c r="DJ14" s="52">
        <v>9</v>
      </c>
      <c r="DK14" s="52">
        <v>8</v>
      </c>
      <c r="DL14" s="52">
        <v>7</v>
      </c>
      <c r="DM14" s="52">
        <v>6</v>
      </c>
      <c r="DN14" s="52">
        <v>5</v>
      </c>
      <c r="DO14" s="52">
        <v>4</v>
      </c>
      <c r="DP14" s="52">
        <v>3</v>
      </c>
      <c r="DQ14" s="547">
        <v>2</v>
      </c>
      <c r="DR14" s="548"/>
      <c r="DS14" s="52">
        <v>1</v>
      </c>
      <c r="DT14" s="52">
        <v>0</v>
      </c>
      <c r="DV14" s="1"/>
      <c r="DW14" s="510" t="s">
        <v>43</v>
      </c>
      <c r="DX14" s="510"/>
      <c r="DY14" s="52">
        <v>15</v>
      </c>
      <c r="DZ14" s="52">
        <v>14</v>
      </c>
      <c r="EA14" s="52">
        <v>13</v>
      </c>
      <c r="EB14" s="52">
        <v>12</v>
      </c>
      <c r="EC14" s="52">
        <v>11</v>
      </c>
      <c r="ED14" s="52">
        <v>10</v>
      </c>
      <c r="EE14" s="52">
        <v>9</v>
      </c>
      <c r="EF14" s="52">
        <v>8</v>
      </c>
      <c r="EG14" s="52">
        <v>7</v>
      </c>
      <c r="EH14" s="52">
        <v>6</v>
      </c>
      <c r="EI14" s="52">
        <v>5</v>
      </c>
      <c r="EJ14" s="52">
        <v>4</v>
      </c>
      <c r="EK14" s="52">
        <v>3</v>
      </c>
      <c r="EL14" s="547">
        <v>2</v>
      </c>
      <c r="EM14" s="548"/>
      <c r="EN14" s="52">
        <v>1</v>
      </c>
      <c r="EO14" s="52">
        <v>0</v>
      </c>
      <c r="EQ14" s="1"/>
      <c r="ER14" s="510" t="s">
        <v>43</v>
      </c>
      <c r="ES14" s="510"/>
      <c r="ET14" s="52">
        <v>15</v>
      </c>
      <c r="EU14" s="52">
        <v>14</v>
      </c>
      <c r="EV14" s="52">
        <v>13</v>
      </c>
      <c r="EW14" s="52">
        <v>12</v>
      </c>
      <c r="EX14" s="52">
        <v>11</v>
      </c>
      <c r="EY14" s="52">
        <v>10</v>
      </c>
      <c r="EZ14" s="52">
        <v>9</v>
      </c>
      <c r="FA14" s="52">
        <v>8</v>
      </c>
      <c r="FB14" s="52">
        <v>7</v>
      </c>
      <c r="FC14" s="52">
        <v>6</v>
      </c>
      <c r="FD14" s="52">
        <v>5</v>
      </c>
      <c r="FE14" s="52">
        <v>4</v>
      </c>
      <c r="FF14" s="52">
        <v>3</v>
      </c>
      <c r="FG14" s="547">
        <v>2</v>
      </c>
      <c r="FH14" s="548"/>
      <c r="FI14" s="52">
        <v>1</v>
      </c>
      <c r="FJ14" s="52">
        <v>0</v>
      </c>
      <c r="FL14" s="1"/>
      <c r="FM14" s="510" t="s">
        <v>43</v>
      </c>
      <c r="FN14" s="510"/>
      <c r="FO14" s="52">
        <v>15</v>
      </c>
      <c r="FP14" s="52">
        <v>14</v>
      </c>
      <c r="FQ14" s="52">
        <v>13</v>
      </c>
      <c r="FR14" s="52">
        <v>12</v>
      </c>
      <c r="FS14" s="52">
        <v>11</v>
      </c>
      <c r="FT14" s="52">
        <v>10</v>
      </c>
      <c r="FU14" s="52">
        <v>9</v>
      </c>
      <c r="FV14" s="52">
        <v>8</v>
      </c>
      <c r="FW14" s="52">
        <v>7</v>
      </c>
      <c r="FX14" s="52">
        <v>6</v>
      </c>
      <c r="FY14" s="52">
        <v>5</v>
      </c>
      <c r="FZ14" s="52">
        <v>4</v>
      </c>
      <c r="GA14" s="52">
        <v>3</v>
      </c>
      <c r="GB14" s="547">
        <v>2</v>
      </c>
      <c r="GC14" s="548"/>
      <c r="GD14" s="52">
        <v>1</v>
      </c>
      <c r="GE14" s="52">
        <v>0</v>
      </c>
      <c r="GG14" s="1"/>
      <c r="GH14" s="510" t="s">
        <v>43</v>
      </c>
      <c r="GI14" s="510"/>
      <c r="GJ14" s="52">
        <v>15</v>
      </c>
      <c r="GK14" s="52">
        <v>14</v>
      </c>
      <c r="GL14" s="52">
        <v>13</v>
      </c>
      <c r="GM14" s="52">
        <v>12</v>
      </c>
      <c r="GN14" s="52">
        <v>11</v>
      </c>
      <c r="GO14" s="52">
        <v>10</v>
      </c>
      <c r="GP14" s="52">
        <v>9</v>
      </c>
      <c r="GQ14" s="52">
        <v>8</v>
      </c>
      <c r="GR14" s="52">
        <v>7</v>
      </c>
      <c r="GS14" s="52">
        <v>6</v>
      </c>
      <c r="GT14" s="52">
        <v>5</v>
      </c>
      <c r="GU14" s="52">
        <v>4</v>
      </c>
      <c r="GV14" s="52">
        <v>3</v>
      </c>
      <c r="GW14" s="547">
        <v>2</v>
      </c>
      <c r="GX14" s="548"/>
      <c r="GY14" s="52">
        <v>1</v>
      </c>
      <c r="GZ14" s="52">
        <v>0</v>
      </c>
      <c r="HB14" s="1"/>
      <c r="HC14" s="510" t="s">
        <v>43</v>
      </c>
      <c r="HD14" s="510"/>
      <c r="HE14" s="52">
        <v>15</v>
      </c>
      <c r="HF14" s="52">
        <v>14</v>
      </c>
      <c r="HG14" s="52">
        <v>13</v>
      </c>
      <c r="HH14" s="52">
        <v>12</v>
      </c>
      <c r="HI14" s="52">
        <v>11</v>
      </c>
      <c r="HJ14" s="52">
        <v>10</v>
      </c>
      <c r="HK14" s="52">
        <v>9</v>
      </c>
      <c r="HL14" s="52">
        <v>8</v>
      </c>
      <c r="HM14" s="52">
        <v>7</v>
      </c>
      <c r="HN14" s="52">
        <v>6</v>
      </c>
      <c r="HO14" s="52">
        <v>5</v>
      </c>
      <c r="HP14" s="52">
        <v>4</v>
      </c>
      <c r="HQ14" s="52">
        <v>3</v>
      </c>
      <c r="HR14" s="547">
        <v>2</v>
      </c>
      <c r="HS14" s="548"/>
      <c r="HT14" s="52">
        <v>1</v>
      </c>
      <c r="HU14" s="52">
        <v>0</v>
      </c>
      <c r="HW14" s="1"/>
      <c r="HX14" s="510" t="s">
        <v>43</v>
      </c>
      <c r="HY14" s="510"/>
      <c r="HZ14" s="52">
        <v>15</v>
      </c>
      <c r="IA14" s="52">
        <v>14</v>
      </c>
      <c r="IB14" s="52">
        <v>13</v>
      </c>
      <c r="IC14" s="52">
        <v>12</v>
      </c>
      <c r="ID14" s="52">
        <v>11</v>
      </c>
      <c r="IE14" s="52">
        <v>10</v>
      </c>
      <c r="IF14" s="52">
        <v>9</v>
      </c>
      <c r="IG14" s="52">
        <v>8</v>
      </c>
      <c r="IH14" s="52">
        <v>7</v>
      </c>
      <c r="II14" s="52">
        <v>6</v>
      </c>
      <c r="IJ14" s="52">
        <v>5</v>
      </c>
      <c r="IK14" s="52">
        <v>4</v>
      </c>
      <c r="IL14" s="52">
        <v>3</v>
      </c>
      <c r="IM14" s="547">
        <v>2</v>
      </c>
      <c r="IN14" s="548"/>
      <c r="IO14" s="52">
        <v>1</v>
      </c>
      <c r="IP14" s="52">
        <v>0</v>
      </c>
      <c r="IR14" s="1"/>
      <c r="IS14" s="510" t="s">
        <v>43</v>
      </c>
      <c r="IT14" s="510"/>
      <c r="IU14" s="52">
        <v>15</v>
      </c>
      <c r="IV14" s="52">
        <v>14</v>
      </c>
      <c r="IW14" s="52">
        <v>13</v>
      </c>
      <c r="IX14" s="52">
        <v>12</v>
      </c>
      <c r="IY14" s="52">
        <v>11</v>
      </c>
      <c r="IZ14" s="52">
        <v>10</v>
      </c>
      <c r="JA14" s="52">
        <v>9</v>
      </c>
      <c r="JB14" s="52">
        <v>8</v>
      </c>
      <c r="JC14" s="52">
        <v>7</v>
      </c>
      <c r="JD14" s="52">
        <v>6</v>
      </c>
      <c r="JE14" s="52">
        <v>5</v>
      </c>
      <c r="JF14" s="52">
        <v>4</v>
      </c>
      <c r="JG14" s="52">
        <v>3</v>
      </c>
      <c r="JH14" s="547">
        <v>2</v>
      </c>
      <c r="JI14" s="548"/>
      <c r="JJ14" s="52">
        <v>1</v>
      </c>
      <c r="JK14" s="52">
        <v>0</v>
      </c>
      <c r="JM14" s="1"/>
      <c r="JN14" s="510" t="s">
        <v>43</v>
      </c>
      <c r="JO14" s="510"/>
      <c r="JP14" s="52">
        <v>15</v>
      </c>
      <c r="JQ14" s="52">
        <v>14</v>
      </c>
      <c r="JR14" s="52">
        <v>13</v>
      </c>
      <c r="JS14" s="52">
        <v>12</v>
      </c>
      <c r="JT14" s="52">
        <v>11</v>
      </c>
      <c r="JU14" s="52">
        <v>10</v>
      </c>
      <c r="JV14" s="52">
        <v>9</v>
      </c>
      <c r="JW14" s="52">
        <v>8</v>
      </c>
      <c r="JX14" s="52">
        <v>7</v>
      </c>
      <c r="JY14" s="52">
        <v>6</v>
      </c>
      <c r="JZ14" s="52">
        <v>5</v>
      </c>
      <c r="KA14" s="52">
        <v>4</v>
      </c>
      <c r="KB14" s="52">
        <v>3</v>
      </c>
      <c r="KC14" s="547">
        <v>2</v>
      </c>
      <c r="KD14" s="548"/>
      <c r="KE14" s="52">
        <v>1</v>
      </c>
      <c r="KF14" s="52">
        <v>0</v>
      </c>
      <c r="KH14" s="1"/>
      <c r="KI14" s="510" t="s">
        <v>43</v>
      </c>
      <c r="KJ14" s="510"/>
      <c r="KK14" s="52">
        <v>15</v>
      </c>
      <c r="KL14" s="52">
        <v>14</v>
      </c>
      <c r="KM14" s="52">
        <v>13</v>
      </c>
      <c r="KN14" s="52">
        <v>12</v>
      </c>
      <c r="KO14" s="52">
        <v>11</v>
      </c>
      <c r="KP14" s="52">
        <v>10</v>
      </c>
      <c r="KQ14" s="52">
        <v>9</v>
      </c>
      <c r="KR14" s="52">
        <v>8</v>
      </c>
      <c r="KS14" s="52">
        <v>7</v>
      </c>
      <c r="KT14" s="52">
        <v>6</v>
      </c>
      <c r="KU14" s="52">
        <v>5</v>
      </c>
      <c r="KV14" s="52">
        <v>4</v>
      </c>
      <c r="KW14" s="52">
        <v>3</v>
      </c>
      <c r="KX14" s="547">
        <v>2</v>
      </c>
      <c r="KY14" s="548"/>
      <c r="KZ14" s="52">
        <v>1</v>
      </c>
      <c r="LA14" s="52">
        <v>0</v>
      </c>
      <c r="LC14" s="1"/>
      <c r="LD14" s="510" t="s">
        <v>43</v>
      </c>
      <c r="LE14" s="510"/>
      <c r="LF14" s="52">
        <v>15</v>
      </c>
      <c r="LG14" s="52">
        <v>14</v>
      </c>
      <c r="LH14" s="52">
        <v>13</v>
      </c>
      <c r="LI14" s="52">
        <v>12</v>
      </c>
      <c r="LJ14" s="52">
        <v>11</v>
      </c>
      <c r="LK14" s="52">
        <v>10</v>
      </c>
      <c r="LL14" s="52">
        <v>9</v>
      </c>
      <c r="LM14" s="52">
        <v>8</v>
      </c>
      <c r="LN14" s="52">
        <v>7</v>
      </c>
      <c r="LO14" s="52">
        <v>6</v>
      </c>
      <c r="LP14" s="52">
        <v>5</v>
      </c>
      <c r="LQ14" s="52">
        <v>4</v>
      </c>
      <c r="LR14" s="52">
        <v>3</v>
      </c>
      <c r="LS14" s="547">
        <v>2</v>
      </c>
      <c r="LT14" s="548"/>
      <c r="LU14" s="52">
        <v>1</v>
      </c>
      <c r="LV14" s="52">
        <v>0</v>
      </c>
      <c r="LX14" s="1"/>
    </row>
    <row r="15" spans="1:336" ht="15.75" customHeight="1" thickTop="1" thickBot="1" x14ac:dyDescent="0.3">
      <c r="V15" s="390" t="s">
        <v>2</v>
      </c>
      <c r="W15" s="390"/>
      <c r="X15" s="51" t="str">
        <f>$B$26</f>
        <v>1+</v>
      </c>
      <c r="Y15" s="51" t="str">
        <f>$C$26</f>
        <v>1</v>
      </c>
      <c r="Z15" s="51" t="str">
        <f>$D$26</f>
        <v>1-</v>
      </c>
      <c r="AA15" s="51" t="str">
        <f>$E$26</f>
        <v>2+</v>
      </c>
      <c r="AB15" s="51" t="str">
        <f>$F$26</f>
        <v>2</v>
      </c>
      <c r="AC15" s="51" t="str">
        <f>$G$26</f>
        <v>2-</v>
      </c>
      <c r="AD15" s="51" t="str">
        <f>$H$26</f>
        <v>3+</v>
      </c>
      <c r="AE15" s="51" t="str">
        <f>$I$26</f>
        <v>3</v>
      </c>
      <c r="AF15" s="51" t="str">
        <f>$J$26</f>
        <v>3-</v>
      </c>
      <c r="AG15" s="51" t="str">
        <f>$K$26</f>
        <v>4+</v>
      </c>
      <c r="AH15" s="51" t="str">
        <f>$L$26</f>
        <v>4</v>
      </c>
      <c r="AI15" s="51" t="str">
        <f>$M$26</f>
        <v>4-</v>
      </c>
      <c r="AJ15" s="51" t="str">
        <f>$N$26</f>
        <v>5+</v>
      </c>
      <c r="AK15" s="491" t="str">
        <f>$O$26</f>
        <v>5</v>
      </c>
      <c r="AL15" s="492"/>
      <c r="AM15" s="51" t="str">
        <f>$P$26</f>
        <v>5-</v>
      </c>
      <c r="AN15" s="51" t="str">
        <f>$Q$26</f>
        <v>6</v>
      </c>
      <c r="AP15" s="1"/>
      <c r="AQ15" s="390" t="s">
        <v>2</v>
      </c>
      <c r="AR15" s="390"/>
      <c r="AS15" s="51" t="s">
        <v>11</v>
      </c>
      <c r="AT15" s="51" t="s">
        <v>12</v>
      </c>
      <c r="AU15" s="51" t="s">
        <v>13</v>
      </c>
      <c r="AV15" s="51" t="s">
        <v>14</v>
      </c>
      <c r="AW15" s="51" t="s">
        <v>15</v>
      </c>
      <c r="AX15" s="51" t="s">
        <v>16</v>
      </c>
      <c r="AY15" s="51" t="s">
        <v>17</v>
      </c>
      <c r="AZ15" s="51" t="s">
        <v>18</v>
      </c>
      <c r="BA15" s="51" t="s">
        <v>19</v>
      </c>
      <c r="BB15" s="51" t="s">
        <v>20</v>
      </c>
      <c r="BC15" s="51" t="s">
        <v>21</v>
      </c>
      <c r="BD15" s="51" t="s">
        <v>22</v>
      </c>
      <c r="BE15" s="51" t="s">
        <v>23</v>
      </c>
      <c r="BF15" s="491" t="s">
        <v>24</v>
      </c>
      <c r="BG15" s="492"/>
      <c r="BH15" s="51" t="s">
        <v>25</v>
      </c>
      <c r="BI15" s="51" t="s">
        <v>26</v>
      </c>
      <c r="BK15" s="1"/>
      <c r="BL15" s="390" t="s">
        <v>2</v>
      </c>
      <c r="BM15" s="390"/>
      <c r="BN15" s="51" t="s">
        <v>11</v>
      </c>
      <c r="BO15" s="51" t="s">
        <v>12</v>
      </c>
      <c r="BP15" s="51" t="s">
        <v>13</v>
      </c>
      <c r="BQ15" s="51" t="s">
        <v>14</v>
      </c>
      <c r="BR15" s="51" t="s">
        <v>15</v>
      </c>
      <c r="BS15" s="51" t="s">
        <v>16</v>
      </c>
      <c r="BT15" s="51" t="s">
        <v>17</v>
      </c>
      <c r="BU15" s="51" t="s">
        <v>18</v>
      </c>
      <c r="BV15" s="51" t="s">
        <v>19</v>
      </c>
      <c r="BW15" s="51" t="s">
        <v>20</v>
      </c>
      <c r="BX15" s="51" t="s">
        <v>21</v>
      </c>
      <c r="BY15" s="51" t="s">
        <v>22</v>
      </c>
      <c r="BZ15" s="51" t="s">
        <v>23</v>
      </c>
      <c r="CA15" s="491" t="s">
        <v>24</v>
      </c>
      <c r="CB15" s="492"/>
      <c r="CC15" s="51" t="s">
        <v>25</v>
      </c>
      <c r="CD15" s="51" t="s">
        <v>26</v>
      </c>
      <c r="CF15" s="1"/>
      <c r="CG15" s="390" t="s">
        <v>2</v>
      </c>
      <c r="CH15" s="390"/>
      <c r="CI15" s="51" t="s">
        <v>11</v>
      </c>
      <c r="CJ15" s="51" t="s">
        <v>12</v>
      </c>
      <c r="CK15" s="51" t="s">
        <v>13</v>
      </c>
      <c r="CL15" s="51" t="s">
        <v>14</v>
      </c>
      <c r="CM15" s="51" t="s">
        <v>15</v>
      </c>
      <c r="CN15" s="51" t="s">
        <v>16</v>
      </c>
      <c r="CO15" s="51" t="s">
        <v>17</v>
      </c>
      <c r="CP15" s="51" t="s">
        <v>18</v>
      </c>
      <c r="CQ15" s="51" t="s">
        <v>19</v>
      </c>
      <c r="CR15" s="51" t="s">
        <v>20</v>
      </c>
      <c r="CS15" s="51" t="s">
        <v>21</v>
      </c>
      <c r="CT15" s="51" t="s">
        <v>22</v>
      </c>
      <c r="CU15" s="51" t="s">
        <v>23</v>
      </c>
      <c r="CV15" s="491" t="s">
        <v>24</v>
      </c>
      <c r="CW15" s="492"/>
      <c r="CX15" s="51" t="s">
        <v>25</v>
      </c>
      <c r="CY15" s="51" t="s">
        <v>26</v>
      </c>
      <c r="DA15" s="1"/>
      <c r="DB15" s="390" t="s">
        <v>2</v>
      </c>
      <c r="DC15" s="390"/>
      <c r="DD15" s="51" t="s">
        <v>11</v>
      </c>
      <c r="DE15" s="51" t="s">
        <v>12</v>
      </c>
      <c r="DF15" s="51" t="s">
        <v>13</v>
      </c>
      <c r="DG15" s="51" t="s">
        <v>14</v>
      </c>
      <c r="DH15" s="51" t="s">
        <v>15</v>
      </c>
      <c r="DI15" s="51" t="s">
        <v>16</v>
      </c>
      <c r="DJ15" s="51" t="s">
        <v>17</v>
      </c>
      <c r="DK15" s="51" t="s">
        <v>18</v>
      </c>
      <c r="DL15" s="51" t="s">
        <v>19</v>
      </c>
      <c r="DM15" s="51" t="s">
        <v>20</v>
      </c>
      <c r="DN15" s="51" t="s">
        <v>21</v>
      </c>
      <c r="DO15" s="51" t="s">
        <v>22</v>
      </c>
      <c r="DP15" s="51" t="s">
        <v>23</v>
      </c>
      <c r="DQ15" s="491" t="s">
        <v>24</v>
      </c>
      <c r="DR15" s="492"/>
      <c r="DS15" s="51" t="s">
        <v>25</v>
      </c>
      <c r="DT15" s="51" t="s">
        <v>26</v>
      </c>
      <c r="DV15" s="1"/>
      <c r="DW15" s="390" t="s">
        <v>2</v>
      </c>
      <c r="DX15" s="390"/>
      <c r="DY15" s="51" t="s">
        <v>11</v>
      </c>
      <c r="DZ15" s="51" t="s">
        <v>12</v>
      </c>
      <c r="EA15" s="51" t="s">
        <v>13</v>
      </c>
      <c r="EB15" s="51" t="s">
        <v>14</v>
      </c>
      <c r="EC15" s="51" t="s">
        <v>15</v>
      </c>
      <c r="ED15" s="51" t="s">
        <v>16</v>
      </c>
      <c r="EE15" s="51" t="s">
        <v>17</v>
      </c>
      <c r="EF15" s="51" t="s">
        <v>18</v>
      </c>
      <c r="EG15" s="51" t="s">
        <v>19</v>
      </c>
      <c r="EH15" s="51" t="s">
        <v>20</v>
      </c>
      <c r="EI15" s="51" t="s">
        <v>21</v>
      </c>
      <c r="EJ15" s="51" t="s">
        <v>22</v>
      </c>
      <c r="EK15" s="51" t="s">
        <v>23</v>
      </c>
      <c r="EL15" s="491" t="s">
        <v>24</v>
      </c>
      <c r="EM15" s="492"/>
      <c r="EN15" s="51" t="s">
        <v>25</v>
      </c>
      <c r="EO15" s="51" t="s">
        <v>26</v>
      </c>
      <c r="EQ15" s="1"/>
      <c r="ER15" s="390" t="s">
        <v>2</v>
      </c>
      <c r="ES15" s="390"/>
      <c r="ET15" s="51" t="s">
        <v>11</v>
      </c>
      <c r="EU15" s="51" t="s">
        <v>12</v>
      </c>
      <c r="EV15" s="51" t="s">
        <v>13</v>
      </c>
      <c r="EW15" s="51" t="s">
        <v>14</v>
      </c>
      <c r="EX15" s="51" t="s">
        <v>15</v>
      </c>
      <c r="EY15" s="51" t="s">
        <v>16</v>
      </c>
      <c r="EZ15" s="51" t="s">
        <v>17</v>
      </c>
      <c r="FA15" s="51" t="s">
        <v>18</v>
      </c>
      <c r="FB15" s="51" t="s">
        <v>19</v>
      </c>
      <c r="FC15" s="51" t="s">
        <v>20</v>
      </c>
      <c r="FD15" s="51" t="s">
        <v>21</v>
      </c>
      <c r="FE15" s="51" t="s">
        <v>22</v>
      </c>
      <c r="FF15" s="51" t="s">
        <v>23</v>
      </c>
      <c r="FG15" s="491" t="s">
        <v>24</v>
      </c>
      <c r="FH15" s="492"/>
      <c r="FI15" s="51" t="s">
        <v>25</v>
      </c>
      <c r="FJ15" s="51" t="s">
        <v>26</v>
      </c>
      <c r="FL15" s="1"/>
      <c r="FM15" s="390" t="s">
        <v>2</v>
      </c>
      <c r="FN15" s="390"/>
      <c r="FO15" s="51" t="s">
        <v>11</v>
      </c>
      <c r="FP15" s="51" t="s">
        <v>12</v>
      </c>
      <c r="FQ15" s="51" t="s">
        <v>13</v>
      </c>
      <c r="FR15" s="51" t="s">
        <v>14</v>
      </c>
      <c r="FS15" s="51" t="s">
        <v>15</v>
      </c>
      <c r="FT15" s="51" t="s">
        <v>16</v>
      </c>
      <c r="FU15" s="51" t="s">
        <v>17</v>
      </c>
      <c r="FV15" s="51" t="s">
        <v>18</v>
      </c>
      <c r="FW15" s="51" t="s">
        <v>19</v>
      </c>
      <c r="FX15" s="51" t="s">
        <v>20</v>
      </c>
      <c r="FY15" s="51" t="s">
        <v>21</v>
      </c>
      <c r="FZ15" s="51" t="s">
        <v>22</v>
      </c>
      <c r="GA15" s="51" t="s">
        <v>23</v>
      </c>
      <c r="GB15" s="491" t="s">
        <v>24</v>
      </c>
      <c r="GC15" s="492"/>
      <c r="GD15" s="51" t="s">
        <v>25</v>
      </c>
      <c r="GE15" s="51" t="s">
        <v>26</v>
      </c>
      <c r="GG15" s="1"/>
      <c r="GH15" s="390" t="s">
        <v>2</v>
      </c>
      <c r="GI15" s="390"/>
      <c r="GJ15" s="51" t="s">
        <v>11</v>
      </c>
      <c r="GK15" s="51" t="s">
        <v>12</v>
      </c>
      <c r="GL15" s="51" t="s">
        <v>13</v>
      </c>
      <c r="GM15" s="51" t="s">
        <v>14</v>
      </c>
      <c r="GN15" s="51" t="s">
        <v>15</v>
      </c>
      <c r="GO15" s="51" t="s">
        <v>16</v>
      </c>
      <c r="GP15" s="51" t="s">
        <v>17</v>
      </c>
      <c r="GQ15" s="51" t="s">
        <v>18</v>
      </c>
      <c r="GR15" s="51" t="s">
        <v>19</v>
      </c>
      <c r="GS15" s="51" t="s">
        <v>20</v>
      </c>
      <c r="GT15" s="51" t="s">
        <v>21</v>
      </c>
      <c r="GU15" s="51" t="s">
        <v>22</v>
      </c>
      <c r="GV15" s="51" t="s">
        <v>23</v>
      </c>
      <c r="GW15" s="491" t="s">
        <v>24</v>
      </c>
      <c r="GX15" s="492"/>
      <c r="GY15" s="51" t="s">
        <v>25</v>
      </c>
      <c r="GZ15" s="51" t="s">
        <v>26</v>
      </c>
      <c r="HB15" s="1"/>
      <c r="HC15" s="390" t="s">
        <v>2</v>
      </c>
      <c r="HD15" s="390"/>
      <c r="HE15" s="51" t="s">
        <v>11</v>
      </c>
      <c r="HF15" s="51" t="s">
        <v>12</v>
      </c>
      <c r="HG15" s="51" t="s">
        <v>13</v>
      </c>
      <c r="HH15" s="51" t="s">
        <v>14</v>
      </c>
      <c r="HI15" s="51" t="s">
        <v>15</v>
      </c>
      <c r="HJ15" s="51" t="s">
        <v>16</v>
      </c>
      <c r="HK15" s="51" t="s">
        <v>17</v>
      </c>
      <c r="HL15" s="51" t="s">
        <v>18</v>
      </c>
      <c r="HM15" s="51" t="s">
        <v>19</v>
      </c>
      <c r="HN15" s="51" t="s">
        <v>20</v>
      </c>
      <c r="HO15" s="51" t="s">
        <v>21</v>
      </c>
      <c r="HP15" s="51" t="s">
        <v>22</v>
      </c>
      <c r="HQ15" s="51" t="s">
        <v>23</v>
      </c>
      <c r="HR15" s="491" t="s">
        <v>24</v>
      </c>
      <c r="HS15" s="492"/>
      <c r="HT15" s="51" t="s">
        <v>25</v>
      </c>
      <c r="HU15" s="51" t="s">
        <v>26</v>
      </c>
      <c r="HW15" s="1"/>
      <c r="HX15" s="390" t="s">
        <v>2</v>
      </c>
      <c r="HY15" s="390"/>
      <c r="HZ15" s="51" t="s">
        <v>11</v>
      </c>
      <c r="IA15" s="51" t="s">
        <v>12</v>
      </c>
      <c r="IB15" s="51" t="s">
        <v>13</v>
      </c>
      <c r="IC15" s="51" t="s">
        <v>14</v>
      </c>
      <c r="ID15" s="51" t="s">
        <v>15</v>
      </c>
      <c r="IE15" s="51" t="s">
        <v>16</v>
      </c>
      <c r="IF15" s="51" t="s">
        <v>17</v>
      </c>
      <c r="IG15" s="51" t="s">
        <v>18</v>
      </c>
      <c r="IH15" s="51" t="s">
        <v>19</v>
      </c>
      <c r="II15" s="51" t="s">
        <v>20</v>
      </c>
      <c r="IJ15" s="51" t="s">
        <v>21</v>
      </c>
      <c r="IK15" s="51" t="s">
        <v>22</v>
      </c>
      <c r="IL15" s="51" t="s">
        <v>23</v>
      </c>
      <c r="IM15" s="491" t="s">
        <v>24</v>
      </c>
      <c r="IN15" s="492"/>
      <c r="IO15" s="51" t="s">
        <v>25</v>
      </c>
      <c r="IP15" s="51" t="s">
        <v>26</v>
      </c>
      <c r="IR15" s="1"/>
      <c r="IS15" s="390" t="s">
        <v>2</v>
      </c>
      <c r="IT15" s="390"/>
      <c r="IU15" s="51" t="s">
        <v>11</v>
      </c>
      <c r="IV15" s="51" t="s">
        <v>12</v>
      </c>
      <c r="IW15" s="51" t="s">
        <v>13</v>
      </c>
      <c r="IX15" s="51" t="s">
        <v>14</v>
      </c>
      <c r="IY15" s="51" t="s">
        <v>15</v>
      </c>
      <c r="IZ15" s="51" t="s">
        <v>16</v>
      </c>
      <c r="JA15" s="51" t="s">
        <v>17</v>
      </c>
      <c r="JB15" s="51" t="s">
        <v>18</v>
      </c>
      <c r="JC15" s="51" t="s">
        <v>19</v>
      </c>
      <c r="JD15" s="51" t="s">
        <v>20</v>
      </c>
      <c r="JE15" s="51" t="s">
        <v>21</v>
      </c>
      <c r="JF15" s="51" t="s">
        <v>22</v>
      </c>
      <c r="JG15" s="51" t="s">
        <v>23</v>
      </c>
      <c r="JH15" s="491" t="s">
        <v>24</v>
      </c>
      <c r="JI15" s="492"/>
      <c r="JJ15" s="51" t="s">
        <v>25</v>
      </c>
      <c r="JK15" s="51" t="s">
        <v>26</v>
      </c>
      <c r="JM15" s="1"/>
      <c r="JN15" s="390" t="s">
        <v>2</v>
      </c>
      <c r="JO15" s="390"/>
      <c r="JP15" s="51" t="s">
        <v>11</v>
      </c>
      <c r="JQ15" s="51" t="s">
        <v>12</v>
      </c>
      <c r="JR15" s="51" t="s">
        <v>13</v>
      </c>
      <c r="JS15" s="51" t="s">
        <v>14</v>
      </c>
      <c r="JT15" s="51" t="s">
        <v>15</v>
      </c>
      <c r="JU15" s="51" t="s">
        <v>16</v>
      </c>
      <c r="JV15" s="51" t="s">
        <v>17</v>
      </c>
      <c r="JW15" s="51" t="s">
        <v>18</v>
      </c>
      <c r="JX15" s="51" t="s">
        <v>19</v>
      </c>
      <c r="JY15" s="51" t="s">
        <v>20</v>
      </c>
      <c r="JZ15" s="51" t="s">
        <v>21</v>
      </c>
      <c r="KA15" s="51" t="s">
        <v>22</v>
      </c>
      <c r="KB15" s="51" t="s">
        <v>23</v>
      </c>
      <c r="KC15" s="491" t="s">
        <v>24</v>
      </c>
      <c r="KD15" s="492"/>
      <c r="KE15" s="51" t="s">
        <v>25</v>
      </c>
      <c r="KF15" s="51" t="s">
        <v>26</v>
      </c>
      <c r="KH15" s="1"/>
      <c r="KI15" s="390" t="s">
        <v>2</v>
      </c>
      <c r="KJ15" s="390"/>
      <c r="KK15" s="51" t="s">
        <v>11</v>
      </c>
      <c r="KL15" s="51" t="s">
        <v>12</v>
      </c>
      <c r="KM15" s="51" t="s">
        <v>13</v>
      </c>
      <c r="KN15" s="51" t="s">
        <v>14</v>
      </c>
      <c r="KO15" s="51" t="s">
        <v>15</v>
      </c>
      <c r="KP15" s="51" t="s">
        <v>16</v>
      </c>
      <c r="KQ15" s="51" t="s">
        <v>17</v>
      </c>
      <c r="KR15" s="51" t="s">
        <v>18</v>
      </c>
      <c r="KS15" s="51" t="s">
        <v>19</v>
      </c>
      <c r="KT15" s="51" t="s">
        <v>20</v>
      </c>
      <c r="KU15" s="51" t="s">
        <v>21</v>
      </c>
      <c r="KV15" s="51" t="s">
        <v>22</v>
      </c>
      <c r="KW15" s="51" t="s">
        <v>23</v>
      </c>
      <c r="KX15" s="491" t="s">
        <v>24</v>
      </c>
      <c r="KY15" s="492"/>
      <c r="KZ15" s="51" t="s">
        <v>25</v>
      </c>
      <c r="LA15" s="51" t="s">
        <v>26</v>
      </c>
      <c r="LC15" s="1"/>
      <c r="LD15" s="390" t="s">
        <v>2</v>
      </c>
      <c r="LE15" s="390"/>
      <c r="LF15" s="51" t="s">
        <v>11</v>
      </c>
      <c r="LG15" s="51" t="s">
        <v>12</v>
      </c>
      <c r="LH15" s="51" t="s">
        <v>13</v>
      </c>
      <c r="LI15" s="51" t="s">
        <v>14</v>
      </c>
      <c r="LJ15" s="51" t="s">
        <v>15</v>
      </c>
      <c r="LK15" s="51" t="s">
        <v>16</v>
      </c>
      <c r="LL15" s="51" t="s">
        <v>17</v>
      </c>
      <c r="LM15" s="51" t="s">
        <v>18</v>
      </c>
      <c r="LN15" s="51" t="s">
        <v>19</v>
      </c>
      <c r="LO15" s="51" t="s">
        <v>20</v>
      </c>
      <c r="LP15" s="51" t="s">
        <v>21</v>
      </c>
      <c r="LQ15" s="51" t="s">
        <v>22</v>
      </c>
      <c r="LR15" s="51" t="s">
        <v>23</v>
      </c>
      <c r="LS15" s="491" t="s">
        <v>24</v>
      </c>
      <c r="LT15" s="492"/>
      <c r="LU15" s="51" t="s">
        <v>25</v>
      </c>
      <c r="LV15" s="51" t="s">
        <v>26</v>
      </c>
      <c r="LX15" s="1"/>
    </row>
    <row r="16" spans="1:336" ht="15.75" customHeight="1" thickTop="1" thickBot="1" x14ac:dyDescent="0.3">
      <c r="A16" s="39" t="s">
        <v>69</v>
      </c>
      <c r="B16" s="42"/>
      <c r="C16" s="39"/>
      <c r="D16" s="39"/>
      <c r="E16" s="83"/>
      <c r="F16" s="39"/>
      <c r="G16" s="39"/>
      <c r="H16" s="39"/>
      <c r="I16" s="39"/>
      <c r="J16" s="39"/>
      <c r="K16" s="39"/>
      <c r="N16" s="54"/>
      <c r="O16" s="54"/>
      <c r="P16" s="54"/>
      <c r="Q16" s="54"/>
      <c r="R16" s="54"/>
      <c r="S16" s="54"/>
      <c r="T16" s="54"/>
      <c r="V16" s="391" t="s">
        <v>44</v>
      </c>
      <c r="W16" s="392"/>
      <c r="X16" s="52" t="str">
        <f t="shared" ref="X16:AK16" si="28">IF(B27&lt;&gt;0,B27,"")</f>
        <v/>
      </c>
      <c r="Y16" s="52" t="str">
        <f t="shared" si="28"/>
        <v/>
      </c>
      <c r="Z16" s="52" t="str">
        <f t="shared" si="28"/>
        <v/>
      </c>
      <c r="AA16" s="52" t="str">
        <f t="shared" si="28"/>
        <v/>
      </c>
      <c r="AB16" s="52" t="str">
        <f t="shared" si="28"/>
        <v/>
      </c>
      <c r="AC16" s="52" t="str">
        <f t="shared" si="28"/>
        <v/>
      </c>
      <c r="AD16" s="52" t="str">
        <f t="shared" si="28"/>
        <v/>
      </c>
      <c r="AE16" s="52" t="str">
        <f t="shared" si="28"/>
        <v/>
      </c>
      <c r="AF16" s="52" t="str">
        <f t="shared" si="28"/>
        <v/>
      </c>
      <c r="AG16" s="52" t="str">
        <f t="shared" si="28"/>
        <v/>
      </c>
      <c r="AH16" s="52" t="str">
        <f t="shared" si="28"/>
        <v/>
      </c>
      <c r="AI16" s="52" t="str">
        <f t="shared" si="28"/>
        <v/>
      </c>
      <c r="AJ16" s="52" t="str">
        <f t="shared" si="28"/>
        <v/>
      </c>
      <c r="AK16" s="489" t="str">
        <f t="shared" si="28"/>
        <v/>
      </c>
      <c r="AL16" s="490"/>
      <c r="AM16" s="52" t="str">
        <f>IF(P27&lt;&gt;0,P27,"")</f>
        <v/>
      </c>
      <c r="AN16" s="52" t="str">
        <f>IF(Q27&lt;&gt;0,Q27,"")</f>
        <v/>
      </c>
      <c r="AQ16" s="391" t="s">
        <v>44</v>
      </c>
      <c r="AR16" s="392"/>
      <c r="AS16" s="52" t="str">
        <f>X16</f>
        <v/>
      </c>
      <c r="AT16" s="52" t="str">
        <f t="shared" ref="AT16:BE16" si="29">Y16</f>
        <v/>
      </c>
      <c r="AU16" s="52" t="str">
        <f t="shared" si="29"/>
        <v/>
      </c>
      <c r="AV16" s="52" t="str">
        <f t="shared" si="29"/>
        <v/>
      </c>
      <c r="AW16" s="52" t="str">
        <f t="shared" si="29"/>
        <v/>
      </c>
      <c r="AX16" s="52" t="str">
        <f t="shared" si="29"/>
        <v/>
      </c>
      <c r="AY16" s="52" t="str">
        <f t="shared" si="29"/>
        <v/>
      </c>
      <c r="AZ16" s="52" t="str">
        <f t="shared" si="29"/>
        <v/>
      </c>
      <c r="BA16" s="52" t="str">
        <f t="shared" si="29"/>
        <v/>
      </c>
      <c r="BB16" s="52" t="str">
        <f t="shared" si="29"/>
        <v/>
      </c>
      <c r="BC16" s="52" t="str">
        <f t="shared" si="29"/>
        <v/>
      </c>
      <c r="BD16" s="52" t="str">
        <f t="shared" si="29"/>
        <v/>
      </c>
      <c r="BE16" s="52" t="str">
        <f t="shared" si="29"/>
        <v/>
      </c>
      <c r="BF16" s="489" t="str">
        <f>AK16</f>
        <v/>
      </c>
      <c r="BG16" s="490"/>
      <c r="BH16" s="52" t="str">
        <f t="shared" ref="BH16:BI16" si="30">AM16</f>
        <v/>
      </c>
      <c r="BI16" s="52" t="str">
        <f t="shared" si="30"/>
        <v/>
      </c>
      <c r="BL16" s="391" t="s">
        <v>44</v>
      </c>
      <c r="BM16" s="392"/>
      <c r="BN16" s="52" t="str">
        <f>AS16</f>
        <v/>
      </c>
      <c r="BO16" s="52" t="str">
        <f t="shared" ref="BO16:BZ16" si="31">AT16</f>
        <v/>
      </c>
      <c r="BP16" s="52" t="str">
        <f t="shared" si="31"/>
        <v/>
      </c>
      <c r="BQ16" s="52" t="str">
        <f t="shared" si="31"/>
        <v/>
      </c>
      <c r="BR16" s="52" t="str">
        <f t="shared" si="31"/>
        <v/>
      </c>
      <c r="BS16" s="52" t="str">
        <f t="shared" si="31"/>
        <v/>
      </c>
      <c r="BT16" s="52" t="str">
        <f t="shared" si="31"/>
        <v/>
      </c>
      <c r="BU16" s="52" t="str">
        <f t="shared" si="31"/>
        <v/>
      </c>
      <c r="BV16" s="52" t="str">
        <f t="shared" si="31"/>
        <v/>
      </c>
      <c r="BW16" s="52" t="str">
        <f t="shared" si="31"/>
        <v/>
      </c>
      <c r="BX16" s="52" t="str">
        <f t="shared" si="31"/>
        <v/>
      </c>
      <c r="BY16" s="52" t="str">
        <f t="shared" si="31"/>
        <v/>
      </c>
      <c r="BZ16" s="52" t="str">
        <f t="shared" si="31"/>
        <v/>
      </c>
      <c r="CA16" s="489" t="str">
        <f>BF16</f>
        <v/>
      </c>
      <c r="CB16" s="490"/>
      <c r="CC16" s="52" t="str">
        <f t="shared" ref="CC16:CD16" si="32">BH16</f>
        <v/>
      </c>
      <c r="CD16" s="52" t="str">
        <f t="shared" si="32"/>
        <v/>
      </c>
      <c r="CG16" s="391" t="s">
        <v>44</v>
      </c>
      <c r="CH16" s="392"/>
      <c r="CI16" s="52" t="str">
        <f>BN16</f>
        <v/>
      </c>
      <c r="CJ16" s="52" t="str">
        <f t="shared" ref="CJ16:CU16" si="33">BO16</f>
        <v/>
      </c>
      <c r="CK16" s="52" t="str">
        <f t="shared" si="33"/>
        <v/>
      </c>
      <c r="CL16" s="52" t="str">
        <f t="shared" si="33"/>
        <v/>
      </c>
      <c r="CM16" s="52" t="str">
        <f t="shared" si="33"/>
        <v/>
      </c>
      <c r="CN16" s="52" t="str">
        <f t="shared" si="33"/>
        <v/>
      </c>
      <c r="CO16" s="52" t="str">
        <f t="shared" si="33"/>
        <v/>
      </c>
      <c r="CP16" s="52" t="str">
        <f t="shared" si="33"/>
        <v/>
      </c>
      <c r="CQ16" s="52" t="str">
        <f t="shared" si="33"/>
        <v/>
      </c>
      <c r="CR16" s="52" t="str">
        <f t="shared" si="33"/>
        <v/>
      </c>
      <c r="CS16" s="52" t="str">
        <f t="shared" si="33"/>
        <v/>
      </c>
      <c r="CT16" s="52" t="str">
        <f t="shared" si="33"/>
        <v/>
      </c>
      <c r="CU16" s="52" t="str">
        <f t="shared" si="33"/>
        <v/>
      </c>
      <c r="CV16" s="489" t="str">
        <f>CA16</f>
        <v/>
      </c>
      <c r="CW16" s="490"/>
      <c r="CX16" s="52" t="str">
        <f t="shared" ref="CX16:CY16" si="34">CC16</f>
        <v/>
      </c>
      <c r="CY16" s="52" t="str">
        <f t="shared" si="34"/>
        <v/>
      </c>
      <c r="DB16" s="391" t="s">
        <v>44</v>
      </c>
      <c r="DC16" s="392"/>
      <c r="DD16" s="52" t="str">
        <f>CI16</f>
        <v/>
      </c>
      <c r="DE16" s="52" t="str">
        <f t="shared" ref="DE16:DP16" si="35">CJ16</f>
        <v/>
      </c>
      <c r="DF16" s="52" t="str">
        <f t="shared" si="35"/>
        <v/>
      </c>
      <c r="DG16" s="52" t="str">
        <f t="shared" si="35"/>
        <v/>
      </c>
      <c r="DH16" s="52" t="str">
        <f t="shared" si="35"/>
        <v/>
      </c>
      <c r="DI16" s="52" t="str">
        <f t="shared" si="35"/>
        <v/>
      </c>
      <c r="DJ16" s="52" t="str">
        <f t="shared" si="35"/>
        <v/>
      </c>
      <c r="DK16" s="52" t="str">
        <f t="shared" si="35"/>
        <v/>
      </c>
      <c r="DL16" s="52" t="str">
        <f t="shared" si="35"/>
        <v/>
      </c>
      <c r="DM16" s="52" t="str">
        <f t="shared" si="35"/>
        <v/>
      </c>
      <c r="DN16" s="52" t="str">
        <f t="shared" si="35"/>
        <v/>
      </c>
      <c r="DO16" s="52" t="str">
        <f t="shared" si="35"/>
        <v/>
      </c>
      <c r="DP16" s="52" t="str">
        <f t="shared" si="35"/>
        <v/>
      </c>
      <c r="DQ16" s="489" t="str">
        <f>CV16</f>
        <v/>
      </c>
      <c r="DR16" s="490"/>
      <c r="DS16" s="52" t="str">
        <f t="shared" ref="DS16:DT16" si="36">CX16</f>
        <v/>
      </c>
      <c r="DT16" s="52" t="str">
        <f t="shared" si="36"/>
        <v/>
      </c>
      <c r="DW16" s="391" t="s">
        <v>44</v>
      </c>
      <c r="DX16" s="392"/>
      <c r="DY16" s="52" t="str">
        <f>DD16</f>
        <v/>
      </c>
      <c r="DZ16" s="52" t="str">
        <f t="shared" ref="DZ16:EK16" si="37">DE16</f>
        <v/>
      </c>
      <c r="EA16" s="52" t="str">
        <f t="shared" si="37"/>
        <v/>
      </c>
      <c r="EB16" s="52" t="str">
        <f t="shared" si="37"/>
        <v/>
      </c>
      <c r="EC16" s="52" t="str">
        <f t="shared" si="37"/>
        <v/>
      </c>
      <c r="ED16" s="52" t="str">
        <f t="shared" si="37"/>
        <v/>
      </c>
      <c r="EE16" s="52" t="str">
        <f t="shared" si="37"/>
        <v/>
      </c>
      <c r="EF16" s="52" t="str">
        <f t="shared" si="37"/>
        <v/>
      </c>
      <c r="EG16" s="52" t="str">
        <f t="shared" si="37"/>
        <v/>
      </c>
      <c r="EH16" s="52" t="str">
        <f t="shared" si="37"/>
        <v/>
      </c>
      <c r="EI16" s="52" t="str">
        <f t="shared" si="37"/>
        <v/>
      </c>
      <c r="EJ16" s="52" t="str">
        <f t="shared" si="37"/>
        <v/>
      </c>
      <c r="EK16" s="52" t="str">
        <f t="shared" si="37"/>
        <v/>
      </c>
      <c r="EL16" s="489" t="str">
        <f>DQ16</f>
        <v/>
      </c>
      <c r="EM16" s="490"/>
      <c r="EN16" s="52" t="str">
        <f t="shared" ref="EN16:EO16" si="38">DS16</f>
        <v/>
      </c>
      <c r="EO16" s="52" t="str">
        <f t="shared" si="38"/>
        <v/>
      </c>
      <c r="ER16" s="391" t="s">
        <v>44</v>
      </c>
      <c r="ES16" s="392"/>
      <c r="ET16" s="52" t="str">
        <f>DY16</f>
        <v/>
      </c>
      <c r="EU16" s="52" t="str">
        <f t="shared" ref="EU16:FF16" si="39">DZ16</f>
        <v/>
      </c>
      <c r="EV16" s="52" t="str">
        <f t="shared" si="39"/>
        <v/>
      </c>
      <c r="EW16" s="52" t="str">
        <f t="shared" si="39"/>
        <v/>
      </c>
      <c r="EX16" s="52" t="str">
        <f t="shared" si="39"/>
        <v/>
      </c>
      <c r="EY16" s="52" t="str">
        <f t="shared" si="39"/>
        <v/>
      </c>
      <c r="EZ16" s="52" t="str">
        <f t="shared" si="39"/>
        <v/>
      </c>
      <c r="FA16" s="52" t="str">
        <f t="shared" si="39"/>
        <v/>
      </c>
      <c r="FB16" s="52" t="str">
        <f t="shared" si="39"/>
        <v/>
      </c>
      <c r="FC16" s="52" t="str">
        <f t="shared" si="39"/>
        <v/>
      </c>
      <c r="FD16" s="52" t="str">
        <f t="shared" si="39"/>
        <v/>
      </c>
      <c r="FE16" s="52" t="str">
        <f t="shared" si="39"/>
        <v/>
      </c>
      <c r="FF16" s="52" t="str">
        <f t="shared" si="39"/>
        <v/>
      </c>
      <c r="FG16" s="489" t="str">
        <f>EL16</f>
        <v/>
      </c>
      <c r="FH16" s="490"/>
      <c r="FI16" s="52" t="str">
        <f t="shared" ref="FI16:FJ16" si="40">EN16</f>
        <v/>
      </c>
      <c r="FJ16" s="52" t="str">
        <f t="shared" si="40"/>
        <v/>
      </c>
      <c r="FM16" s="391" t="s">
        <v>44</v>
      </c>
      <c r="FN16" s="392"/>
      <c r="FO16" s="52" t="str">
        <f>ET16</f>
        <v/>
      </c>
      <c r="FP16" s="52" t="str">
        <f t="shared" ref="FP16:GA16" si="41">EU16</f>
        <v/>
      </c>
      <c r="FQ16" s="52" t="str">
        <f t="shared" si="41"/>
        <v/>
      </c>
      <c r="FR16" s="52" t="str">
        <f t="shared" si="41"/>
        <v/>
      </c>
      <c r="FS16" s="52" t="str">
        <f t="shared" si="41"/>
        <v/>
      </c>
      <c r="FT16" s="52" t="str">
        <f t="shared" si="41"/>
        <v/>
      </c>
      <c r="FU16" s="52" t="str">
        <f t="shared" si="41"/>
        <v/>
      </c>
      <c r="FV16" s="52" t="str">
        <f t="shared" si="41"/>
        <v/>
      </c>
      <c r="FW16" s="52" t="str">
        <f t="shared" si="41"/>
        <v/>
      </c>
      <c r="FX16" s="52" t="str">
        <f t="shared" si="41"/>
        <v/>
      </c>
      <c r="FY16" s="52" t="str">
        <f t="shared" si="41"/>
        <v/>
      </c>
      <c r="FZ16" s="52" t="str">
        <f t="shared" si="41"/>
        <v/>
      </c>
      <c r="GA16" s="52" t="str">
        <f t="shared" si="41"/>
        <v/>
      </c>
      <c r="GB16" s="489" t="str">
        <f>FG16</f>
        <v/>
      </c>
      <c r="GC16" s="490"/>
      <c r="GD16" s="52" t="str">
        <f t="shared" ref="GD16:GE16" si="42">FI16</f>
        <v/>
      </c>
      <c r="GE16" s="52" t="str">
        <f t="shared" si="42"/>
        <v/>
      </c>
      <c r="GH16" s="391" t="s">
        <v>44</v>
      </c>
      <c r="GI16" s="392"/>
      <c r="GJ16" s="52" t="str">
        <f>FO16</f>
        <v/>
      </c>
      <c r="GK16" s="52" t="str">
        <f t="shared" ref="GK16:GV16" si="43">FP16</f>
        <v/>
      </c>
      <c r="GL16" s="52" t="str">
        <f t="shared" si="43"/>
        <v/>
      </c>
      <c r="GM16" s="52" t="str">
        <f t="shared" si="43"/>
        <v/>
      </c>
      <c r="GN16" s="52" t="str">
        <f t="shared" si="43"/>
        <v/>
      </c>
      <c r="GO16" s="52" t="str">
        <f t="shared" si="43"/>
        <v/>
      </c>
      <c r="GP16" s="52" t="str">
        <f t="shared" si="43"/>
        <v/>
      </c>
      <c r="GQ16" s="52" t="str">
        <f t="shared" si="43"/>
        <v/>
      </c>
      <c r="GR16" s="52" t="str">
        <f t="shared" si="43"/>
        <v/>
      </c>
      <c r="GS16" s="52" t="str">
        <f t="shared" si="43"/>
        <v/>
      </c>
      <c r="GT16" s="52" t="str">
        <f t="shared" si="43"/>
        <v/>
      </c>
      <c r="GU16" s="52" t="str">
        <f t="shared" si="43"/>
        <v/>
      </c>
      <c r="GV16" s="52" t="str">
        <f t="shared" si="43"/>
        <v/>
      </c>
      <c r="GW16" s="489" t="str">
        <f>GB16</f>
        <v/>
      </c>
      <c r="GX16" s="490"/>
      <c r="GY16" s="52" t="str">
        <f t="shared" ref="GY16:GZ16" si="44">GD16</f>
        <v/>
      </c>
      <c r="GZ16" s="52" t="str">
        <f t="shared" si="44"/>
        <v/>
      </c>
      <c r="HC16" s="391" t="s">
        <v>44</v>
      </c>
      <c r="HD16" s="392"/>
      <c r="HE16" s="52" t="str">
        <f>GJ16</f>
        <v/>
      </c>
      <c r="HF16" s="52" t="str">
        <f t="shared" ref="HF16:HQ16" si="45">GK16</f>
        <v/>
      </c>
      <c r="HG16" s="52" t="str">
        <f t="shared" si="45"/>
        <v/>
      </c>
      <c r="HH16" s="52" t="str">
        <f t="shared" si="45"/>
        <v/>
      </c>
      <c r="HI16" s="52" t="str">
        <f t="shared" si="45"/>
        <v/>
      </c>
      <c r="HJ16" s="52" t="str">
        <f t="shared" si="45"/>
        <v/>
      </c>
      <c r="HK16" s="52" t="str">
        <f t="shared" si="45"/>
        <v/>
      </c>
      <c r="HL16" s="52" t="str">
        <f t="shared" si="45"/>
        <v/>
      </c>
      <c r="HM16" s="52" t="str">
        <f t="shared" si="45"/>
        <v/>
      </c>
      <c r="HN16" s="52" t="str">
        <f t="shared" si="45"/>
        <v/>
      </c>
      <c r="HO16" s="52" t="str">
        <f t="shared" si="45"/>
        <v/>
      </c>
      <c r="HP16" s="52" t="str">
        <f t="shared" si="45"/>
        <v/>
      </c>
      <c r="HQ16" s="52" t="str">
        <f t="shared" si="45"/>
        <v/>
      </c>
      <c r="HR16" s="489" t="str">
        <f>GW16</f>
        <v/>
      </c>
      <c r="HS16" s="490"/>
      <c r="HT16" s="52" t="str">
        <f t="shared" ref="HT16:HU16" si="46">GY16</f>
        <v/>
      </c>
      <c r="HU16" s="52" t="str">
        <f t="shared" si="46"/>
        <v/>
      </c>
      <c r="HX16" s="391" t="s">
        <v>44</v>
      </c>
      <c r="HY16" s="392"/>
      <c r="HZ16" s="52" t="str">
        <f>HE16</f>
        <v/>
      </c>
      <c r="IA16" s="52" t="str">
        <f t="shared" ref="IA16:IL16" si="47">HF16</f>
        <v/>
      </c>
      <c r="IB16" s="52" t="str">
        <f t="shared" si="47"/>
        <v/>
      </c>
      <c r="IC16" s="52" t="str">
        <f t="shared" si="47"/>
        <v/>
      </c>
      <c r="ID16" s="52" t="str">
        <f t="shared" si="47"/>
        <v/>
      </c>
      <c r="IE16" s="52" t="str">
        <f t="shared" si="47"/>
        <v/>
      </c>
      <c r="IF16" s="52" t="str">
        <f t="shared" si="47"/>
        <v/>
      </c>
      <c r="IG16" s="52" t="str">
        <f t="shared" si="47"/>
        <v/>
      </c>
      <c r="IH16" s="52" t="str">
        <f t="shared" si="47"/>
        <v/>
      </c>
      <c r="II16" s="52" t="str">
        <f t="shared" si="47"/>
        <v/>
      </c>
      <c r="IJ16" s="52" t="str">
        <f t="shared" si="47"/>
        <v/>
      </c>
      <c r="IK16" s="52" t="str">
        <f t="shared" si="47"/>
        <v/>
      </c>
      <c r="IL16" s="52" t="str">
        <f t="shared" si="47"/>
        <v/>
      </c>
      <c r="IM16" s="489" t="str">
        <f>HR16</f>
        <v/>
      </c>
      <c r="IN16" s="490"/>
      <c r="IO16" s="52" t="str">
        <f t="shared" ref="IO16:IP16" si="48">HT16</f>
        <v/>
      </c>
      <c r="IP16" s="52" t="str">
        <f t="shared" si="48"/>
        <v/>
      </c>
      <c r="IS16" s="391" t="s">
        <v>44</v>
      </c>
      <c r="IT16" s="392"/>
      <c r="IU16" s="52" t="str">
        <f>HZ16</f>
        <v/>
      </c>
      <c r="IV16" s="52" t="str">
        <f t="shared" ref="IV16:JG16" si="49">IA16</f>
        <v/>
      </c>
      <c r="IW16" s="52" t="str">
        <f t="shared" si="49"/>
        <v/>
      </c>
      <c r="IX16" s="52" t="str">
        <f t="shared" si="49"/>
        <v/>
      </c>
      <c r="IY16" s="52" t="str">
        <f t="shared" si="49"/>
        <v/>
      </c>
      <c r="IZ16" s="52" t="str">
        <f t="shared" si="49"/>
        <v/>
      </c>
      <c r="JA16" s="52" t="str">
        <f t="shared" si="49"/>
        <v/>
      </c>
      <c r="JB16" s="52" t="str">
        <f t="shared" si="49"/>
        <v/>
      </c>
      <c r="JC16" s="52" t="str">
        <f t="shared" si="49"/>
        <v/>
      </c>
      <c r="JD16" s="52" t="str">
        <f t="shared" si="49"/>
        <v/>
      </c>
      <c r="JE16" s="52" t="str">
        <f t="shared" si="49"/>
        <v/>
      </c>
      <c r="JF16" s="52" t="str">
        <f t="shared" si="49"/>
        <v/>
      </c>
      <c r="JG16" s="52" t="str">
        <f t="shared" si="49"/>
        <v/>
      </c>
      <c r="JH16" s="489" t="str">
        <f>IM16</f>
        <v/>
      </c>
      <c r="JI16" s="490"/>
      <c r="JJ16" s="52" t="str">
        <f t="shared" ref="JJ16:JK16" si="50">IO16</f>
        <v/>
      </c>
      <c r="JK16" s="52" t="str">
        <f t="shared" si="50"/>
        <v/>
      </c>
      <c r="JN16" s="391" t="s">
        <v>44</v>
      </c>
      <c r="JO16" s="392"/>
      <c r="JP16" s="52" t="str">
        <f>IU16</f>
        <v/>
      </c>
      <c r="JQ16" s="52" t="str">
        <f t="shared" ref="JQ16:KB16" si="51">IV16</f>
        <v/>
      </c>
      <c r="JR16" s="52" t="str">
        <f t="shared" si="51"/>
        <v/>
      </c>
      <c r="JS16" s="52" t="str">
        <f t="shared" si="51"/>
        <v/>
      </c>
      <c r="JT16" s="52" t="str">
        <f t="shared" si="51"/>
        <v/>
      </c>
      <c r="JU16" s="52" t="str">
        <f t="shared" si="51"/>
        <v/>
      </c>
      <c r="JV16" s="52" t="str">
        <f t="shared" si="51"/>
        <v/>
      </c>
      <c r="JW16" s="52" t="str">
        <f t="shared" si="51"/>
        <v/>
      </c>
      <c r="JX16" s="52" t="str">
        <f t="shared" si="51"/>
        <v/>
      </c>
      <c r="JY16" s="52" t="str">
        <f t="shared" si="51"/>
        <v/>
      </c>
      <c r="JZ16" s="52" t="str">
        <f t="shared" si="51"/>
        <v/>
      </c>
      <c r="KA16" s="52" t="str">
        <f t="shared" si="51"/>
        <v/>
      </c>
      <c r="KB16" s="52" t="str">
        <f t="shared" si="51"/>
        <v/>
      </c>
      <c r="KC16" s="489" t="str">
        <f>JH16</f>
        <v/>
      </c>
      <c r="KD16" s="490"/>
      <c r="KE16" s="52" t="str">
        <f t="shared" ref="KE16:KF16" si="52">JJ16</f>
        <v/>
      </c>
      <c r="KF16" s="52" t="str">
        <f t="shared" si="52"/>
        <v/>
      </c>
      <c r="KI16" s="391" t="s">
        <v>44</v>
      </c>
      <c r="KJ16" s="392"/>
      <c r="KK16" s="52" t="str">
        <f>JP16</f>
        <v/>
      </c>
      <c r="KL16" s="52" t="str">
        <f t="shared" ref="KL16:KW16" si="53">JQ16</f>
        <v/>
      </c>
      <c r="KM16" s="52" t="str">
        <f t="shared" si="53"/>
        <v/>
      </c>
      <c r="KN16" s="52" t="str">
        <f t="shared" si="53"/>
        <v/>
      </c>
      <c r="KO16" s="52" t="str">
        <f t="shared" si="53"/>
        <v/>
      </c>
      <c r="KP16" s="52" t="str">
        <f t="shared" si="53"/>
        <v/>
      </c>
      <c r="KQ16" s="52" t="str">
        <f t="shared" si="53"/>
        <v/>
      </c>
      <c r="KR16" s="52" t="str">
        <f t="shared" si="53"/>
        <v/>
      </c>
      <c r="KS16" s="52" t="str">
        <f t="shared" si="53"/>
        <v/>
      </c>
      <c r="KT16" s="52" t="str">
        <f t="shared" si="53"/>
        <v/>
      </c>
      <c r="KU16" s="52" t="str">
        <f t="shared" si="53"/>
        <v/>
      </c>
      <c r="KV16" s="52" t="str">
        <f t="shared" si="53"/>
        <v/>
      </c>
      <c r="KW16" s="52" t="str">
        <f t="shared" si="53"/>
        <v/>
      </c>
      <c r="KX16" s="489" t="str">
        <f>KC16</f>
        <v/>
      </c>
      <c r="KY16" s="490"/>
      <c r="KZ16" s="52" t="str">
        <f t="shared" ref="KZ16:LA16" si="54">KE16</f>
        <v/>
      </c>
      <c r="LA16" s="52" t="str">
        <f t="shared" si="54"/>
        <v/>
      </c>
      <c r="LD16" s="391" t="s">
        <v>44</v>
      </c>
      <c r="LE16" s="392"/>
      <c r="LF16" s="52" t="str">
        <f>KK16</f>
        <v/>
      </c>
      <c r="LG16" s="52" t="str">
        <f t="shared" ref="LG16:LR16" si="55">KL16</f>
        <v/>
      </c>
      <c r="LH16" s="52" t="str">
        <f t="shared" si="55"/>
        <v/>
      </c>
      <c r="LI16" s="52" t="str">
        <f t="shared" si="55"/>
        <v/>
      </c>
      <c r="LJ16" s="52" t="str">
        <f t="shared" si="55"/>
        <v/>
      </c>
      <c r="LK16" s="52" t="str">
        <f t="shared" si="55"/>
        <v/>
      </c>
      <c r="LL16" s="52" t="str">
        <f t="shared" si="55"/>
        <v/>
      </c>
      <c r="LM16" s="52" t="str">
        <f t="shared" si="55"/>
        <v/>
      </c>
      <c r="LN16" s="52" t="str">
        <f t="shared" si="55"/>
        <v/>
      </c>
      <c r="LO16" s="52" t="str">
        <f t="shared" si="55"/>
        <v/>
      </c>
      <c r="LP16" s="52" t="str">
        <f t="shared" si="55"/>
        <v/>
      </c>
      <c r="LQ16" s="52" t="str">
        <f t="shared" si="55"/>
        <v/>
      </c>
      <c r="LR16" s="52" t="str">
        <f t="shared" si="55"/>
        <v/>
      </c>
      <c r="LS16" s="489" t="str">
        <f>KX16</f>
        <v/>
      </c>
      <c r="LT16" s="490"/>
      <c r="LU16" s="52" t="str">
        <f t="shared" ref="LU16:LV16" si="56">KZ16</f>
        <v/>
      </c>
      <c r="LV16" s="52" t="str">
        <f t="shared" si="56"/>
        <v/>
      </c>
    </row>
    <row r="17" spans="1:336" ht="15.75" customHeight="1" thickTop="1" x14ac:dyDescent="0.25">
      <c r="A17" s="535" t="str">
        <f>IF(Notenschlüssel!B8&lt;&gt;"",Notenschlüssel!B8,"")</f>
        <v/>
      </c>
      <c r="B17" s="536"/>
      <c r="C17" s="536"/>
      <c r="D17" s="536"/>
      <c r="E17" s="536"/>
      <c r="F17" s="536"/>
      <c r="G17" s="536"/>
      <c r="H17" s="536"/>
      <c r="I17" s="536"/>
      <c r="J17" s="536"/>
      <c r="K17" s="537"/>
      <c r="V17" s="393"/>
      <c r="W17" s="394"/>
      <c r="X17" s="395">
        <f>SUM(X16:Z16)</f>
        <v>0</v>
      </c>
      <c r="Y17" s="397"/>
      <c r="Z17" s="396"/>
      <c r="AA17" s="395">
        <f>SUM(AA16:AC16)</f>
        <v>0</v>
      </c>
      <c r="AB17" s="397"/>
      <c r="AC17" s="396"/>
      <c r="AD17" s="395">
        <f>SUM(AD16:AF16)</f>
        <v>0</v>
      </c>
      <c r="AE17" s="397"/>
      <c r="AF17" s="396"/>
      <c r="AG17" s="395">
        <f>SUM(AG16:AI16)</f>
        <v>0</v>
      </c>
      <c r="AH17" s="397"/>
      <c r="AI17" s="396"/>
      <c r="AJ17" s="395">
        <f>SUM(AJ16:AM16)</f>
        <v>0</v>
      </c>
      <c r="AK17" s="397"/>
      <c r="AL17" s="397"/>
      <c r="AM17" s="396"/>
      <c r="AN17" s="50">
        <f>SUM(AN16)</f>
        <v>0</v>
      </c>
      <c r="AQ17" s="393"/>
      <c r="AR17" s="394"/>
      <c r="AS17" s="395">
        <f>SUM(AS16:AU16)</f>
        <v>0</v>
      </c>
      <c r="AT17" s="397"/>
      <c r="AU17" s="396"/>
      <c r="AV17" s="395">
        <f>SUM(AV16:AX16)</f>
        <v>0</v>
      </c>
      <c r="AW17" s="397"/>
      <c r="AX17" s="396"/>
      <c r="AY17" s="395">
        <f>SUM(AY16:BA16)</f>
        <v>0</v>
      </c>
      <c r="AZ17" s="397"/>
      <c r="BA17" s="396"/>
      <c r="BB17" s="395">
        <f>SUM(BB16:BD16)</f>
        <v>0</v>
      </c>
      <c r="BC17" s="397"/>
      <c r="BD17" s="396"/>
      <c r="BE17" s="395">
        <f>SUM(BE16:BH16)</f>
        <v>0</v>
      </c>
      <c r="BF17" s="397"/>
      <c r="BG17" s="397"/>
      <c r="BH17" s="396"/>
      <c r="BI17" s="50">
        <f>SUM(BI16)</f>
        <v>0</v>
      </c>
      <c r="BL17" s="393"/>
      <c r="BM17" s="394"/>
      <c r="BN17" s="395">
        <f>SUM(BN16:BP16)</f>
        <v>0</v>
      </c>
      <c r="BO17" s="397"/>
      <c r="BP17" s="396"/>
      <c r="BQ17" s="395">
        <f>SUM(BQ16:BS16)</f>
        <v>0</v>
      </c>
      <c r="BR17" s="397"/>
      <c r="BS17" s="396"/>
      <c r="BT17" s="395">
        <f>SUM(BT16:BV16)</f>
        <v>0</v>
      </c>
      <c r="BU17" s="397"/>
      <c r="BV17" s="396"/>
      <c r="BW17" s="395">
        <f>SUM(BW16:BY16)</f>
        <v>0</v>
      </c>
      <c r="BX17" s="397"/>
      <c r="BY17" s="396"/>
      <c r="BZ17" s="395">
        <f>SUM(BZ16:CC16)</f>
        <v>0</v>
      </c>
      <c r="CA17" s="397"/>
      <c r="CB17" s="397"/>
      <c r="CC17" s="396"/>
      <c r="CD17" s="50">
        <f>SUM(CD16)</f>
        <v>0</v>
      </c>
      <c r="CG17" s="393"/>
      <c r="CH17" s="394"/>
      <c r="CI17" s="395">
        <f>SUM(CI16:CK16)</f>
        <v>0</v>
      </c>
      <c r="CJ17" s="397"/>
      <c r="CK17" s="396"/>
      <c r="CL17" s="395">
        <f>SUM(CL16:CN16)</f>
        <v>0</v>
      </c>
      <c r="CM17" s="397"/>
      <c r="CN17" s="396"/>
      <c r="CO17" s="395">
        <f>SUM(CO16:CQ16)</f>
        <v>0</v>
      </c>
      <c r="CP17" s="397"/>
      <c r="CQ17" s="396"/>
      <c r="CR17" s="395">
        <f>SUM(CR16:CT16)</f>
        <v>0</v>
      </c>
      <c r="CS17" s="397"/>
      <c r="CT17" s="396"/>
      <c r="CU17" s="395">
        <f>SUM(CU16:CX16)</f>
        <v>0</v>
      </c>
      <c r="CV17" s="397"/>
      <c r="CW17" s="397"/>
      <c r="CX17" s="396"/>
      <c r="CY17" s="50">
        <f>SUM(CY16)</f>
        <v>0</v>
      </c>
      <c r="DB17" s="393"/>
      <c r="DC17" s="394"/>
      <c r="DD17" s="395">
        <f>SUM(DD16:DF16)</f>
        <v>0</v>
      </c>
      <c r="DE17" s="397"/>
      <c r="DF17" s="396"/>
      <c r="DG17" s="395">
        <f>SUM(DG16:DI16)</f>
        <v>0</v>
      </c>
      <c r="DH17" s="397"/>
      <c r="DI17" s="396"/>
      <c r="DJ17" s="395">
        <f>SUM(DJ16:DL16)</f>
        <v>0</v>
      </c>
      <c r="DK17" s="397"/>
      <c r="DL17" s="396"/>
      <c r="DM17" s="395">
        <f>SUM(DM16:DO16)</f>
        <v>0</v>
      </c>
      <c r="DN17" s="397"/>
      <c r="DO17" s="396"/>
      <c r="DP17" s="395">
        <f>SUM(DP16:DS16)</f>
        <v>0</v>
      </c>
      <c r="DQ17" s="397"/>
      <c r="DR17" s="397"/>
      <c r="DS17" s="396"/>
      <c r="DT17" s="50">
        <f>SUM(DT16)</f>
        <v>0</v>
      </c>
      <c r="DW17" s="393"/>
      <c r="DX17" s="394"/>
      <c r="DY17" s="395">
        <f>SUM(DY16:EA16)</f>
        <v>0</v>
      </c>
      <c r="DZ17" s="397"/>
      <c r="EA17" s="396"/>
      <c r="EB17" s="395">
        <f>SUM(EB16:ED16)</f>
        <v>0</v>
      </c>
      <c r="EC17" s="397"/>
      <c r="ED17" s="396"/>
      <c r="EE17" s="395">
        <f>SUM(EE16:EG16)</f>
        <v>0</v>
      </c>
      <c r="EF17" s="397"/>
      <c r="EG17" s="396"/>
      <c r="EH17" s="395">
        <f>SUM(EH16:EJ16)</f>
        <v>0</v>
      </c>
      <c r="EI17" s="397"/>
      <c r="EJ17" s="396"/>
      <c r="EK17" s="395">
        <f>SUM(EK16:EN16)</f>
        <v>0</v>
      </c>
      <c r="EL17" s="397"/>
      <c r="EM17" s="397"/>
      <c r="EN17" s="396"/>
      <c r="EO17" s="50">
        <f>SUM(EO16)</f>
        <v>0</v>
      </c>
      <c r="ER17" s="393"/>
      <c r="ES17" s="394"/>
      <c r="ET17" s="395">
        <f>SUM(ET16:EV16)</f>
        <v>0</v>
      </c>
      <c r="EU17" s="397"/>
      <c r="EV17" s="396"/>
      <c r="EW17" s="395">
        <f>SUM(EW16:EY16)</f>
        <v>0</v>
      </c>
      <c r="EX17" s="397"/>
      <c r="EY17" s="396"/>
      <c r="EZ17" s="395">
        <f>SUM(EZ16:FB16)</f>
        <v>0</v>
      </c>
      <c r="FA17" s="397"/>
      <c r="FB17" s="396"/>
      <c r="FC17" s="395">
        <f>SUM(FC16:FE16)</f>
        <v>0</v>
      </c>
      <c r="FD17" s="397"/>
      <c r="FE17" s="396"/>
      <c r="FF17" s="395">
        <f>SUM(FF16:FI16)</f>
        <v>0</v>
      </c>
      <c r="FG17" s="397"/>
      <c r="FH17" s="397"/>
      <c r="FI17" s="396"/>
      <c r="FJ17" s="50">
        <f>SUM(FJ16)</f>
        <v>0</v>
      </c>
      <c r="FM17" s="393"/>
      <c r="FN17" s="394"/>
      <c r="FO17" s="395">
        <f>SUM(FO16:FQ16)</f>
        <v>0</v>
      </c>
      <c r="FP17" s="397"/>
      <c r="FQ17" s="396"/>
      <c r="FR17" s="395">
        <f>SUM(FR16:FT16)</f>
        <v>0</v>
      </c>
      <c r="FS17" s="397"/>
      <c r="FT17" s="396"/>
      <c r="FU17" s="395">
        <f>SUM(FU16:FW16)</f>
        <v>0</v>
      </c>
      <c r="FV17" s="397"/>
      <c r="FW17" s="396"/>
      <c r="FX17" s="395">
        <f>SUM(FX16:FZ16)</f>
        <v>0</v>
      </c>
      <c r="FY17" s="397"/>
      <c r="FZ17" s="396"/>
      <c r="GA17" s="395">
        <f>SUM(GA16:GD16)</f>
        <v>0</v>
      </c>
      <c r="GB17" s="397"/>
      <c r="GC17" s="397"/>
      <c r="GD17" s="396"/>
      <c r="GE17" s="50">
        <f>SUM(GE16)</f>
        <v>0</v>
      </c>
      <c r="GH17" s="393"/>
      <c r="GI17" s="394"/>
      <c r="GJ17" s="395">
        <f>SUM(GJ16:GL16)</f>
        <v>0</v>
      </c>
      <c r="GK17" s="397"/>
      <c r="GL17" s="396"/>
      <c r="GM17" s="395">
        <f>SUM(GM16:GO16)</f>
        <v>0</v>
      </c>
      <c r="GN17" s="397"/>
      <c r="GO17" s="396"/>
      <c r="GP17" s="395">
        <f>SUM(GP16:GR16)</f>
        <v>0</v>
      </c>
      <c r="GQ17" s="397"/>
      <c r="GR17" s="396"/>
      <c r="GS17" s="395">
        <f>SUM(GS16:GU16)</f>
        <v>0</v>
      </c>
      <c r="GT17" s="397"/>
      <c r="GU17" s="396"/>
      <c r="GV17" s="395">
        <f>SUM(GV16:GY16)</f>
        <v>0</v>
      </c>
      <c r="GW17" s="397"/>
      <c r="GX17" s="397"/>
      <c r="GY17" s="396"/>
      <c r="GZ17" s="50">
        <f>SUM(GZ16)</f>
        <v>0</v>
      </c>
      <c r="HC17" s="393"/>
      <c r="HD17" s="394"/>
      <c r="HE17" s="395">
        <f>SUM(HE16:HG16)</f>
        <v>0</v>
      </c>
      <c r="HF17" s="397"/>
      <c r="HG17" s="396"/>
      <c r="HH17" s="395">
        <f>SUM(HH16:HJ16)</f>
        <v>0</v>
      </c>
      <c r="HI17" s="397"/>
      <c r="HJ17" s="396"/>
      <c r="HK17" s="395">
        <f>SUM(HK16:HM16)</f>
        <v>0</v>
      </c>
      <c r="HL17" s="397"/>
      <c r="HM17" s="396"/>
      <c r="HN17" s="395">
        <f>SUM(HN16:HP16)</f>
        <v>0</v>
      </c>
      <c r="HO17" s="397"/>
      <c r="HP17" s="396"/>
      <c r="HQ17" s="395">
        <f>SUM(HQ16:HT16)</f>
        <v>0</v>
      </c>
      <c r="HR17" s="397"/>
      <c r="HS17" s="397"/>
      <c r="HT17" s="396"/>
      <c r="HU17" s="50">
        <f>SUM(HU16)</f>
        <v>0</v>
      </c>
      <c r="HX17" s="393"/>
      <c r="HY17" s="394"/>
      <c r="HZ17" s="395">
        <f>SUM(HZ16:IB16)</f>
        <v>0</v>
      </c>
      <c r="IA17" s="397"/>
      <c r="IB17" s="396"/>
      <c r="IC17" s="395">
        <f>SUM(IC16:IE16)</f>
        <v>0</v>
      </c>
      <c r="ID17" s="397"/>
      <c r="IE17" s="396"/>
      <c r="IF17" s="395">
        <f>SUM(IF16:IH16)</f>
        <v>0</v>
      </c>
      <c r="IG17" s="397"/>
      <c r="IH17" s="396"/>
      <c r="II17" s="395">
        <f>SUM(II16:IK16)</f>
        <v>0</v>
      </c>
      <c r="IJ17" s="397"/>
      <c r="IK17" s="396"/>
      <c r="IL17" s="395">
        <f>SUM(IL16:IO16)</f>
        <v>0</v>
      </c>
      <c r="IM17" s="397"/>
      <c r="IN17" s="397"/>
      <c r="IO17" s="396"/>
      <c r="IP17" s="50">
        <f>SUM(IP16)</f>
        <v>0</v>
      </c>
      <c r="IS17" s="393"/>
      <c r="IT17" s="394"/>
      <c r="IU17" s="395">
        <f>SUM(IU16:IW16)</f>
        <v>0</v>
      </c>
      <c r="IV17" s="397"/>
      <c r="IW17" s="396"/>
      <c r="IX17" s="395">
        <f>SUM(IX16:IZ16)</f>
        <v>0</v>
      </c>
      <c r="IY17" s="397"/>
      <c r="IZ17" s="396"/>
      <c r="JA17" s="395">
        <f>SUM(JA16:JC16)</f>
        <v>0</v>
      </c>
      <c r="JB17" s="397"/>
      <c r="JC17" s="396"/>
      <c r="JD17" s="395">
        <f>SUM(JD16:JF16)</f>
        <v>0</v>
      </c>
      <c r="JE17" s="397"/>
      <c r="JF17" s="396"/>
      <c r="JG17" s="395">
        <f>SUM(JG16:JJ16)</f>
        <v>0</v>
      </c>
      <c r="JH17" s="397"/>
      <c r="JI17" s="397"/>
      <c r="JJ17" s="396"/>
      <c r="JK17" s="50">
        <f>SUM(JK16)</f>
        <v>0</v>
      </c>
      <c r="JN17" s="393"/>
      <c r="JO17" s="394"/>
      <c r="JP17" s="395">
        <f>SUM(JP16:JR16)</f>
        <v>0</v>
      </c>
      <c r="JQ17" s="397"/>
      <c r="JR17" s="396"/>
      <c r="JS17" s="395">
        <f>SUM(JS16:JU16)</f>
        <v>0</v>
      </c>
      <c r="JT17" s="397"/>
      <c r="JU17" s="396"/>
      <c r="JV17" s="395">
        <f>SUM(JV16:JX16)</f>
        <v>0</v>
      </c>
      <c r="JW17" s="397"/>
      <c r="JX17" s="396"/>
      <c r="JY17" s="395">
        <f>SUM(JY16:KA16)</f>
        <v>0</v>
      </c>
      <c r="JZ17" s="397"/>
      <c r="KA17" s="396"/>
      <c r="KB17" s="395">
        <f>SUM(KB16:KE16)</f>
        <v>0</v>
      </c>
      <c r="KC17" s="397"/>
      <c r="KD17" s="397"/>
      <c r="KE17" s="396"/>
      <c r="KF17" s="50">
        <f>SUM(KF16)</f>
        <v>0</v>
      </c>
      <c r="KI17" s="393"/>
      <c r="KJ17" s="394"/>
      <c r="KK17" s="395">
        <f>SUM(KK16:KM16)</f>
        <v>0</v>
      </c>
      <c r="KL17" s="397"/>
      <c r="KM17" s="396"/>
      <c r="KN17" s="395">
        <f>SUM(KN16:KP16)</f>
        <v>0</v>
      </c>
      <c r="KO17" s="397"/>
      <c r="KP17" s="396"/>
      <c r="KQ17" s="395">
        <f>SUM(KQ16:KS16)</f>
        <v>0</v>
      </c>
      <c r="KR17" s="397"/>
      <c r="KS17" s="396"/>
      <c r="KT17" s="395">
        <f>SUM(KT16:KV16)</f>
        <v>0</v>
      </c>
      <c r="KU17" s="397"/>
      <c r="KV17" s="396"/>
      <c r="KW17" s="395">
        <f>SUM(KW16:KZ16)</f>
        <v>0</v>
      </c>
      <c r="KX17" s="397"/>
      <c r="KY17" s="397"/>
      <c r="KZ17" s="396"/>
      <c r="LA17" s="50">
        <f>SUM(LA16)</f>
        <v>0</v>
      </c>
      <c r="LD17" s="393"/>
      <c r="LE17" s="394"/>
      <c r="LF17" s="395">
        <f>SUM(LF16:LH16)</f>
        <v>0</v>
      </c>
      <c r="LG17" s="397"/>
      <c r="LH17" s="396"/>
      <c r="LI17" s="395">
        <f>SUM(LI16:LK16)</f>
        <v>0</v>
      </c>
      <c r="LJ17" s="397"/>
      <c r="LK17" s="396"/>
      <c r="LL17" s="395">
        <f>SUM(LL16:LN16)</f>
        <v>0</v>
      </c>
      <c r="LM17" s="397"/>
      <c r="LN17" s="396"/>
      <c r="LO17" s="395">
        <f>SUM(LO16:LQ16)</f>
        <v>0</v>
      </c>
      <c r="LP17" s="397"/>
      <c r="LQ17" s="396"/>
      <c r="LR17" s="395">
        <f>SUM(LR16:LU16)</f>
        <v>0</v>
      </c>
      <c r="LS17" s="397"/>
      <c r="LT17" s="397"/>
      <c r="LU17" s="396"/>
      <c r="LV17" s="50">
        <f>SUM(LV16)</f>
        <v>0</v>
      </c>
    </row>
    <row r="18" spans="1:336" ht="15.75" customHeight="1" x14ac:dyDescent="0.25">
      <c r="A18" s="538"/>
      <c r="B18" s="539"/>
      <c r="C18" s="539"/>
      <c r="D18" s="539"/>
      <c r="E18" s="539"/>
      <c r="F18" s="539"/>
      <c r="G18" s="539"/>
      <c r="H18" s="539"/>
      <c r="I18" s="539"/>
      <c r="J18" s="539"/>
      <c r="K18" s="540"/>
      <c r="AN18" s="122" t="str">
        <f>"Ø = "&amp;IF(SUM(X16:AN16)&lt;&gt;0,ROUND(SUMPRODUCT(X14:AN14,X16:AN16)/SUM(X16:AN16),2)&amp;" NP","N/A")</f>
        <v>Ø = N/A</v>
      </c>
      <c r="BI18" s="122" t="str">
        <f>AN18</f>
        <v>Ø = N/A</v>
      </c>
      <c r="CD18" s="122" t="str">
        <f>BI18</f>
        <v>Ø = N/A</v>
      </c>
      <c r="CY18" s="122" t="str">
        <f>CD18</f>
        <v>Ø = N/A</v>
      </c>
      <c r="DT18" s="122" t="str">
        <f>CY18</f>
        <v>Ø = N/A</v>
      </c>
      <c r="EO18" s="122" t="str">
        <f>DT18</f>
        <v>Ø = N/A</v>
      </c>
      <c r="FJ18" s="122" t="str">
        <f>EO18</f>
        <v>Ø = N/A</v>
      </c>
      <c r="GE18" s="122" t="str">
        <f>FJ18</f>
        <v>Ø = N/A</v>
      </c>
      <c r="GZ18" s="122" t="str">
        <f>GE18</f>
        <v>Ø = N/A</v>
      </c>
      <c r="HU18" s="122" t="str">
        <f>GZ18</f>
        <v>Ø = N/A</v>
      </c>
      <c r="IP18" s="122" t="str">
        <f>HU18</f>
        <v>Ø = N/A</v>
      </c>
      <c r="JK18" s="122" t="str">
        <f>IP18</f>
        <v>Ø = N/A</v>
      </c>
      <c r="KF18" s="122" t="str">
        <f>JK18</f>
        <v>Ø = N/A</v>
      </c>
      <c r="LA18" s="122" t="str">
        <f>KF18</f>
        <v>Ø = N/A</v>
      </c>
      <c r="LV18" s="122" t="str">
        <f>LA18</f>
        <v>Ø = N/A</v>
      </c>
    </row>
    <row r="19" spans="1:336" ht="15.75" customHeight="1" thickBot="1" x14ac:dyDescent="0.3">
      <c r="A19" s="541"/>
      <c r="B19" s="542"/>
      <c r="C19" s="542"/>
      <c r="D19" s="542"/>
      <c r="E19" s="542"/>
      <c r="F19" s="542"/>
      <c r="G19" s="542"/>
      <c r="H19" s="542"/>
      <c r="I19" s="542"/>
      <c r="J19" s="542"/>
      <c r="K19" s="543"/>
      <c r="V19" s="20" t="s">
        <v>46</v>
      </c>
      <c r="AQ19" s="20" t="str">
        <f>V19</f>
        <v>Notenspiegel (G):</v>
      </c>
      <c r="BL19" s="20" t="str">
        <f>AQ19</f>
        <v>Notenspiegel (G):</v>
      </c>
      <c r="CG19" s="20" t="str">
        <f>BL19</f>
        <v>Notenspiegel (G):</v>
      </c>
      <c r="DB19" s="20" t="str">
        <f>CG19</f>
        <v>Notenspiegel (G):</v>
      </c>
      <c r="DW19" s="20" t="str">
        <f>DB19</f>
        <v>Notenspiegel (G):</v>
      </c>
      <c r="ER19" s="20" t="str">
        <f>DW19</f>
        <v>Notenspiegel (G):</v>
      </c>
      <c r="FM19" s="20" t="str">
        <f>ER19</f>
        <v>Notenspiegel (G):</v>
      </c>
      <c r="GH19" s="20" t="str">
        <f>FM19</f>
        <v>Notenspiegel (G):</v>
      </c>
      <c r="HC19" s="20" t="str">
        <f>GH19</f>
        <v>Notenspiegel (G):</v>
      </c>
      <c r="HX19" s="20" t="str">
        <f>HC19</f>
        <v>Notenspiegel (G):</v>
      </c>
      <c r="IS19" s="20" t="str">
        <f>HX19</f>
        <v>Notenspiegel (G):</v>
      </c>
      <c r="JN19" s="20" t="str">
        <f>IS19</f>
        <v>Notenspiegel (G):</v>
      </c>
      <c r="KI19" s="20" t="str">
        <f>JN19</f>
        <v>Notenspiegel (G):</v>
      </c>
      <c r="LD19" s="20" t="str">
        <f>KI19</f>
        <v>Notenspiegel (G):</v>
      </c>
    </row>
    <row r="20" spans="1:336" ht="15.75" customHeight="1" thickTop="1" thickBot="1" x14ac:dyDescent="0.3">
      <c r="A20" s="39" t="s">
        <v>68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V20" s="390" t="s">
        <v>97</v>
      </c>
      <c r="W20" s="390"/>
      <c r="X20" s="137">
        <f ca="1">Resultate!O43</f>
        <v>38</v>
      </c>
      <c r="Y20" s="137">
        <f ca="1">Resultate!P43</f>
        <v>36</v>
      </c>
      <c r="Z20" s="137">
        <f ca="1">Resultate!Q43</f>
        <v>33</v>
      </c>
      <c r="AA20" s="137">
        <f ca="1">Resultate!R43</f>
        <v>31</v>
      </c>
      <c r="AB20" s="137">
        <f ca="1">Resultate!S43</f>
        <v>29</v>
      </c>
      <c r="AC20" s="137">
        <f ca="1">Resultate!T43</f>
        <v>26</v>
      </c>
      <c r="AD20" s="137">
        <f ca="1">Resultate!U43</f>
        <v>24</v>
      </c>
      <c r="AE20" s="137">
        <f ca="1">Resultate!V43</f>
        <v>22</v>
      </c>
      <c r="AF20" s="137">
        <f ca="1">Resultate!W43</f>
        <v>19</v>
      </c>
      <c r="AG20" s="137">
        <f ca="1">Resultate!X43</f>
        <v>17</v>
      </c>
      <c r="AH20" s="137">
        <f ca="1">Resultate!Y43</f>
        <v>10</v>
      </c>
      <c r="AI20" s="137">
        <f ca="1">Resultate!Z43</f>
        <v>4</v>
      </c>
      <c r="AJ20" s="137">
        <f ca="1">Resultate!AA43</f>
        <v>0</v>
      </c>
      <c r="AK20" s="121"/>
      <c r="AQ20" s="390" t="s">
        <v>97</v>
      </c>
      <c r="AR20" s="390"/>
      <c r="AS20" s="137">
        <f ca="1">X20</f>
        <v>38</v>
      </c>
      <c r="AT20" s="137">
        <f t="shared" ref="AT20:BE20" ca="1" si="57">Y20</f>
        <v>36</v>
      </c>
      <c r="AU20" s="137">
        <f t="shared" ca="1" si="57"/>
        <v>33</v>
      </c>
      <c r="AV20" s="137">
        <f t="shared" ca="1" si="57"/>
        <v>31</v>
      </c>
      <c r="AW20" s="137">
        <f t="shared" ca="1" si="57"/>
        <v>29</v>
      </c>
      <c r="AX20" s="137">
        <f t="shared" ca="1" si="57"/>
        <v>26</v>
      </c>
      <c r="AY20" s="137">
        <f t="shared" ca="1" si="57"/>
        <v>24</v>
      </c>
      <c r="AZ20" s="137">
        <f t="shared" ca="1" si="57"/>
        <v>22</v>
      </c>
      <c r="BA20" s="137">
        <f t="shared" ca="1" si="57"/>
        <v>19</v>
      </c>
      <c r="BB20" s="137">
        <f t="shared" ca="1" si="57"/>
        <v>17</v>
      </c>
      <c r="BC20" s="137">
        <f t="shared" ca="1" si="57"/>
        <v>10</v>
      </c>
      <c r="BD20" s="137">
        <f t="shared" ca="1" si="57"/>
        <v>4</v>
      </c>
      <c r="BE20" s="137">
        <f t="shared" ca="1" si="57"/>
        <v>0</v>
      </c>
      <c r="BF20" s="121"/>
      <c r="BL20" s="390" t="s">
        <v>97</v>
      </c>
      <c r="BM20" s="390"/>
      <c r="BN20" s="137">
        <f ca="1">AS20</f>
        <v>38</v>
      </c>
      <c r="BO20" s="137">
        <f t="shared" ref="BO20:BZ20" ca="1" si="58">AT20</f>
        <v>36</v>
      </c>
      <c r="BP20" s="137">
        <f t="shared" ca="1" si="58"/>
        <v>33</v>
      </c>
      <c r="BQ20" s="137">
        <f t="shared" ca="1" si="58"/>
        <v>31</v>
      </c>
      <c r="BR20" s="137">
        <f t="shared" ca="1" si="58"/>
        <v>29</v>
      </c>
      <c r="BS20" s="137">
        <f t="shared" ca="1" si="58"/>
        <v>26</v>
      </c>
      <c r="BT20" s="137">
        <f t="shared" ca="1" si="58"/>
        <v>24</v>
      </c>
      <c r="BU20" s="137">
        <f t="shared" ca="1" si="58"/>
        <v>22</v>
      </c>
      <c r="BV20" s="137">
        <f t="shared" ca="1" si="58"/>
        <v>19</v>
      </c>
      <c r="BW20" s="137">
        <f t="shared" ca="1" si="58"/>
        <v>17</v>
      </c>
      <c r="BX20" s="137">
        <f t="shared" ca="1" si="58"/>
        <v>10</v>
      </c>
      <c r="BY20" s="137">
        <f t="shared" ca="1" si="58"/>
        <v>4</v>
      </c>
      <c r="BZ20" s="137">
        <f t="shared" ca="1" si="58"/>
        <v>0</v>
      </c>
      <c r="CA20" s="121"/>
      <c r="CG20" s="390" t="s">
        <v>97</v>
      </c>
      <c r="CH20" s="390"/>
      <c r="CI20" s="137">
        <f ca="1">BN20</f>
        <v>38</v>
      </c>
      <c r="CJ20" s="137">
        <f t="shared" ref="CJ20:CU20" ca="1" si="59">BO20</f>
        <v>36</v>
      </c>
      <c r="CK20" s="137">
        <f t="shared" ca="1" si="59"/>
        <v>33</v>
      </c>
      <c r="CL20" s="137">
        <f t="shared" ca="1" si="59"/>
        <v>31</v>
      </c>
      <c r="CM20" s="137">
        <f t="shared" ca="1" si="59"/>
        <v>29</v>
      </c>
      <c r="CN20" s="137">
        <f t="shared" ca="1" si="59"/>
        <v>26</v>
      </c>
      <c r="CO20" s="137">
        <f t="shared" ca="1" si="59"/>
        <v>24</v>
      </c>
      <c r="CP20" s="137">
        <f t="shared" ca="1" si="59"/>
        <v>22</v>
      </c>
      <c r="CQ20" s="137">
        <f t="shared" ca="1" si="59"/>
        <v>19</v>
      </c>
      <c r="CR20" s="137">
        <f t="shared" ca="1" si="59"/>
        <v>17</v>
      </c>
      <c r="CS20" s="137">
        <f t="shared" ca="1" si="59"/>
        <v>10</v>
      </c>
      <c r="CT20" s="137">
        <f t="shared" ca="1" si="59"/>
        <v>4</v>
      </c>
      <c r="CU20" s="137">
        <f t="shared" ca="1" si="59"/>
        <v>0</v>
      </c>
      <c r="CV20" s="121"/>
      <c r="DB20" s="390" t="s">
        <v>97</v>
      </c>
      <c r="DC20" s="390"/>
      <c r="DD20" s="137">
        <f ca="1">CI20</f>
        <v>38</v>
      </c>
      <c r="DE20" s="137">
        <f t="shared" ref="DE20:DP20" ca="1" si="60">CJ20</f>
        <v>36</v>
      </c>
      <c r="DF20" s="137">
        <f t="shared" ca="1" si="60"/>
        <v>33</v>
      </c>
      <c r="DG20" s="137">
        <f t="shared" ca="1" si="60"/>
        <v>31</v>
      </c>
      <c r="DH20" s="137">
        <f t="shared" ca="1" si="60"/>
        <v>29</v>
      </c>
      <c r="DI20" s="137">
        <f t="shared" ca="1" si="60"/>
        <v>26</v>
      </c>
      <c r="DJ20" s="137">
        <f t="shared" ca="1" si="60"/>
        <v>24</v>
      </c>
      <c r="DK20" s="137">
        <f t="shared" ca="1" si="60"/>
        <v>22</v>
      </c>
      <c r="DL20" s="137">
        <f t="shared" ca="1" si="60"/>
        <v>19</v>
      </c>
      <c r="DM20" s="137">
        <f t="shared" ca="1" si="60"/>
        <v>17</v>
      </c>
      <c r="DN20" s="137">
        <f t="shared" ca="1" si="60"/>
        <v>10</v>
      </c>
      <c r="DO20" s="137">
        <f t="shared" ca="1" si="60"/>
        <v>4</v>
      </c>
      <c r="DP20" s="137">
        <f t="shared" ca="1" si="60"/>
        <v>0</v>
      </c>
      <c r="DQ20" s="121"/>
      <c r="DW20" s="390" t="s">
        <v>97</v>
      </c>
      <c r="DX20" s="390"/>
      <c r="DY20" s="137">
        <f ca="1">DD20</f>
        <v>38</v>
      </c>
      <c r="DZ20" s="137">
        <f t="shared" ref="DZ20:EK20" ca="1" si="61">DE20</f>
        <v>36</v>
      </c>
      <c r="EA20" s="137">
        <f t="shared" ca="1" si="61"/>
        <v>33</v>
      </c>
      <c r="EB20" s="137">
        <f t="shared" ca="1" si="61"/>
        <v>31</v>
      </c>
      <c r="EC20" s="137">
        <f t="shared" ca="1" si="61"/>
        <v>29</v>
      </c>
      <c r="ED20" s="137">
        <f t="shared" ca="1" si="61"/>
        <v>26</v>
      </c>
      <c r="EE20" s="137">
        <f t="shared" ca="1" si="61"/>
        <v>24</v>
      </c>
      <c r="EF20" s="137">
        <f t="shared" ca="1" si="61"/>
        <v>22</v>
      </c>
      <c r="EG20" s="137">
        <f t="shared" ca="1" si="61"/>
        <v>19</v>
      </c>
      <c r="EH20" s="137">
        <f t="shared" ca="1" si="61"/>
        <v>17</v>
      </c>
      <c r="EI20" s="137">
        <f t="shared" ca="1" si="61"/>
        <v>10</v>
      </c>
      <c r="EJ20" s="137">
        <f t="shared" ca="1" si="61"/>
        <v>4</v>
      </c>
      <c r="EK20" s="137">
        <f t="shared" ca="1" si="61"/>
        <v>0</v>
      </c>
      <c r="EL20" s="121"/>
      <c r="ER20" s="390" t="s">
        <v>97</v>
      </c>
      <c r="ES20" s="390"/>
      <c r="ET20" s="137">
        <f ca="1">DY20</f>
        <v>38</v>
      </c>
      <c r="EU20" s="137">
        <f t="shared" ref="EU20:FF20" ca="1" si="62">DZ20</f>
        <v>36</v>
      </c>
      <c r="EV20" s="137">
        <f t="shared" ca="1" si="62"/>
        <v>33</v>
      </c>
      <c r="EW20" s="137">
        <f t="shared" ca="1" si="62"/>
        <v>31</v>
      </c>
      <c r="EX20" s="137">
        <f t="shared" ca="1" si="62"/>
        <v>29</v>
      </c>
      <c r="EY20" s="137">
        <f t="shared" ca="1" si="62"/>
        <v>26</v>
      </c>
      <c r="EZ20" s="137">
        <f t="shared" ca="1" si="62"/>
        <v>24</v>
      </c>
      <c r="FA20" s="137">
        <f t="shared" ca="1" si="62"/>
        <v>22</v>
      </c>
      <c r="FB20" s="137">
        <f t="shared" ca="1" si="62"/>
        <v>19</v>
      </c>
      <c r="FC20" s="137">
        <f t="shared" ca="1" si="62"/>
        <v>17</v>
      </c>
      <c r="FD20" s="137">
        <f t="shared" ca="1" si="62"/>
        <v>10</v>
      </c>
      <c r="FE20" s="137">
        <f t="shared" ca="1" si="62"/>
        <v>4</v>
      </c>
      <c r="FF20" s="137">
        <f t="shared" ca="1" si="62"/>
        <v>0</v>
      </c>
      <c r="FG20" s="121"/>
      <c r="FM20" s="390" t="s">
        <v>97</v>
      </c>
      <c r="FN20" s="390"/>
      <c r="FO20" s="137">
        <f ca="1">ET20</f>
        <v>38</v>
      </c>
      <c r="FP20" s="137">
        <f t="shared" ref="FP20:GA20" ca="1" si="63">EU20</f>
        <v>36</v>
      </c>
      <c r="FQ20" s="137">
        <f t="shared" ca="1" si="63"/>
        <v>33</v>
      </c>
      <c r="FR20" s="137">
        <f t="shared" ca="1" si="63"/>
        <v>31</v>
      </c>
      <c r="FS20" s="137">
        <f t="shared" ca="1" si="63"/>
        <v>29</v>
      </c>
      <c r="FT20" s="137">
        <f t="shared" ca="1" si="63"/>
        <v>26</v>
      </c>
      <c r="FU20" s="137">
        <f t="shared" ca="1" si="63"/>
        <v>24</v>
      </c>
      <c r="FV20" s="137">
        <f t="shared" ca="1" si="63"/>
        <v>22</v>
      </c>
      <c r="FW20" s="137">
        <f t="shared" ca="1" si="63"/>
        <v>19</v>
      </c>
      <c r="FX20" s="137">
        <f t="shared" ca="1" si="63"/>
        <v>17</v>
      </c>
      <c r="FY20" s="137">
        <f t="shared" ca="1" si="63"/>
        <v>10</v>
      </c>
      <c r="FZ20" s="137">
        <f t="shared" ca="1" si="63"/>
        <v>4</v>
      </c>
      <c r="GA20" s="137">
        <f t="shared" ca="1" si="63"/>
        <v>0</v>
      </c>
      <c r="GB20" s="121"/>
      <c r="GH20" s="390" t="s">
        <v>97</v>
      </c>
      <c r="GI20" s="390"/>
      <c r="GJ20" s="137">
        <f ca="1">FO20</f>
        <v>38</v>
      </c>
      <c r="GK20" s="137">
        <f t="shared" ref="GK20:GV20" ca="1" si="64">FP20</f>
        <v>36</v>
      </c>
      <c r="GL20" s="137">
        <f t="shared" ca="1" si="64"/>
        <v>33</v>
      </c>
      <c r="GM20" s="137">
        <f t="shared" ca="1" si="64"/>
        <v>31</v>
      </c>
      <c r="GN20" s="137">
        <f t="shared" ca="1" si="64"/>
        <v>29</v>
      </c>
      <c r="GO20" s="137">
        <f t="shared" ca="1" si="64"/>
        <v>26</v>
      </c>
      <c r="GP20" s="137">
        <f t="shared" ca="1" si="64"/>
        <v>24</v>
      </c>
      <c r="GQ20" s="137">
        <f t="shared" ca="1" si="64"/>
        <v>22</v>
      </c>
      <c r="GR20" s="137">
        <f t="shared" ca="1" si="64"/>
        <v>19</v>
      </c>
      <c r="GS20" s="137">
        <f t="shared" ca="1" si="64"/>
        <v>17</v>
      </c>
      <c r="GT20" s="137">
        <f t="shared" ca="1" si="64"/>
        <v>10</v>
      </c>
      <c r="GU20" s="137">
        <f t="shared" ca="1" si="64"/>
        <v>4</v>
      </c>
      <c r="GV20" s="137">
        <f t="shared" ca="1" si="64"/>
        <v>0</v>
      </c>
      <c r="GW20" s="121"/>
      <c r="HC20" s="390" t="s">
        <v>97</v>
      </c>
      <c r="HD20" s="390"/>
      <c r="HE20" s="137">
        <f ca="1">GJ20</f>
        <v>38</v>
      </c>
      <c r="HF20" s="137">
        <f t="shared" ref="HF20:HQ20" ca="1" si="65">GK20</f>
        <v>36</v>
      </c>
      <c r="HG20" s="137">
        <f t="shared" ca="1" si="65"/>
        <v>33</v>
      </c>
      <c r="HH20" s="137">
        <f t="shared" ca="1" si="65"/>
        <v>31</v>
      </c>
      <c r="HI20" s="137">
        <f t="shared" ca="1" si="65"/>
        <v>29</v>
      </c>
      <c r="HJ20" s="137">
        <f t="shared" ca="1" si="65"/>
        <v>26</v>
      </c>
      <c r="HK20" s="137">
        <f t="shared" ca="1" si="65"/>
        <v>24</v>
      </c>
      <c r="HL20" s="137">
        <f t="shared" ca="1" si="65"/>
        <v>22</v>
      </c>
      <c r="HM20" s="137">
        <f t="shared" ca="1" si="65"/>
        <v>19</v>
      </c>
      <c r="HN20" s="137">
        <f t="shared" ca="1" si="65"/>
        <v>17</v>
      </c>
      <c r="HO20" s="137">
        <f t="shared" ca="1" si="65"/>
        <v>10</v>
      </c>
      <c r="HP20" s="137">
        <f t="shared" ca="1" si="65"/>
        <v>4</v>
      </c>
      <c r="HQ20" s="137">
        <f t="shared" ca="1" si="65"/>
        <v>0</v>
      </c>
      <c r="HR20" s="121"/>
      <c r="HX20" s="390" t="s">
        <v>97</v>
      </c>
      <c r="HY20" s="390"/>
      <c r="HZ20" s="137">
        <f ca="1">HE20</f>
        <v>38</v>
      </c>
      <c r="IA20" s="137">
        <f t="shared" ref="IA20:IL20" ca="1" si="66">HF20</f>
        <v>36</v>
      </c>
      <c r="IB20" s="137">
        <f t="shared" ca="1" si="66"/>
        <v>33</v>
      </c>
      <c r="IC20" s="137">
        <f t="shared" ca="1" si="66"/>
        <v>31</v>
      </c>
      <c r="ID20" s="137">
        <f t="shared" ca="1" si="66"/>
        <v>29</v>
      </c>
      <c r="IE20" s="137">
        <f t="shared" ca="1" si="66"/>
        <v>26</v>
      </c>
      <c r="IF20" s="137">
        <f t="shared" ca="1" si="66"/>
        <v>24</v>
      </c>
      <c r="IG20" s="137">
        <f t="shared" ca="1" si="66"/>
        <v>22</v>
      </c>
      <c r="IH20" s="137">
        <f t="shared" ca="1" si="66"/>
        <v>19</v>
      </c>
      <c r="II20" s="137">
        <f t="shared" ca="1" si="66"/>
        <v>17</v>
      </c>
      <c r="IJ20" s="137">
        <f t="shared" ca="1" si="66"/>
        <v>10</v>
      </c>
      <c r="IK20" s="137">
        <f t="shared" ca="1" si="66"/>
        <v>4</v>
      </c>
      <c r="IL20" s="137">
        <f t="shared" ca="1" si="66"/>
        <v>0</v>
      </c>
      <c r="IM20" s="121"/>
      <c r="IS20" s="390" t="s">
        <v>97</v>
      </c>
      <c r="IT20" s="390"/>
      <c r="IU20" s="137">
        <f ca="1">HZ20</f>
        <v>38</v>
      </c>
      <c r="IV20" s="137">
        <f t="shared" ref="IV20:JG20" ca="1" si="67">IA20</f>
        <v>36</v>
      </c>
      <c r="IW20" s="137">
        <f t="shared" ca="1" si="67"/>
        <v>33</v>
      </c>
      <c r="IX20" s="137">
        <f t="shared" ca="1" si="67"/>
        <v>31</v>
      </c>
      <c r="IY20" s="137">
        <f t="shared" ca="1" si="67"/>
        <v>29</v>
      </c>
      <c r="IZ20" s="137">
        <f t="shared" ca="1" si="67"/>
        <v>26</v>
      </c>
      <c r="JA20" s="137">
        <f t="shared" ca="1" si="67"/>
        <v>24</v>
      </c>
      <c r="JB20" s="137">
        <f t="shared" ca="1" si="67"/>
        <v>22</v>
      </c>
      <c r="JC20" s="137">
        <f t="shared" ca="1" si="67"/>
        <v>19</v>
      </c>
      <c r="JD20" s="137">
        <f t="shared" ca="1" si="67"/>
        <v>17</v>
      </c>
      <c r="JE20" s="137">
        <f t="shared" ca="1" si="67"/>
        <v>10</v>
      </c>
      <c r="JF20" s="137">
        <f t="shared" ca="1" si="67"/>
        <v>4</v>
      </c>
      <c r="JG20" s="137">
        <f t="shared" ca="1" si="67"/>
        <v>0</v>
      </c>
      <c r="JH20" s="121"/>
      <c r="JN20" s="390" t="s">
        <v>97</v>
      </c>
      <c r="JO20" s="390"/>
      <c r="JP20" s="137">
        <f ca="1">IU20</f>
        <v>38</v>
      </c>
      <c r="JQ20" s="137">
        <f t="shared" ref="JQ20:KB20" ca="1" si="68">IV20</f>
        <v>36</v>
      </c>
      <c r="JR20" s="137">
        <f t="shared" ca="1" si="68"/>
        <v>33</v>
      </c>
      <c r="JS20" s="137">
        <f t="shared" ca="1" si="68"/>
        <v>31</v>
      </c>
      <c r="JT20" s="137">
        <f t="shared" ca="1" si="68"/>
        <v>29</v>
      </c>
      <c r="JU20" s="137">
        <f t="shared" ca="1" si="68"/>
        <v>26</v>
      </c>
      <c r="JV20" s="137">
        <f t="shared" ca="1" si="68"/>
        <v>24</v>
      </c>
      <c r="JW20" s="137">
        <f t="shared" ca="1" si="68"/>
        <v>22</v>
      </c>
      <c r="JX20" s="137">
        <f t="shared" ca="1" si="68"/>
        <v>19</v>
      </c>
      <c r="JY20" s="137">
        <f t="shared" ca="1" si="68"/>
        <v>17</v>
      </c>
      <c r="JZ20" s="137">
        <f t="shared" ca="1" si="68"/>
        <v>10</v>
      </c>
      <c r="KA20" s="137">
        <f t="shared" ca="1" si="68"/>
        <v>4</v>
      </c>
      <c r="KB20" s="137">
        <f t="shared" ca="1" si="68"/>
        <v>0</v>
      </c>
      <c r="KC20" s="121"/>
      <c r="KI20" s="390" t="s">
        <v>97</v>
      </c>
      <c r="KJ20" s="390"/>
      <c r="KK20" s="137">
        <f ca="1">JP20</f>
        <v>38</v>
      </c>
      <c r="KL20" s="137">
        <f t="shared" ref="KL20:KW20" ca="1" si="69">JQ20</f>
        <v>36</v>
      </c>
      <c r="KM20" s="137">
        <f t="shared" ca="1" si="69"/>
        <v>33</v>
      </c>
      <c r="KN20" s="137">
        <f t="shared" ca="1" si="69"/>
        <v>31</v>
      </c>
      <c r="KO20" s="137">
        <f t="shared" ca="1" si="69"/>
        <v>29</v>
      </c>
      <c r="KP20" s="137">
        <f t="shared" ca="1" si="69"/>
        <v>26</v>
      </c>
      <c r="KQ20" s="137">
        <f t="shared" ca="1" si="69"/>
        <v>24</v>
      </c>
      <c r="KR20" s="137">
        <f t="shared" ca="1" si="69"/>
        <v>22</v>
      </c>
      <c r="KS20" s="137">
        <f t="shared" ca="1" si="69"/>
        <v>19</v>
      </c>
      <c r="KT20" s="137">
        <f t="shared" ca="1" si="69"/>
        <v>17</v>
      </c>
      <c r="KU20" s="137">
        <f t="shared" ca="1" si="69"/>
        <v>10</v>
      </c>
      <c r="KV20" s="137">
        <f t="shared" ca="1" si="69"/>
        <v>4</v>
      </c>
      <c r="KW20" s="137">
        <f t="shared" ca="1" si="69"/>
        <v>0</v>
      </c>
      <c r="KX20" s="121"/>
      <c r="LD20" s="390" t="s">
        <v>97</v>
      </c>
      <c r="LE20" s="390"/>
      <c r="LF20" s="137">
        <f ca="1">KK20</f>
        <v>38</v>
      </c>
      <c r="LG20" s="137">
        <f t="shared" ref="LG20:LR20" ca="1" si="70">KL20</f>
        <v>36</v>
      </c>
      <c r="LH20" s="137">
        <f t="shared" ca="1" si="70"/>
        <v>33</v>
      </c>
      <c r="LI20" s="137">
        <f t="shared" ca="1" si="70"/>
        <v>31</v>
      </c>
      <c r="LJ20" s="137">
        <f t="shared" ca="1" si="70"/>
        <v>29</v>
      </c>
      <c r="LK20" s="137">
        <f t="shared" ca="1" si="70"/>
        <v>26</v>
      </c>
      <c r="LL20" s="137">
        <f t="shared" ca="1" si="70"/>
        <v>24</v>
      </c>
      <c r="LM20" s="137">
        <f t="shared" ca="1" si="70"/>
        <v>22</v>
      </c>
      <c r="LN20" s="137">
        <f t="shared" ca="1" si="70"/>
        <v>19</v>
      </c>
      <c r="LO20" s="137">
        <f t="shared" ca="1" si="70"/>
        <v>17</v>
      </c>
      <c r="LP20" s="137">
        <f t="shared" ca="1" si="70"/>
        <v>10</v>
      </c>
      <c r="LQ20" s="137">
        <f t="shared" ca="1" si="70"/>
        <v>4</v>
      </c>
      <c r="LR20" s="137">
        <f t="shared" ca="1" si="70"/>
        <v>0</v>
      </c>
      <c r="LS20" s="121"/>
    </row>
    <row r="21" spans="1:336" ht="15.75" customHeight="1" thickTop="1" x14ac:dyDescent="0.25">
      <c r="A21" s="526" t="str">
        <f>IF(Notenschlüssel!B11&lt;&gt;"",Notenschlüssel!B11,"")</f>
        <v/>
      </c>
      <c r="B21" s="527"/>
      <c r="C21" s="527"/>
      <c r="D21" s="527"/>
      <c r="E21" s="527"/>
      <c r="F21" s="527"/>
      <c r="G21" s="527"/>
      <c r="H21" s="527"/>
      <c r="I21" s="527"/>
      <c r="J21" s="527"/>
      <c r="K21" s="528"/>
      <c r="V21" s="495" t="s">
        <v>43</v>
      </c>
      <c r="W21" s="496"/>
      <c r="X21" s="52">
        <v>12</v>
      </c>
      <c r="Y21" s="52">
        <v>11</v>
      </c>
      <c r="Z21" s="52">
        <v>10</v>
      </c>
      <c r="AA21" s="52">
        <v>9</v>
      </c>
      <c r="AB21" s="52">
        <v>8</v>
      </c>
      <c r="AC21" s="52">
        <v>7</v>
      </c>
      <c r="AD21" s="52">
        <v>6</v>
      </c>
      <c r="AE21" s="52">
        <v>5</v>
      </c>
      <c r="AF21" s="52">
        <v>4</v>
      </c>
      <c r="AG21" s="52">
        <v>3</v>
      </c>
      <c r="AH21" s="52">
        <v>2</v>
      </c>
      <c r="AI21" s="52">
        <v>1</v>
      </c>
      <c r="AJ21" s="52">
        <v>0</v>
      </c>
      <c r="AK21" s="17"/>
      <c r="AP21" s="5"/>
      <c r="AQ21" s="495" t="s">
        <v>43</v>
      </c>
      <c r="AR21" s="496"/>
      <c r="AS21" s="52">
        <v>12</v>
      </c>
      <c r="AT21" s="52">
        <v>11</v>
      </c>
      <c r="AU21" s="52">
        <v>10</v>
      </c>
      <c r="AV21" s="52">
        <v>9</v>
      </c>
      <c r="AW21" s="52">
        <v>8</v>
      </c>
      <c r="AX21" s="52">
        <v>7</v>
      </c>
      <c r="AY21" s="52">
        <v>6</v>
      </c>
      <c r="AZ21" s="52">
        <v>5</v>
      </c>
      <c r="BA21" s="52">
        <v>4</v>
      </c>
      <c r="BB21" s="52">
        <v>3</v>
      </c>
      <c r="BC21" s="52">
        <v>2</v>
      </c>
      <c r="BD21" s="52">
        <v>1</v>
      </c>
      <c r="BE21" s="52">
        <v>0</v>
      </c>
      <c r="BF21" s="17"/>
      <c r="BK21" s="5"/>
      <c r="BL21" s="495" t="s">
        <v>43</v>
      </c>
      <c r="BM21" s="496"/>
      <c r="BN21" s="52">
        <v>12</v>
      </c>
      <c r="BO21" s="52">
        <v>11</v>
      </c>
      <c r="BP21" s="52">
        <v>10</v>
      </c>
      <c r="BQ21" s="52">
        <v>9</v>
      </c>
      <c r="BR21" s="52">
        <v>8</v>
      </c>
      <c r="BS21" s="52">
        <v>7</v>
      </c>
      <c r="BT21" s="52">
        <v>6</v>
      </c>
      <c r="BU21" s="52">
        <v>5</v>
      </c>
      <c r="BV21" s="52">
        <v>4</v>
      </c>
      <c r="BW21" s="52">
        <v>3</v>
      </c>
      <c r="BX21" s="52">
        <v>2</v>
      </c>
      <c r="BY21" s="52">
        <v>1</v>
      </c>
      <c r="BZ21" s="52">
        <v>0</v>
      </c>
      <c r="CA21" s="17"/>
      <c r="CF21" s="5"/>
      <c r="CG21" s="495" t="s">
        <v>43</v>
      </c>
      <c r="CH21" s="496"/>
      <c r="CI21" s="52">
        <v>12</v>
      </c>
      <c r="CJ21" s="52">
        <v>11</v>
      </c>
      <c r="CK21" s="52">
        <v>10</v>
      </c>
      <c r="CL21" s="52">
        <v>9</v>
      </c>
      <c r="CM21" s="52">
        <v>8</v>
      </c>
      <c r="CN21" s="52">
        <v>7</v>
      </c>
      <c r="CO21" s="52">
        <v>6</v>
      </c>
      <c r="CP21" s="52">
        <v>5</v>
      </c>
      <c r="CQ21" s="52">
        <v>4</v>
      </c>
      <c r="CR21" s="52">
        <v>3</v>
      </c>
      <c r="CS21" s="52">
        <v>2</v>
      </c>
      <c r="CT21" s="52">
        <v>1</v>
      </c>
      <c r="CU21" s="52">
        <v>0</v>
      </c>
      <c r="CV21" s="17"/>
      <c r="DA21" s="5"/>
      <c r="DB21" s="495" t="s">
        <v>43</v>
      </c>
      <c r="DC21" s="496"/>
      <c r="DD21" s="52">
        <v>12</v>
      </c>
      <c r="DE21" s="52">
        <v>11</v>
      </c>
      <c r="DF21" s="52">
        <v>10</v>
      </c>
      <c r="DG21" s="52">
        <v>9</v>
      </c>
      <c r="DH21" s="52">
        <v>8</v>
      </c>
      <c r="DI21" s="52">
        <v>7</v>
      </c>
      <c r="DJ21" s="52">
        <v>6</v>
      </c>
      <c r="DK21" s="52">
        <v>5</v>
      </c>
      <c r="DL21" s="52">
        <v>4</v>
      </c>
      <c r="DM21" s="52">
        <v>3</v>
      </c>
      <c r="DN21" s="52">
        <v>2</v>
      </c>
      <c r="DO21" s="52">
        <v>1</v>
      </c>
      <c r="DP21" s="52">
        <v>0</v>
      </c>
      <c r="DQ21" s="17"/>
      <c r="DV21" s="5"/>
      <c r="DW21" s="495" t="s">
        <v>43</v>
      </c>
      <c r="DX21" s="496"/>
      <c r="DY21" s="52">
        <v>12</v>
      </c>
      <c r="DZ21" s="52">
        <v>11</v>
      </c>
      <c r="EA21" s="52">
        <v>10</v>
      </c>
      <c r="EB21" s="52">
        <v>9</v>
      </c>
      <c r="EC21" s="52">
        <v>8</v>
      </c>
      <c r="ED21" s="52">
        <v>7</v>
      </c>
      <c r="EE21" s="52">
        <v>6</v>
      </c>
      <c r="EF21" s="52">
        <v>5</v>
      </c>
      <c r="EG21" s="52">
        <v>4</v>
      </c>
      <c r="EH21" s="52">
        <v>3</v>
      </c>
      <c r="EI21" s="52">
        <v>2</v>
      </c>
      <c r="EJ21" s="52">
        <v>1</v>
      </c>
      <c r="EK21" s="52">
        <v>0</v>
      </c>
      <c r="EL21" s="17"/>
      <c r="EQ21" s="5"/>
      <c r="ER21" s="495" t="s">
        <v>43</v>
      </c>
      <c r="ES21" s="496"/>
      <c r="ET21" s="52">
        <v>12</v>
      </c>
      <c r="EU21" s="52">
        <v>11</v>
      </c>
      <c r="EV21" s="52">
        <v>10</v>
      </c>
      <c r="EW21" s="52">
        <v>9</v>
      </c>
      <c r="EX21" s="52">
        <v>8</v>
      </c>
      <c r="EY21" s="52">
        <v>7</v>
      </c>
      <c r="EZ21" s="52">
        <v>6</v>
      </c>
      <c r="FA21" s="52">
        <v>5</v>
      </c>
      <c r="FB21" s="52">
        <v>4</v>
      </c>
      <c r="FC21" s="52">
        <v>3</v>
      </c>
      <c r="FD21" s="52">
        <v>2</v>
      </c>
      <c r="FE21" s="52">
        <v>1</v>
      </c>
      <c r="FF21" s="52">
        <v>0</v>
      </c>
      <c r="FG21" s="17"/>
      <c r="FL21" s="5"/>
      <c r="FM21" s="510" t="s">
        <v>43</v>
      </c>
      <c r="FN21" s="510"/>
      <c r="FO21" s="52">
        <v>12</v>
      </c>
      <c r="FP21" s="52">
        <v>11</v>
      </c>
      <c r="FQ21" s="52">
        <v>10</v>
      </c>
      <c r="FR21" s="52">
        <v>9</v>
      </c>
      <c r="FS21" s="52">
        <v>8</v>
      </c>
      <c r="FT21" s="52">
        <v>7</v>
      </c>
      <c r="FU21" s="52">
        <v>6</v>
      </c>
      <c r="FV21" s="52">
        <v>5</v>
      </c>
      <c r="FW21" s="52">
        <v>4</v>
      </c>
      <c r="FX21" s="52">
        <v>3</v>
      </c>
      <c r="FY21" s="52">
        <v>2</v>
      </c>
      <c r="FZ21" s="52">
        <v>1</v>
      </c>
      <c r="GA21" s="52">
        <v>0</v>
      </c>
      <c r="GB21" s="17"/>
      <c r="GG21" s="5"/>
      <c r="GH21" s="510" t="s">
        <v>43</v>
      </c>
      <c r="GI21" s="510"/>
      <c r="GJ21" s="52">
        <v>12</v>
      </c>
      <c r="GK21" s="52">
        <v>11</v>
      </c>
      <c r="GL21" s="52">
        <v>10</v>
      </c>
      <c r="GM21" s="52">
        <v>9</v>
      </c>
      <c r="GN21" s="52">
        <v>8</v>
      </c>
      <c r="GO21" s="52">
        <v>7</v>
      </c>
      <c r="GP21" s="52">
        <v>6</v>
      </c>
      <c r="GQ21" s="52">
        <v>5</v>
      </c>
      <c r="GR21" s="52">
        <v>4</v>
      </c>
      <c r="GS21" s="52">
        <v>3</v>
      </c>
      <c r="GT21" s="52">
        <v>2</v>
      </c>
      <c r="GU21" s="52">
        <v>1</v>
      </c>
      <c r="GV21" s="52">
        <v>0</v>
      </c>
      <c r="GW21" s="17"/>
      <c r="HB21" s="5"/>
      <c r="HC21" s="510" t="s">
        <v>43</v>
      </c>
      <c r="HD21" s="510"/>
      <c r="HE21" s="52">
        <v>12</v>
      </c>
      <c r="HF21" s="52">
        <v>11</v>
      </c>
      <c r="HG21" s="52">
        <v>10</v>
      </c>
      <c r="HH21" s="52">
        <v>9</v>
      </c>
      <c r="HI21" s="52">
        <v>8</v>
      </c>
      <c r="HJ21" s="52">
        <v>7</v>
      </c>
      <c r="HK21" s="52">
        <v>6</v>
      </c>
      <c r="HL21" s="52">
        <v>5</v>
      </c>
      <c r="HM21" s="52">
        <v>4</v>
      </c>
      <c r="HN21" s="52">
        <v>3</v>
      </c>
      <c r="HO21" s="52">
        <v>2</v>
      </c>
      <c r="HP21" s="52">
        <v>1</v>
      </c>
      <c r="HQ21" s="52">
        <v>0</v>
      </c>
      <c r="HR21" s="17"/>
      <c r="HW21" s="5"/>
      <c r="HX21" s="510" t="s">
        <v>43</v>
      </c>
      <c r="HY21" s="510"/>
      <c r="HZ21" s="52">
        <v>12</v>
      </c>
      <c r="IA21" s="52">
        <v>11</v>
      </c>
      <c r="IB21" s="52">
        <v>10</v>
      </c>
      <c r="IC21" s="52">
        <v>9</v>
      </c>
      <c r="ID21" s="52">
        <v>8</v>
      </c>
      <c r="IE21" s="52">
        <v>7</v>
      </c>
      <c r="IF21" s="52">
        <v>6</v>
      </c>
      <c r="IG21" s="52">
        <v>5</v>
      </c>
      <c r="IH21" s="52">
        <v>4</v>
      </c>
      <c r="II21" s="52">
        <v>3</v>
      </c>
      <c r="IJ21" s="52">
        <v>2</v>
      </c>
      <c r="IK21" s="52">
        <v>1</v>
      </c>
      <c r="IL21" s="52">
        <v>0</v>
      </c>
      <c r="IM21" s="17"/>
      <c r="IR21" s="5"/>
      <c r="IS21" s="510" t="s">
        <v>43</v>
      </c>
      <c r="IT21" s="510"/>
      <c r="IU21" s="52">
        <v>12</v>
      </c>
      <c r="IV21" s="52">
        <v>11</v>
      </c>
      <c r="IW21" s="52">
        <v>10</v>
      </c>
      <c r="IX21" s="52">
        <v>9</v>
      </c>
      <c r="IY21" s="52">
        <v>8</v>
      </c>
      <c r="IZ21" s="52">
        <v>7</v>
      </c>
      <c r="JA21" s="52">
        <v>6</v>
      </c>
      <c r="JB21" s="52">
        <v>5</v>
      </c>
      <c r="JC21" s="52">
        <v>4</v>
      </c>
      <c r="JD21" s="52">
        <v>3</v>
      </c>
      <c r="JE21" s="52">
        <v>2</v>
      </c>
      <c r="JF21" s="52">
        <v>1</v>
      </c>
      <c r="JG21" s="52">
        <v>0</v>
      </c>
      <c r="JH21" s="17"/>
      <c r="JM21" s="5"/>
      <c r="JN21" s="510" t="s">
        <v>43</v>
      </c>
      <c r="JO21" s="510"/>
      <c r="JP21" s="52">
        <v>12</v>
      </c>
      <c r="JQ21" s="52">
        <v>11</v>
      </c>
      <c r="JR21" s="52">
        <v>10</v>
      </c>
      <c r="JS21" s="52">
        <v>9</v>
      </c>
      <c r="JT21" s="52">
        <v>8</v>
      </c>
      <c r="JU21" s="52">
        <v>7</v>
      </c>
      <c r="JV21" s="52">
        <v>6</v>
      </c>
      <c r="JW21" s="52">
        <v>5</v>
      </c>
      <c r="JX21" s="52">
        <v>4</v>
      </c>
      <c r="JY21" s="52">
        <v>3</v>
      </c>
      <c r="JZ21" s="52">
        <v>2</v>
      </c>
      <c r="KA21" s="52">
        <v>1</v>
      </c>
      <c r="KB21" s="52">
        <v>0</v>
      </c>
      <c r="KC21" s="17"/>
      <c r="KH21" s="5"/>
      <c r="KI21" s="510" t="s">
        <v>43</v>
      </c>
      <c r="KJ21" s="510"/>
      <c r="KK21" s="52">
        <v>12</v>
      </c>
      <c r="KL21" s="52">
        <v>11</v>
      </c>
      <c r="KM21" s="52">
        <v>10</v>
      </c>
      <c r="KN21" s="52">
        <v>9</v>
      </c>
      <c r="KO21" s="52">
        <v>8</v>
      </c>
      <c r="KP21" s="52">
        <v>7</v>
      </c>
      <c r="KQ21" s="52">
        <v>6</v>
      </c>
      <c r="KR21" s="52">
        <v>5</v>
      </c>
      <c r="KS21" s="52">
        <v>4</v>
      </c>
      <c r="KT21" s="52">
        <v>3</v>
      </c>
      <c r="KU21" s="52">
        <v>2</v>
      </c>
      <c r="KV21" s="52">
        <v>1</v>
      </c>
      <c r="KW21" s="52">
        <v>0</v>
      </c>
      <c r="KX21" s="17"/>
      <c r="LC21" s="5"/>
      <c r="LD21" s="510" t="s">
        <v>43</v>
      </c>
      <c r="LE21" s="510"/>
      <c r="LF21" s="52">
        <v>12</v>
      </c>
      <c r="LG21" s="52">
        <v>11</v>
      </c>
      <c r="LH21" s="52">
        <v>10</v>
      </c>
      <c r="LI21" s="52">
        <v>9</v>
      </c>
      <c r="LJ21" s="52">
        <v>8</v>
      </c>
      <c r="LK21" s="52">
        <v>7</v>
      </c>
      <c r="LL21" s="52">
        <v>6</v>
      </c>
      <c r="LM21" s="52">
        <v>5</v>
      </c>
      <c r="LN21" s="52">
        <v>4</v>
      </c>
      <c r="LO21" s="52">
        <v>3</v>
      </c>
      <c r="LP21" s="52">
        <v>2</v>
      </c>
      <c r="LQ21" s="52">
        <v>1</v>
      </c>
      <c r="LR21" s="52">
        <v>0</v>
      </c>
      <c r="LS21" s="17"/>
      <c r="LX21" s="5"/>
    </row>
    <row r="22" spans="1:336" ht="15.75" customHeight="1" thickBot="1" x14ac:dyDescent="0.3">
      <c r="A22" s="529"/>
      <c r="B22" s="530"/>
      <c r="C22" s="530"/>
      <c r="D22" s="530"/>
      <c r="E22" s="530"/>
      <c r="F22" s="530"/>
      <c r="G22" s="530"/>
      <c r="H22" s="530"/>
      <c r="I22" s="530"/>
      <c r="J22" s="530"/>
      <c r="K22" s="531"/>
      <c r="V22" s="493" t="s">
        <v>2</v>
      </c>
      <c r="W22" s="494"/>
      <c r="X22" s="51" t="s">
        <v>27</v>
      </c>
      <c r="Y22" s="51" t="s">
        <v>28</v>
      </c>
      <c r="Z22" s="51" t="s">
        <v>29</v>
      </c>
      <c r="AA22" s="51" t="s">
        <v>30</v>
      </c>
      <c r="AB22" s="51" t="s">
        <v>31</v>
      </c>
      <c r="AC22" s="51" t="s">
        <v>32</v>
      </c>
      <c r="AD22" s="51" t="s">
        <v>33</v>
      </c>
      <c r="AE22" s="51" t="s">
        <v>34</v>
      </c>
      <c r="AF22" s="51" t="s">
        <v>42</v>
      </c>
      <c r="AG22" s="51" t="s">
        <v>35</v>
      </c>
      <c r="AH22" s="51" t="s">
        <v>36</v>
      </c>
      <c r="AI22" s="51" t="s">
        <v>37</v>
      </c>
      <c r="AJ22" s="51" t="s">
        <v>38</v>
      </c>
      <c r="AK22" s="17"/>
      <c r="AQ22" s="493" t="s">
        <v>2</v>
      </c>
      <c r="AR22" s="494"/>
      <c r="AS22" s="51" t="s">
        <v>27</v>
      </c>
      <c r="AT22" s="51" t="s">
        <v>28</v>
      </c>
      <c r="AU22" s="51" t="s">
        <v>29</v>
      </c>
      <c r="AV22" s="51" t="s">
        <v>30</v>
      </c>
      <c r="AW22" s="51" t="s">
        <v>31</v>
      </c>
      <c r="AX22" s="51" t="s">
        <v>32</v>
      </c>
      <c r="AY22" s="51" t="s">
        <v>33</v>
      </c>
      <c r="AZ22" s="51" t="s">
        <v>34</v>
      </c>
      <c r="BA22" s="51" t="s">
        <v>42</v>
      </c>
      <c r="BB22" s="51" t="s">
        <v>35</v>
      </c>
      <c r="BC22" s="51" t="s">
        <v>36</v>
      </c>
      <c r="BD22" s="51" t="s">
        <v>37</v>
      </c>
      <c r="BE22" s="51" t="s">
        <v>38</v>
      </c>
      <c r="BF22" s="17"/>
      <c r="BL22" s="493" t="s">
        <v>2</v>
      </c>
      <c r="BM22" s="494"/>
      <c r="BN22" s="51" t="s">
        <v>27</v>
      </c>
      <c r="BO22" s="51" t="s">
        <v>28</v>
      </c>
      <c r="BP22" s="51" t="s">
        <v>29</v>
      </c>
      <c r="BQ22" s="51" t="s">
        <v>30</v>
      </c>
      <c r="BR22" s="51" t="s">
        <v>31</v>
      </c>
      <c r="BS22" s="51" t="s">
        <v>32</v>
      </c>
      <c r="BT22" s="51" t="s">
        <v>33</v>
      </c>
      <c r="BU22" s="51" t="s">
        <v>34</v>
      </c>
      <c r="BV22" s="51" t="s">
        <v>42</v>
      </c>
      <c r="BW22" s="51" t="s">
        <v>35</v>
      </c>
      <c r="BX22" s="51" t="s">
        <v>36</v>
      </c>
      <c r="BY22" s="51" t="s">
        <v>37</v>
      </c>
      <c r="BZ22" s="51" t="s">
        <v>38</v>
      </c>
      <c r="CA22" s="17"/>
      <c r="CG22" s="493" t="s">
        <v>2</v>
      </c>
      <c r="CH22" s="494"/>
      <c r="CI22" s="51" t="s">
        <v>27</v>
      </c>
      <c r="CJ22" s="51" t="s">
        <v>28</v>
      </c>
      <c r="CK22" s="51" t="s">
        <v>29</v>
      </c>
      <c r="CL22" s="51" t="s">
        <v>30</v>
      </c>
      <c r="CM22" s="51" t="s">
        <v>31</v>
      </c>
      <c r="CN22" s="51" t="s">
        <v>32</v>
      </c>
      <c r="CO22" s="51" t="s">
        <v>33</v>
      </c>
      <c r="CP22" s="51" t="s">
        <v>34</v>
      </c>
      <c r="CQ22" s="51" t="s">
        <v>42</v>
      </c>
      <c r="CR22" s="51" t="s">
        <v>35</v>
      </c>
      <c r="CS22" s="51" t="s">
        <v>36</v>
      </c>
      <c r="CT22" s="51" t="s">
        <v>37</v>
      </c>
      <c r="CU22" s="51" t="s">
        <v>38</v>
      </c>
      <c r="CV22" s="17"/>
      <c r="DB22" s="493" t="s">
        <v>2</v>
      </c>
      <c r="DC22" s="494"/>
      <c r="DD22" s="51" t="s">
        <v>27</v>
      </c>
      <c r="DE22" s="51" t="s">
        <v>28</v>
      </c>
      <c r="DF22" s="51" t="s">
        <v>29</v>
      </c>
      <c r="DG22" s="51" t="s">
        <v>30</v>
      </c>
      <c r="DH22" s="51" t="s">
        <v>31</v>
      </c>
      <c r="DI22" s="51" t="s">
        <v>32</v>
      </c>
      <c r="DJ22" s="51" t="s">
        <v>33</v>
      </c>
      <c r="DK22" s="51" t="s">
        <v>34</v>
      </c>
      <c r="DL22" s="51" t="s">
        <v>42</v>
      </c>
      <c r="DM22" s="51" t="s">
        <v>35</v>
      </c>
      <c r="DN22" s="51" t="s">
        <v>36</v>
      </c>
      <c r="DO22" s="51" t="s">
        <v>37</v>
      </c>
      <c r="DP22" s="51" t="s">
        <v>38</v>
      </c>
      <c r="DQ22" s="17"/>
      <c r="DW22" s="493" t="s">
        <v>2</v>
      </c>
      <c r="DX22" s="494"/>
      <c r="DY22" s="51" t="s">
        <v>27</v>
      </c>
      <c r="DZ22" s="51" t="s">
        <v>28</v>
      </c>
      <c r="EA22" s="51" t="s">
        <v>29</v>
      </c>
      <c r="EB22" s="51" t="s">
        <v>30</v>
      </c>
      <c r="EC22" s="51" t="s">
        <v>31</v>
      </c>
      <c r="ED22" s="51" t="s">
        <v>32</v>
      </c>
      <c r="EE22" s="51" t="s">
        <v>33</v>
      </c>
      <c r="EF22" s="51" t="s">
        <v>34</v>
      </c>
      <c r="EG22" s="51" t="s">
        <v>42</v>
      </c>
      <c r="EH22" s="51" t="s">
        <v>35</v>
      </c>
      <c r="EI22" s="51" t="s">
        <v>36</v>
      </c>
      <c r="EJ22" s="51" t="s">
        <v>37</v>
      </c>
      <c r="EK22" s="51" t="s">
        <v>38</v>
      </c>
      <c r="EL22" s="17"/>
      <c r="ER22" s="493" t="s">
        <v>2</v>
      </c>
      <c r="ES22" s="494"/>
      <c r="ET22" s="51" t="s">
        <v>27</v>
      </c>
      <c r="EU22" s="51" t="s">
        <v>28</v>
      </c>
      <c r="EV22" s="51" t="s">
        <v>29</v>
      </c>
      <c r="EW22" s="51" t="s">
        <v>30</v>
      </c>
      <c r="EX22" s="51" t="s">
        <v>31</v>
      </c>
      <c r="EY22" s="51" t="s">
        <v>32</v>
      </c>
      <c r="EZ22" s="51" t="s">
        <v>33</v>
      </c>
      <c r="FA22" s="51" t="s">
        <v>34</v>
      </c>
      <c r="FB22" s="51" t="s">
        <v>42</v>
      </c>
      <c r="FC22" s="51" t="s">
        <v>35</v>
      </c>
      <c r="FD22" s="51" t="s">
        <v>36</v>
      </c>
      <c r="FE22" s="51" t="s">
        <v>37</v>
      </c>
      <c r="FF22" s="51" t="s">
        <v>38</v>
      </c>
      <c r="FG22" s="17"/>
      <c r="FM22" s="493" t="s">
        <v>2</v>
      </c>
      <c r="FN22" s="494"/>
      <c r="FO22" s="51" t="s">
        <v>27</v>
      </c>
      <c r="FP22" s="51" t="s">
        <v>28</v>
      </c>
      <c r="FQ22" s="51" t="s">
        <v>29</v>
      </c>
      <c r="FR22" s="51" t="s">
        <v>30</v>
      </c>
      <c r="FS22" s="51" t="s">
        <v>31</v>
      </c>
      <c r="FT22" s="51" t="s">
        <v>32</v>
      </c>
      <c r="FU22" s="51" t="s">
        <v>33</v>
      </c>
      <c r="FV22" s="51" t="s">
        <v>34</v>
      </c>
      <c r="FW22" s="51" t="s">
        <v>42</v>
      </c>
      <c r="FX22" s="51" t="s">
        <v>35</v>
      </c>
      <c r="FY22" s="51" t="s">
        <v>36</v>
      </c>
      <c r="FZ22" s="51" t="s">
        <v>37</v>
      </c>
      <c r="GA22" s="51" t="s">
        <v>38</v>
      </c>
      <c r="GB22" s="17"/>
      <c r="GH22" s="493" t="s">
        <v>2</v>
      </c>
      <c r="GI22" s="494"/>
      <c r="GJ22" s="51" t="s">
        <v>27</v>
      </c>
      <c r="GK22" s="51" t="s">
        <v>28</v>
      </c>
      <c r="GL22" s="51" t="s">
        <v>29</v>
      </c>
      <c r="GM22" s="51" t="s">
        <v>30</v>
      </c>
      <c r="GN22" s="51" t="s">
        <v>31</v>
      </c>
      <c r="GO22" s="51" t="s">
        <v>32</v>
      </c>
      <c r="GP22" s="51" t="s">
        <v>33</v>
      </c>
      <c r="GQ22" s="51" t="s">
        <v>34</v>
      </c>
      <c r="GR22" s="51" t="s">
        <v>42</v>
      </c>
      <c r="GS22" s="51" t="s">
        <v>35</v>
      </c>
      <c r="GT22" s="51" t="s">
        <v>36</v>
      </c>
      <c r="GU22" s="51" t="s">
        <v>37</v>
      </c>
      <c r="GV22" s="51" t="s">
        <v>38</v>
      </c>
      <c r="GW22" s="17"/>
      <c r="HC22" s="493" t="s">
        <v>2</v>
      </c>
      <c r="HD22" s="494"/>
      <c r="HE22" s="51" t="s">
        <v>27</v>
      </c>
      <c r="HF22" s="51" t="s">
        <v>28</v>
      </c>
      <c r="HG22" s="51" t="s">
        <v>29</v>
      </c>
      <c r="HH22" s="51" t="s">
        <v>30</v>
      </c>
      <c r="HI22" s="51" t="s">
        <v>31</v>
      </c>
      <c r="HJ22" s="51" t="s">
        <v>32</v>
      </c>
      <c r="HK22" s="51" t="s">
        <v>33</v>
      </c>
      <c r="HL22" s="51" t="s">
        <v>34</v>
      </c>
      <c r="HM22" s="51" t="s">
        <v>42</v>
      </c>
      <c r="HN22" s="51" t="s">
        <v>35</v>
      </c>
      <c r="HO22" s="51" t="s">
        <v>36</v>
      </c>
      <c r="HP22" s="51" t="s">
        <v>37</v>
      </c>
      <c r="HQ22" s="51" t="s">
        <v>38</v>
      </c>
      <c r="HR22" s="17"/>
      <c r="HX22" s="493" t="s">
        <v>2</v>
      </c>
      <c r="HY22" s="494"/>
      <c r="HZ22" s="51" t="s">
        <v>27</v>
      </c>
      <c r="IA22" s="51" t="s">
        <v>28</v>
      </c>
      <c r="IB22" s="51" t="s">
        <v>29</v>
      </c>
      <c r="IC22" s="51" t="s">
        <v>30</v>
      </c>
      <c r="ID22" s="51" t="s">
        <v>31</v>
      </c>
      <c r="IE22" s="51" t="s">
        <v>32</v>
      </c>
      <c r="IF22" s="51" t="s">
        <v>33</v>
      </c>
      <c r="IG22" s="51" t="s">
        <v>34</v>
      </c>
      <c r="IH22" s="51" t="s">
        <v>42</v>
      </c>
      <c r="II22" s="51" t="s">
        <v>35</v>
      </c>
      <c r="IJ22" s="51" t="s">
        <v>36</v>
      </c>
      <c r="IK22" s="51" t="s">
        <v>37</v>
      </c>
      <c r="IL22" s="51" t="s">
        <v>38</v>
      </c>
      <c r="IM22" s="17"/>
      <c r="IS22" s="493" t="s">
        <v>2</v>
      </c>
      <c r="IT22" s="494"/>
      <c r="IU22" s="51" t="s">
        <v>27</v>
      </c>
      <c r="IV22" s="51" t="s">
        <v>28</v>
      </c>
      <c r="IW22" s="51" t="s">
        <v>29</v>
      </c>
      <c r="IX22" s="51" t="s">
        <v>30</v>
      </c>
      <c r="IY22" s="51" t="s">
        <v>31</v>
      </c>
      <c r="IZ22" s="51" t="s">
        <v>32</v>
      </c>
      <c r="JA22" s="51" t="s">
        <v>33</v>
      </c>
      <c r="JB22" s="51" t="s">
        <v>34</v>
      </c>
      <c r="JC22" s="51" t="s">
        <v>42</v>
      </c>
      <c r="JD22" s="51" t="s">
        <v>35</v>
      </c>
      <c r="JE22" s="51" t="s">
        <v>36</v>
      </c>
      <c r="JF22" s="51" t="s">
        <v>37</v>
      </c>
      <c r="JG22" s="51" t="s">
        <v>38</v>
      </c>
      <c r="JH22" s="17"/>
      <c r="JN22" s="493" t="s">
        <v>2</v>
      </c>
      <c r="JO22" s="494"/>
      <c r="JP22" s="51" t="s">
        <v>27</v>
      </c>
      <c r="JQ22" s="51" t="s">
        <v>28</v>
      </c>
      <c r="JR22" s="51" t="s">
        <v>29</v>
      </c>
      <c r="JS22" s="51" t="s">
        <v>30</v>
      </c>
      <c r="JT22" s="51" t="s">
        <v>31</v>
      </c>
      <c r="JU22" s="51" t="s">
        <v>32</v>
      </c>
      <c r="JV22" s="51" t="s">
        <v>33</v>
      </c>
      <c r="JW22" s="51" t="s">
        <v>34</v>
      </c>
      <c r="JX22" s="51" t="s">
        <v>42</v>
      </c>
      <c r="JY22" s="51" t="s">
        <v>35</v>
      </c>
      <c r="JZ22" s="51" t="s">
        <v>36</v>
      </c>
      <c r="KA22" s="51" t="s">
        <v>37</v>
      </c>
      <c r="KB22" s="51" t="s">
        <v>38</v>
      </c>
      <c r="KC22" s="17"/>
      <c r="KI22" s="493" t="s">
        <v>2</v>
      </c>
      <c r="KJ22" s="494"/>
      <c r="KK22" s="51" t="s">
        <v>27</v>
      </c>
      <c r="KL22" s="51" t="s">
        <v>28</v>
      </c>
      <c r="KM22" s="51" t="s">
        <v>29</v>
      </c>
      <c r="KN22" s="51" t="s">
        <v>30</v>
      </c>
      <c r="KO22" s="51" t="s">
        <v>31</v>
      </c>
      <c r="KP22" s="51" t="s">
        <v>32</v>
      </c>
      <c r="KQ22" s="51" t="s">
        <v>33</v>
      </c>
      <c r="KR22" s="51" t="s">
        <v>34</v>
      </c>
      <c r="KS22" s="51" t="s">
        <v>42</v>
      </c>
      <c r="KT22" s="51" t="s">
        <v>35</v>
      </c>
      <c r="KU22" s="51" t="s">
        <v>36</v>
      </c>
      <c r="KV22" s="51" t="s">
        <v>37</v>
      </c>
      <c r="KW22" s="51" t="s">
        <v>38</v>
      </c>
      <c r="KX22" s="17"/>
      <c r="LD22" s="493" t="s">
        <v>2</v>
      </c>
      <c r="LE22" s="494"/>
      <c r="LF22" s="51" t="s">
        <v>27</v>
      </c>
      <c r="LG22" s="51" t="s">
        <v>28</v>
      </c>
      <c r="LH22" s="51" t="s">
        <v>29</v>
      </c>
      <c r="LI22" s="51" t="s">
        <v>30</v>
      </c>
      <c r="LJ22" s="51" t="s">
        <v>31</v>
      </c>
      <c r="LK22" s="51" t="s">
        <v>32</v>
      </c>
      <c r="LL22" s="51" t="s">
        <v>33</v>
      </c>
      <c r="LM22" s="51" t="s">
        <v>34</v>
      </c>
      <c r="LN22" s="51" t="s">
        <v>42</v>
      </c>
      <c r="LO22" s="51" t="s">
        <v>35</v>
      </c>
      <c r="LP22" s="51" t="s">
        <v>36</v>
      </c>
      <c r="LQ22" s="51" t="s">
        <v>37</v>
      </c>
      <c r="LR22" s="51" t="s">
        <v>38</v>
      </c>
      <c r="LS22" s="17"/>
    </row>
    <row r="23" spans="1:336" ht="15.75" customHeight="1" thickTop="1" thickBot="1" x14ac:dyDescent="0.3">
      <c r="A23" s="532"/>
      <c r="B23" s="533"/>
      <c r="C23" s="533"/>
      <c r="D23" s="533"/>
      <c r="E23" s="533"/>
      <c r="F23" s="533"/>
      <c r="G23" s="533"/>
      <c r="H23" s="533"/>
      <c r="I23" s="533"/>
      <c r="J23" s="533"/>
      <c r="K23" s="534"/>
      <c r="N23" s="522" t="s">
        <v>86</v>
      </c>
      <c r="O23" s="522"/>
      <c r="P23" s="522"/>
      <c r="Q23" s="522"/>
      <c r="R23" s="522"/>
      <c r="S23" s="522"/>
      <c r="V23" s="391" t="s">
        <v>44</v>
      </c>
      <c r="W23" s="392"/>
      <c r="X23" s="52" t="str">
        <f t="shared" ref="X23:AJ23" si="71">IF(B32&lt;&gt;0,B32,"")</f>
        <v/>
      </c>
      <c r="Y23" s="52" t="str">
        <f t="shared" si="71"/>
        <v/>
      </c>
      <c r="Z23" s="52" t="str">
        <f t="shared" si="71"/>
        <v/>
      </c>
      <c r="AA23" s="52" t="str">
        <f t="shared" si="71"/>
        <v/>
      </c>
      <c r="AB23" s="52" t="str">
        <f t="shared" si="71"/>
        <v/>
      </c>
      <c r="AC23" s="52" t="str">
        <f t="shared" si="71"/>
        <v/>
      </c>
      <c r="AD23" s="52" t="str">
        <f t="shared" si="71"/>
        <v/>
      </c>
      <c r="AE23" s="52" t="str">
        <f t="shared" si="71"/>
        <v/>
      </c>
      <c r="AF23" s="52" t="str">
        <f t="shared" si="71"/>
        <v/>
      </c>
      <c r="AG23" s="52" t="str">
        <f t="shared" si="71"/>
        <v/>
      </c>
      <c r="AH23" s="52" t="str">
        <f t="shared" si="71"/>
        <v/>
      </c>
      <c r="AI23" s="52" t="str">
        <f t="shared" si="71"/>
        <v/>
      </c>
      <c r="AJ23" s="52" t="str">
        <f t="shared" si="71"/>
        <v/>
      </c>
      <c r="AK23" s="17"/>
      <c r="AQ23" s="391" t="s">
        <v>44</v>
      </c>
      <c r="AR23" s="392"/>
      <c r="AS23" s="52" t="str">
        <f>X23</f>
        <v/>
      </c>
      <c r="AT23" s="52" t="str">
        <f t="shared" ref="AT23:BE23" si="72">Y23</f>
        <v/>
      </c>
      <c r="AU23" s="52" t="str">
        <f t="shared" si="72"/>
        <v/>
      </c>
      <c r="AV23" s="52" t="str">
        <f t="shared" si="72"/>
        <v/>
      </c>
      <c r="AW23" s="52" t="str">
        <f t="shared" si="72"/>
        <v/>
      </c>
      <c r="AX23" s="52" t="str">
        <f t="shared" si="72"/>
        <v/>
      </c>
      <c r="AY23" s="52" t="str">
        <f t="shared" si="72"/>
        <v/>
      </c>
      <c r="AZ23" s="52" t="str">
        <f t="shared" si="72"/>
        <v/>
      </c>
      <c r="BA23" s="52" t="str">
        <f t="shared" si="72"/>
        <v/>
      </c>
      <c r="BB23" s="52" t="str">
        <f t="shared" si="72"/>
        <v/>
      </c>
      <c r="BC23" s="52" t="str">
        <f t="shared" si="72"/>
        <v/>
      </c>
      <c r="BD23" s="52" t="str">
        <f t="shared" si="72"/>
        <v/>
      </c>
      <c r="BE23" s="52" t="str">
        <f t="shared" si="72"/>
        <v/>
      </c>
      <c r="BF23" s="17"/>
      <c r="BL23" s="391" t="s">
        <v>44</v>
      </c>
      <c r="BM23" s="392"/>
      <c r="BN23" s="52" t="str">
        <f>AS23</f>
        <v/>
      </c>
      <c r="BO23" s="52" t="str">
        <f t="shared" ref="BO23:BZ23" si="73">AT23</f>
        <v/>
      </c>
      <c r="BP23" s="52" t="str">
        <f t="shared" si="73"/>
        <v/>
      </c>
      <c r="BQ23" s="52" t="str">
        <f t="shared" si="73"/>
        <v/>
      </c>
      <c r="BR23" s="52" t="str">
        <f t="shared" si="73"/>
        <v/>
      </c>
      <c r="BS23" s="52" t="str">
        <f t="shared" si="73"/>
        <v/>
      </c>
      <c r="BT23" s="52" t="str">
        <f t="shared" si="73"/>
        <v/>
      </c>
      <c r="BU23" s="52" t="str">
        <f t="shared" si="73"/>
        <v/>
      </c>
      <c r="BV23" s="52" t="str">
        <f t="shared" si="73"/>
        <v/>
      </c>
      <c r="BW23" s="52" t="str">
        <f t="shared" si="73"/>
        <v/>
      </c>
      <c r="BX23" s="52" t="str">
        <f t="shared" si="73"/>
        <v/>
      </c>
      <c r="BY23" s="52" t="str">
        <f t="shared" si="73"/>
        <v/>
      </c>
      <c r="BZ23" s="52" t="str">
        <f t="shared" si="73"/>
        <v/>
      </c>
      <c r="CA23" s="17"/>
      <c r="CG23" s="391" t="s">
        <v>44</v>
      </c>
      <c r="CH23" s="392"/>
      <c r="CI23" s="52" t="str">
        <f>BN23</f>
        <v/>
      </c>
      <c r="CJ23" s="52" t="str">
        <f t="shared" ref="CJ23:CU23" si="74">BO23</f>
        <v/>
      </c>
      <c r="CK23" s="52" t="str">
        <f t="shared" si="74"/>
        <v/>
      </c>
      <c r="CL23" s="52" t="str">
        <f t="shared" si="74"/>
        <v/>
      </c>
      <c r="CM23" s="52" t="str">
        <f t="shared" si="74"/>
        <v/>
      </c>
      <c r="CN23" s="52" t="str">
        <f t="shared" si="74"/>
        <v/>
      </c>
      <c r="CO23" s="52" t="str">
        <f t="shared" si="74"/>
        <v/>
      </c>
      <c r="CP23" s="52" t="str">
        <f t="shared" si="74"/>
        <v/>
      </c>
      <c r="CQ23" s="52" t="str">
        <f t="shared" si="74"/>
        <v/>
      </c>
      <c r="CR23" s="52" t="str">
        <f t="shared" si="74"/>
        <v/>
      </c>
      <c r="CS23" s="52" t="str">
        <f t="shared" si="74"/>
        <v/>
      </c>
      <c r="CT23" s="52" t="str">
        <f t="shared" si="74"/>
        <v/>
      </c>
      <c r="CU23" s="52" t="str">
        <f t="shared" si="74"/>
        <v/>
      </c>
      <c r="CV23" s="17"/>
      <c r="DB23" s="391" t="s">
        <v>44</v>
      </c>
      <c r="DC23" s="392"/>
      <c r="DD23" s="52" t="str">
        <f>CI23</f>
        <v/>
      </c>
      <c r="DE23" s="52" t="str">
        <f t="shared" ref="DE23:DP23" si="75">CJ23</f>
        <v/>
      </c>
      <c r="DF23" s="52" t="str">
        <f t="shared" si="75"/>
        <v/>
      </c>
      <c r="DG23" s="52" t="str">
        <f t="shared" si="75"/>
        <v/>
      </c>
      <c r="DH23" s="52" t="str">
        <f t="shared" si="75"/>
        <v/>
      </c>
      <c r="DI23" s="52" t="str">
        <f t="shared" si="75"/>
        <v/>
      </c>
      <c r="DJ23" s="52" t="str">
        <f t="shared" si="75"/>
        <v/>
      </c>
      <c r="DK23" s="52" t="str">
        <f t="shared" si="75"/>
        <v/>
      </c>
      <c r="DL23" s="52" t="str">
        <f t="shared" si="75"/>
        <v/>
      </c>
      <c r="DM23" s="52" t="str">
        <f t="shared" si="75"/>
        <v/>
      </c>
      <c r="DN23" s="52" t="str">
        <f t="shared" si="75"/>
        <v/>
      </c>
      <c r="DO23" s="52" t="str">
        <f t="shared" si="75"/>
        <v/>
      </c>
      <c r="DP23" s="52" t="str">
        <f t="shared" si="75"/>
        <v/>
      </c>
      <c r="DQ23" s="17"/>
      <c r="DW23" s="391" t="s">
        <v>44</v>
      </c>
      <c r="DX23" s="392"/>
      <c r="DY23" s="52" t="str">
        <f>DD23</f>
        <v/>
      </c>
      <c r="DZ23" s="52" t="str">
        <f t="shared" ref="DZ23:EK23" si="76">DE23</f>
        <v/>
      </c>
      <c r="EA23" s="52" t="str">
        <f t="shared" si="76"/>
        <v/>
      </c>
      <c r="EB23" s="52" t="str">
        <f t="shared" si="76"/>
        <v/>
      </c>
      <c r="EC23" s="52" t="str">
        <f t="shared" si="76"/>
        <v/>
      </c>
      <c r="ED23" s="52" t="str">
        <f t="shared" si="76"/>
        <v/>
      </c>
      <c r="EE23" s="52" t="str">
        <f t="shared" si="76"/>
        <v/>
      </c>
      <c r="EF23" s="52" t="str">
        <f t="shared" si="76"/>
        <v/>
      </c>
      <c r="EG23" s="52" t="str">
        <f t="shared" si="76"/>
        <v/>
      </c>
      <c r="EH23" s="52" t="str">
        <f t="shared" si="76"/>
        <v/>
      </c>
      <c r="EI23" s="52" t="str">
        <f t="shared" si="76"/>
        <v/>
      </c>
      <c r="EJ23" s="52" t="str">
        <f t="shared" si="76"/>
        <v/>
      </c>
      <c r="EK23" s="52" t="str">
        <f t="shared" si="76"/>
        <v/>
      </c>
      <c r="EL23" s="17"/>
      <c r="ER23" s="391" t="s">
        <v>44</v>
      </c>
      <c r="ES23" s="392"/>
      <c r="ET23" s="52" t="str">
        <f>DY23</f>
        <v/>
      </c>
      <c r="EU23" s="52" t="str">
        <f t="shared" ref="EU23:FF23" si="77">DZ23</f>
        <v/>
      </c>
      <c r="EV23" s="52" t="str">
        <f t="shared" si="77"/>
        <v/>
      </c>
      <c r="EW23" s="52" t="str">
        <f t="shared" si="77"/>
        <v/>
      </c>
      <c r="EX23" s="52" t="str">
        <f t="shared" si="77"/>
        <v/>
      </c>
      <c r="EY23" s="52" t="str">
        <f t="shared" si="77"/>
        <v/>
      </c>
      <c r="EZ23" s="52" t="str">
        <f t="shared" si="77"/>
        <v/>
      </c>
      <c r="FA23" s="52" t="str">
        <f t="shared" si="77"/>
        <v/>
      </c>
      <c r="FB23" s="52" t="str">
        <f t="shared" si="77"/>
        <v/>
      </c>
      <c r="FC23" s="52" t="str">
        <f t="shared" si="77"/>
        <v/>
      </c>
      <c r="FD23" s="52" t="str">
        <f t="shared" si="77"/>
        <v/>
      </c>
      <c r="FE23" s="52" t="str">
        <f t="shared" si="77"/>
        <v/>
      </c>
      <c r="FF23" s="52" t="str">
        <f t="shared" si="77"/>
        <v/>
      </c>
      <c r="FG23" s="17"/>
      <c r="FM23" s="391" t="s">
        <v>44</v>
      </c>
      <c r="FN23" s="392"/>
      <c r="FO23" s="52" t="str">
        <f>ET23</f>
        <v/>
      </c>
      <c r="FP23" s="52" t="str">
        <f t="shared" ref="FP23:GA23" si="78">EU23</f>
        <v/>
      </c>
      <c r="FQ23" s="52" t="str">
        <f t="shared" si="78"/>
        <v/>
      </c>
      <c r="FR23" s="52" t="str">
        <f t="shared" si="78"/>
        <v/>
      </c>
      <c r="FS23" s="52" t="str">
        <f t="shared" si="78"/>
        <v/>
      </c>
      <c r="FT23" s="52" t="str">
        <f t="shared" si="78"/>
        <v/>
      </c>
      <c r="FU23" s="52" t="str">
        <f t="shared" si="78"/>
        <v/>
      </c>
      <c r="FV23" s="52" t="str">
        <f t="shared" si="78"/>
        <v/>
      </c>
      <c r="FW23" s="52" t="str">
        <f t="shared" si="78"/>
        <v/>
      </c>
      <c r="FX23" s="52" t="str">
        <f t="shared" si="78"/>
        <v/>
      </c>
      <c r="FY23" s="52" t="str">
        <f t="shared" si="78"/>
        <v/>
      </c>
      <c r="FZ23" s="52" t="str">
        <f t="shared" si="78"/>
        <v/>
      </c>
      <c r="GA23" s="52" t="str">
        <f t="shared" si="78"/>
        <v/>
      </c>
      <c r="GB23" s="17"/>
      <c r="GH23" s="391" t="s">
        <v>44</v>
      </c>
      <c r="GI23" s="392"/>
      <c r="GJ23" s="52" t="str">
        <f>FO23</f>
        <v/>
      </c>
      <c r="GK23" s="52" t="str">
        <f t="shared" ref="GK23:GV23" si="79">FP23</f>
        <v/>
      </c>
      <c r="GL23" s="52" t="str">
        <f t="shared" si="79"/>
        <v/>
      </c>
      <c r="GM23" s="52" t="str">
        <f t="shared" si="79"/>
        <v/>
      </c>
      <c r="GN23" s="52" t="str">
        <f t="shared" si="79"/>
        <v/>
      </c>
      <c r="GO23" s="52" t="str">
        <f t="shared" si="79"/>
        <v/>
      </c>
      <c r="GP23" s="52" t="str">
        <f t="shared" si="79"/>
        <v/>
      </c>
      <c r="GQ23" s="52" t="str">
        <f t="shared" si="79"/>
        <v/>
      </c>
      <c r="GR23" s="52" t="str">
        <f t="shared" si="79"/>
        <v/>
      </c>
      <c r="GS23" s="52" t="str">
        <f t="shared" si="79"/>
        <v/>
      </c>
      <c r="GT23" s="52" t="str">
        <f t="shared" si="79"/>
        <v/>
      </c>
      <c r="GU23" s="52" t="str">
        <f t="shared" si="79"/>
        <v/>
      </c>
      <c r="GV23" s="52" t="str">
        <f t="shared" si="79"/>
        <v/>
      </c>
      <c r="GW23" s="17"/>
      <c r="HC23" s="391" t="s">
        <v>44</v>
      </c>
      <c r="HD23" s="392"/>
      <c r="HE23" s="52" t="str">
        <f>GJ23</f>
        <v/>
      </c>
      <c r="HF23" s="52" t="str">
        <f t="shared" ref="HF23:HQ23" si="80">GK23</f>
        <v/>
      </c>
      <c r="HG23" s="52" t="str">
        <f t="shared" si="80"/>
        <v/>
      </c>
      <c r="HH23" s="52" t="str">
        <f t="shared" si="80"/>
        <v/>
      </c>
      <c r="HI23" s="52" t="str">
        <f t="shared" si="80"/>
        <v/>
      </c>
      <c r="HJ23" s="52" t="str">
        <f t="shared" si="80"/>
        <v/>
      </c>
      <c r="HK23" s="52" t="str">
        <f t="shared" si="80"/>
        <v/>
      </c>
      <c r="HL23" s="52" t="str">
        <f t="shared" si="80"/>
        <v/>
      </c>
      <c r="HM23" s="52" t="str">
        <f t="shared" si="80"/>
        <v/>
      </c>
      <c r="HN23" s="52" t="str">
        <f t="shared" si="80"/>
        <v/>
      </c>
      <c r="HO23" s="52" t="str">
        <f t="shared" si="80"/>
        <v/>
      </c>
      <c r="HP23" s="52" t="str">
        <f t="shared" si="80"/>
        <v/>
      </c>
      <c r="HQ23" s="52" t="str">
        <f t="shared" si="80"/>
        <v/>
      </c>
      <c r="HR23" s="17"/>
      <c r="HX23" s="391" t="s">
        <v>44</v>
      </c>
      <c r="HY23" s="392"/>
      <c r="HZ23" s="52" t="str">
        <f>HE23</f>
        <v/>
      </c>
      <c r="IA23" s="52" t="str">
        <f t="shared" ref="IA23:IL23" si="81">HF23</f>
        <v/>
      </c>
      <c r="IB23" s="52" t="str">
        <f t="shared" si="81"/>
        <v/>
      </c>
      <c r="IC23" s="52" t="str">
        <f t="shared" si="81"/>
        <v/>
      </c>
      <c r="ID23" s="52" t="str">
        <f t="shared" si="81"/>
        <v/>
      </c>
      <c r="IE23" s="52" t="str">
        <f t="shared" si="81"/>
        <v/>
      </c>
      <c r="IF23" s="52" t="str">
        <f t="shared" si="81"/>
        <v/>
      </c>
      <c r="IG23" s="52" t="str">
        <f t="shared" si="81"/>
        <v/>
      </c>
      <c r="IH23" s="52" t="str">
        <f t="shared" si="81"/>
        <v/>
      </c>
      <c r="II23" s="52" t="str">
        <f t="shared" si="81"/>
        <v/>
      </c>
      <c r="IJ23" s="52" t="str">
        <f t="shared" si="81"/>
        <v/>
      </c>
      <c r="IK23" s="52" t="str">
        <f t="shared" si="81"/>
        <v/>
      </c>
      <c r="IL23" s="52" t="str">
        <f t="shared" si="81"/>
        <v/>
      </c>
      <c r="IM23" s="17"/>
      <c r="IS23" s="391" t="s">
        <v>44</v>
      </c>
      <c r="IT23" s="392"/>
      <c r="IU23" s="52" t="str">
        <f>HZ23</f>
        <v/>
      </c>
      <c r="IV23" s="52" t="str">
        <f t="shared" ref="IV23:JG23" si="82">IA23</f>
        <v/>
      </c>
      <c r="IW23" s="52" t="str">
        <f t="shared" si="82"/>
        <v/>
      </c>
      <c r="IX23" s="52" t="str">
        <f t="shared" si="82"/>
        <v/>
      </c>
      <c r="IY23" s="52" t="str">
        <f t="shared" si="82"/>
        <v/>
      </c>
      <c r="IZ23" s="52" t="str">
        <f t="shared" si="82"/>
        <v/>
      </c>
      <c r="JA23" s="52" t="str">
        <f t="shared" si="82"/>
        <v/>
      </c>
      <c r="JB23" s="52" t="str">
        <f t="shared" si="82"/>
        <v/>
      </c>
      <c r="JC23" s="52" t="str">
        <f t="shared" si="82"/>
        <v/>
      </c>
      <c r="JD23" s="52" t="str">
        <f t="shared" si="82"/>
        <v/>
      </c>
      <c r="JE23" s="52" t="str">
        <f t="shared" si="82"/>
        <v/>
      </c>
      <c r="JF23" s="52" t="str">
        <f t="shared" si="82"/>
        <v/>
      </c>
      <c r="JG23" s="52" t="str">
        <f t="shared" si="82"/>
        <v/>
      </c>
      <c r="JH23" s="17"/>
      <c r="JN23" s="391" t="s">
        <v>44</v>
      </c>
      <c r="JO23" s="392"/>
      <c r="JP23" s="52" t="str">
        <f>IU23</f>
        <v/>
      </c>
      <c r="JQ23" s="52" t="str">
        <f t="shared" ref="JQ23:KB23" si="83">IV23</f>
        <v/>
      </c>
      <c r="JR23" s="52" t="str">
        <f t="shared" si="83"/>
        <v/>
      </c>
      <c r="JS23" s="52" t="str">
        <f t="shared" si="83"/>
        <v/>
      </c>
      <c r="JT23" s="52" t="str">
        <f t="shared" si="83"/>
        <v/>
      </c>
      <c r="JU23" s="52" t="str">
        <f t="shared" si="83"/>
        <v/>
      </c>
      <c r="JV23" s="52" t="str">
        <f t="shared" si="83"/>
        <v/>
      </c>
      <c r="JW23" s="52" t="str">
        <f t="shared" si="83"/>
        <v/>
      </c>
      <c r="JX23" s="52" t="str">
        <f t="shared" si="83"/>
        <v/>
      </c>
      <c r="JY23" s="52" t="str">
        <f t="shared" si="83"/>
        <v/>
      </c>
      <c r="JZ23" s="52" t="str">
        <f t="shared" si="83"/>
        <v/>
      </c>
      <c r="KA23" s="52" t="str">
        <f t="shared" si="83"/>
        <v/>
      </c>
      <c r="KB23" s="52" t="str">
        <f t="shared" si="83"/>
        <v/>
      </c>
      <c r="KC23" s="17"/>
      <c r="KI23" s="391" t="s">
        <v>44</v>
      </c>
      <c r="KJ23" s="392"/>
      <c r="KK23" s="52" t="str">
        <f>JP23</f>
        <v/>
      </c>
      <c r="KL23" s="52" t="str">
        <f t="shared" ref="KL23:KW23" si="84">JQ23</f>
        <v/>
      </c>
      <c r="KM23" s="52" t="str">
        <f t="shared" si="84"/>
        <v/>
      </c>
      <c r="KN23" s="52" t="str">
        <f t="shared" si="84"/>
        <v/>
      </c>
      <c r="KO23" s="52" t="str">
        <f t="shared" si="84"/>
        <v/>
      </c>
      <c r="KP23" s="52" t="str">
        <f t="shared" si="84"/>
        <v/>
      </c>
      <c r="KQ23" s="52" t="str">
        <f t="shared" si="84"/>
        <v/>
      </c>
      <c r="KR23" s="52" t="str">
        <f t="shared" si="84"/>
        <v/>
      </c>
      <c r="KS23" s="52" t="str">
        <f t="shared" si="84"/>
        <v/>
      </c>
      <c r="KT23" s="52" t="str">
        <f t="shared" si="84"/>
        <v/>
      </c>
      <c r="KU23" s="52" t="str">
        <f t="shared" si="84"/>
        <v/>
      </c>
      <c r="KV23" s="52" t="str">
        <f t="shared" si="84"/>
        <v/>
      </c>
      <c r="KW23" s="52" t="str">
        <f t="shared" si="84"/>
        <v/>
      </c>
      <c r="KX23" s="17"/>
      <c r="LD23" s="391" t="s">
        <v>44</v>
      </c>
      <c r="LE23" s="392"/>
      <c r="LF23" s="52" t="str">
        <f>KK23</f>
        <v/>
      </c>
      <c r="LG23" s="52" t="str">
        <f t="shared" ref="LG23:LR23" si="85">KL23</f>
        <v/>
      </c>
      <c r="LH23" s="52" t="str">
        <f t="shared" si="85"/>
        <v/>
      </c>
      <c r="LI23" s="52" t="str">
        <f t="shared" si="85"/>
        <v/>
      </c>
      <c r="LJ23" s="52" t="str">
        <f t="shared" si="85"/>
        <v/>
      </c>
      <c r="LK23" s="52" t="str">
        <f t="shared" si="85"/>
        <v/>
      </c>
      <c r="LL23" s="52" t="str">
        <f t="shared" si="85"/>
        <v/>
      </c>
      <c r="LM23" s="52" t="str">
        <f t="shared" si="85"/>
        <v/>
      </c>
      <c r="LN23" s="52" t="str">
        <f t="shared" si="85"/>
        <v/>
      </c>
      <c r="LO23" s="52" t="str">
        <f t="shared" si="85"/>
        <v/>
      </c>
      <c r="LP23" s="52" t="str">
        <f t="shared" si="85"/>
        <v/>
      </c>
      <c r="LQ23" s="52" t="str">
        <f t="shared" si="85"/>
        <v/>
      </c>
      <c r="LR23" s="52" t="str">
        <f t="shared" si="85"/>
        <v/>
      </c>
      <c r="LS23" s="17"/>
    </row>
    <row r="24" spans="1:336" ht="15.75" customHeight="1" thickTop="1" x14ac:dyDescent="0.25">
      <c r="A24" s="20" t="str">
        <f>IF(T53,"",IF(T55,"Notenspiegel:","Notenspiegel (E):"))</f>
        <v/>
      </c>
      <c r="S24" s="5"/>
      <c r="T24" s="5"/>
      <c r="V24" s="393"/>
      <c r="W24" s="394"/>
      <c r="X24" s="395">
        <f>SUM(X23:Z23)</f>
        <v>0</v>
      </c>
      <c r="Y24" s="397"/>
      <c r="Z24" s="396"/>
      <c r="AA24" s="395">
        <f>SUM(AA23:AC23)</f>
        <v>0</v>
      </c>
      <c r="AB24" s="397"/>
      <c r="AC24" s="396"/>
      <c r="AD24" s="395">
        <f>SUM(AD23:AE23)</f>
        <v>0</v>
      </c>
      <c r="AE24" s="396"/>
      <c r="AF24" s="395">
        <f>SUM(AF23:AG23)</f>
        <v>0</v>
      </c>
      <c r="AG24" s="396"/>
      <c r="AH24" s="395">
        <f>SUM(AH23:AI23)</f>
        <v>0</v>
      </c>
      <c r="AI24" s="396"/>
      <c r="AJ24" s="50">
        <f>SUM(AJ23)</f>
        <v>0</v>
      </c>
      <c r="AK24" s="17"/>
      <c r="AQ24" s="393"/>
      <c r="AR24" s="394"/>
      <c r="AS24" s="395">
        <f>SUM(AS23:AU23)</f>
        <v>0</v>
      </c>
      <c r="AT24" s="397"/>
      <c r="AU24" s="396"/>
      <c r="AV24" s="395">
        <f>SUM(AV23:AX23)</f>
        <v>0</v>
      </c>
      <c r="AW24" s="397"/>
      <c r="AX24" s="396"/>
      <c r="AY24" s="395">
        <f>SUM(AY23:AZ23)</f>
        <v>0</v>
      </c>
      <c r="AZ24" s="396"/>
      <c r="BA24" s="395">
        <f>SUM(BA23:BB23)</f>
        <v>0</v>
      </c>
      <c r="BB24" s="396"/>
      <c r="BC24" s="395">
        <f>SUM(BC23:BD23)</f>
        <v>0</v>
      </c>
      <c r="BD24" s="396"/>
      <c r="BE24" s="50">
        <f>SUM(BE23)</f>
        <v>0</v>
      </c>
      <c r="BF24" s="17"/>
      <c r="BL24" s="393"/>
      <c r="BM24" s="394"/>
      <c r="BN24" s="395">
        <f>SUM(BN23:BP23)</f>
        <v>0</v>
      </c>
      <c r="BO24" s="397"/>
      <c r="BP24" s="396"/>
      <c r="BQ24" s="395">
        <f>SUM(BQ23:BS23)</f>
        <v>0</v>
      </c>
      <c r="BR24" s="397"/>
      <c r="BS24" s="396"/>
      <c r="BT24" s="395">
        <f>SUM(BT23:BU23)</f>
        <v>0</v>
      </c>
      <c r="BU24" s="396"/>
      <c r="BV24" s="395">
        <f>SUM(BV23:BW23)</f>
        <v>0</v>
      </c>
      <c r="BW24" s="396"/>
      <c r="BX24" s="395">
        <f>SUM(BX23:BY23)</f>
        <v>0</v>
      </c>
      <c r="BY24" s="396"/>
      <c r="BZ24" s="50">
        <f>SUM(BZ23)</f>
        <v>0</v>
      </c>
      <c r="CA24" s="17"/>
      <c r="CG24" s="393"/>
      <c r="CH24" s="394"/>
      <c r="CI24" s="395">
        <f>SUM(CI23:CK23)</f>
        <v>0</v>
      </c>
      <c r="CJ24" s="397"/>
      <c r="CK24" s="396"/>
      <c r="CL24" s="395">
        <f>SUM(CL23:CN23)</f>
        <v>0</v>
      </c>
      <c r="CM24" s="397"/>
      <c r="CN24" s="396"/>
      <c r="CO24" s="395">
        <f>SUM(CO23:CP23)</f>
        <v>0</v>
      </c>
      <c r="CP24" s="396"/>
      <c r="CQ24" s="395">
        <f>SUM(CQ23:CR23)</f>
        <v>0</v>
      </c>
      <c r="CR24" s="396"/>
      <c r="CS24" s="395">
        <f>SUM(CS23:CT23)</f>
        <v>0</v>
      </c>
      <c r="CT24" s="396"/>
      <c r="CU24" s="50">
        <f>SUM(CU23)</f>
        <v>0</v>
      </c>
      <c r="CV24" s="17"/>
      <c r="DB24" s="393"/>
      <c r="DC24" s="394"/>
      <c r="DD24" s="395">
        <f>SUM(DD23:DF23)</f>
        <v>0</v>
      </c>
      <c r="DE24" s="397"/>
      <c r="DF24" s="396"/>
      <c r="DG24" s="395">
        <f>SUM(DG23:DI23)</f>
        <v>0</v>
      </c>
      <c r="DH24" s="397"/>
      <c r="DI24" s="396"/>
      <c r="DJ24" s="395">
        <f>SUM(DJ23:DK23)</f>
        <v>0</v>
      </c>
      <c r="DK24" s="396"/>
      <c r="DL24" s="395">
        <f>SUM(DL23:DM23)</f>
        <v>0</v>
      </c>
      <c r="DM24" s="396"/>
      <c r="DN24" s="395">
        <f>SUM(DN23:DO23)</f>
        <v>0</v>
      </c>
      <c r="DO24" s="396"/>
      <c r="DP24" s="50">
        <f>SUM(DP23)</f>
        <v>0</v>
      </c>
      <c r="DQ24" s="17"/>
      <c r="DW24" s="393"/>
      <c r="DX24" s="394"/>
      <c r="DY24" s="395">
        <f>SUM(DY23:EA23)</f>
        <v>0</v>
      </c>
      <c r="DZ24" s="397"/>
      <c r="EA24" s="396"/>
      <c r="EB24" s="395">
        <f>SUM(EB23:ED23)</f>
        <v>0</v>
      </c>
      <c r="EC24" s="397"/>
      <c r="ED24" s="396"/>
      <c r="EE24" s="395">
        <f>SUM(EE23:EF23)</f>
        <v>0</v>
      </c>
      <c r="EF24" s="396"/>
      <c r="EG24" s="395">
        <f>SUM(EG23:EH23)</f>
        <v>0</v>
      </c>
      <c r="EH24" s="396"/>
      <c r="EI24" s="395">
        <f>SUM(EI23:EJ23)</f>
        <v>0</v>
      </c>
      <c r="EJ24" s="396"/>
      <c r="EK24" s="50">
        <f>SUM(EK23)</f>
        <v>0</v>
      </c>
      <c r="EL24" s="17"/>
      <c r="ER24" s="393"/>
      <c r="ES24" s="394"/>
      <c r="ET24" s="395">
        <f>SUM(ET23:EV23)</f>
        <v>0</v>
      </c>
      <c r="EU24" s="397"/>
      <c r="EV24" s="396"/>
      <c r="EW24" s="395">
        <f>SUM(EW23:EY23)</f>
        <v>0</v>
      </c>
      <c r="EX24" s="397"/>
      <c r="EY24" s="396"/>
      <c r="EZ24" s="395">
        <f>SUM(EZ23:FA23)</f>
        <v>0</v>
      </c>
      <c r="FA24" s="396"/>
      <c r="FB24" s="395">
        <f>SUM(FB23:FC23)</f>
        <v>0</v>
      </c>
      <c r="FC24" s="396"/>
      <c r="FD24" s="395">
        <f>SUM(FD23:FE23)</f>
        <v>0</v>
      </c>
      <c r="FE24" s="396"/>
      <c r="FF24" s="50">
        <f>SUM(FF23)</f>
        <v>0</v>
      </c>
      <c r="FG24" s="17"/>
      <c r="FM24" s="393"/>
      <c r="FN24" s="394"/>
      <c r="FO24" s="395">
        <f>SUM(FO23:FQ23)</f>
        <v>0</v>
      </c>
      <c r="FP24" s="397"/>
      <c r="FQ24" s="396"/>
      <c r="FR24" s="395">
        <f>SUM(FR23:FT23)</f>
        <v>0</v>
      </c>
      <c r="FS24" s="397"/>
      <c r="FT24" s="396"/>
      <c r="FU24" s="395">
        <f>SUM(FU23:FV23)</f>
        <v>0</v>
      </c>
      <c r="FV24" s="396"/>
      <c r="FW24" s="395">
        <f>SUM(FW23:FX23)</f>
        <v>0</v>
      </c>
      <c r="FX24" s="396"/>
      <c r="FY24" s="395">
        <f>SUM(FY23:FZ23)</f>
        <v>0</v>
      </c>
      <c r="FZ24" s="396"/>
      <c r="GA24" s="50">
        <f>SUM(GA23)</f>
        <v>0</v>
      </c>
      <c r="GB24" s="17"/>
      <c r="GH24" s="393"/>
      <c r="GI24" s="394"/>
      <c r="GJ24" s="395">
        <f>SUM(GJ23:GL23)</f>
        <v>0</v>
      </c>
      <c r="GK24" s="397"/>
      <c r="GL24" s="396"/>
      <c r="GM24" s="395">
        <f>SUM(GM23:GO23)</f>
        <v>0</v>
      </c>
      <c r="GN24" s="397"/>
      <c r="GO24" s="396"/>
      <c r="GP24" s="395">
        <f>SUM(GP23:GQ23)</f>
        <v>0</v>
      </c>
      <c r="GQ24" s="396"/>
      <c r="GR24" s="395">
        <f>SUM(GR23:GS23)</f>
        <v>0</v>
      </c>
      <c r="GS24" s="396"/>
      <c r="GT24" s="395">
        <f>SUM(GT23:GU23)</f>
        <v>0</v>
      </c>
      <c r="GU24" s="396"/>
      <c r="GV24" s="50">
        <f>SUM(GV23)</f>
        <v>0</v>
      </c>
      <c r="GW24" s="17"/>
      <c r="HC24" s="393"/>
      <c r="HD24" s="394"/>
      <c r="HE24" s="395">
        <f>SUM(HE23:HG23)</f>
        <v>0</v>
      </c>
      <c r="HF24" s="397"/>
      <c r="HG24" s="396"/>
      <c r="HH24" s="395">
        <f>SUM(HH23:HJ23)</f>
        <v>0</v>
      </c>
      <c r="HI24" s="397"/>
      <c r="HJ24" s="396"/>
      <c r="HK24" s="395">
        <f>SUM(HK23:HL23)</f>
        <v>0</v>
      </c>
      <c r="HL24" s="396"/>
      <c r="HM24" s="395">
        <f>SUM(HM23:HN23)</f>
        <v>0</v>
      </c>
      <c r="HN24" s="396"/>
      <c r="HO24" s="395">
        <f>SUM(HO23:HP23)</f>
        <v>0</v>
      </c>
      <c r="HP24" s="396"/>
      <c r="HQ24" s="50">
        <f>SUM(HQ23)</f>
        <v>0</v>
      </c>
      <c r="HR24" s="17"/>
      <c r="HX24" s="393"/>
      <c r="HY24" s="394"/>
      <c r="HZ24" s="395">
        <f>SUM(HZ23:IB23)</f>
        <v>0</v>
      </c>
      <c r="IA24" s="397"/>
      <c r="IB24" s="396"/>
      <c r="IC24" s="395">
        <f>SUM(IC23:IE23)</f>
        <v>0</v>
      </c>
      <c r="ID24" s="397"/>
      <c r="IE24" s="396"/>
      <c r="IF24" s="395">
        <f>SUM(IF23:IG23)</f>
        <v>0</v>
      </c>
      <c r="IG24" s="396"/>
      <c r="IH24" s="395">
        <f>SUM(IH23:II23)</f>
        <v>0</v>
      </c>
      <c r="II24" s="396"/>
      <c r="IJ24" s="395">
        <f>SUM(IJ23:IK23)</f>
        <v>0</v>
      </c>
      <c r="IK24" s="396"/>
      <c r="IL24" s="50">
        <f>SUM(IL23)</f>
        <v>0</v>
      </c>
      <c r="IM24" s="17"/>
      <c r="IS24" s="393"/>
      <c r="IT24" s="394"/>
      <c r="IU24" s="395">
        <f>SUM(IU23:IW23)</f>
        <v>0</v>
      </c>
      <c r="IV24" s="397"/>
      <c r="IW24" s="396"/>
      <c r="IX24" s="395">
        <f>SUM(IX23:IZ23)</f>
        <v>0</v>
      </c>
      <c r="IY24" s="397"/>
      <c r="IZ24" s="396"/>
      <c r="JA24" s="395">
        <f>SUM(JA23:JB23)</f>
        <v>0</v>
      </c>
      <c r="JB24" s="396"/>
      <c r="JC24" s="395">
        <f>SUM(JC23:JD23)</f>
        <v>0</v>
      </c>
      <c r="JD24" s="396"/>
      <c r="JE24" s="395">
        <f>SUM(JE23:JF23)</f>
        <v>0</v>
      </c>
      <c r="JF24" s="396"/>
      <c r="JG24" s="50">
        <f>SUM(JG23)</f>
        <v>0</v>
      </c>
      <c r="JH24" s="17"/>
      <c r="JN24" s="393"/>
      <c r="JO24" s="394"/>
      <c r="JP24" s="395">
        <f>SUM(JP23:JR23)</f>
        <v>0</v>
      </c>
      <c r="JQ24" s="397"/>
      <c r="JR24" s="396"/>
      <c r="JS24" s="395">
        <f>SUM(JS23:JU23)</f>
        <v>0</v>
      </c>
      <c r="JT24" s="397"/>
      <c r="JU24" s="396"/>
      <c r="JV24" s="395">
        <f>SUM(JV23:JW23)</f>
        <v>0</v>
      </c>
      <c r="JW24" s="396"/>
      <c r="JX24" s="395">
        <f>SUM(JX23:JY23)</f>
        <v>0</v>
      </c>
      <c r="JY24" s="396"/>
      <c r="JZ24" s="395">
        <f>SUM(JZ23:KA23)</f>
        <v>0</v>
      </c>
      <c r="KA24" s="396"/>
      <c r="KB24" s="50">
        <f>SUM(KB23)</f>
        <v>0</v>
      </c>
      <c r="KC24" s="17"/>
      <c r="KI24" s="393"/>
      <c r="KJ24" s="394"/>
      <c r="KK24" s="395">
        <f>SUM(KK23:KM23)</f>
        <v>0</v>
      </c>
      <c r="KL24" s="397"/>
      <c r="KM24" s="396"/>
      <c r="KN24" s="395">
        <f>SUM(KN23:KP23)</f>
        <v>0</v>
      </c>
      <c r="KO24" s="397"/>
      <c r="KP24" s="396"/>
      <c r="KQ24" s="395">
        <f>SUM(KQ23:KR23)</f>
        <v>0</v>
      </c>
      <c r="KR24" s="396"/>
      <c r="KS24" s="395">
        <f>SUM(KS23:KT23)</f>
        <v>0</v>
      </c>
      <c r="KT24" s="396"/>
      <c r="KU24" s="395">
        <f>SUM(KU23:KV23)</f>
        <v>0</v>
      </c>
      <c r="KV24" s="396"/>
      <c r="KW24" s="50">
        <f>SUM(KW23)</f>
        <v>0</v>
      </c>
      <c r="KX24" s="17"/>
      <c r="LD24" s="393"/>
      <c r="LE24" s="394"/>
      <c r="LF24" s="395">
        <f>SUM(LF23:LH23)</f>
        <v>0</v>
      </c>
      <c r="LG24" s="397"/>
      <c r="LH24" s="396"/>
      <c r="LI24" s="395">
        <f>SUM(LI23:LK23)</f>
        <v>0</v>
      </c>
      <c r="LJ24" s="397"/>
      <c r="LK24" s="396"/>
      <c r="LL24" s="395">
        <f>SUM(LL23:LM23)</f>
        <v>0</v>
      </c>
      <c r="LM24" s="396"/>
      <c r="LN24" s="395">
        <f>SUM(LN23:LO23)</f>
        <v>0</v>
      </c>
      <c r="LO24" s="396"/>
      <c r="LP24" s="395">
        <f>SUM(LP23:LQ23)</f>
        <v>0</v>
      </c>
      <c r="LQ24" s="396"/>
      <c r="LR24" s="50">
        <f>SUM(LR23)</f>
        <v>0</v>
      </c>
      <c r="LS24" s="17"/>
    </row>
    <row r="25" spans="1:336" ht="15.75" customHeight="1" x14ac:dyDescent="0.25">
      <c r="A25" s="116" t="s">
        <v>43</v>
      </c>
      <c r="B25" s="50">
        <v>15</v>
      </c>
      <c r="C25" s="50">
        <v>14</v>
      </c>
      <c r="D25" s="50">
        <v>13</v>
      </c>
      <c r="E25" s="50">
        <v>12</v>
      </c>
      <c r="F25" s="50">
        <v>11</v>
      </c>
      <c r="G25" s="50">
        <v>10</v>
      </c>
      <c r="H25" s="50">
        <v>9</v>
      </c>
      <c r="I25" s="50">
        <v>8</v>
      </c>
      <c r="J25" s="50">
        <v>7</v>
      </c>
      <c r="K25" s="50">
        <v>6</v>
      </c>
      <c r="L25" s="50">
        <v>5</v>
      </c>
      <c r="M25" s="50">
        <v>4</v>
      </c>
      <c r="N25" s="50">
        <v>3</v>
      </c>
      <c r="O25" s="50">
        <v>2</v>
      </c>
      <c r="P25" s="50">
        <v>1</v>
      </c>
      <c r="Q25" s="50">
        <v>0</v>
      </c>
      <c r="S25" s="16"/>
      <c r="T25" s="138"/>
      <c r="AJ25" s="122" t="str">
        <f>"Ø = "&amp;IF(SUM(X23:AJ23)&lt;&gt;0,ROUND(SUMPRODUCT(X21:AJ21,X23:AJ23)/SUM(X23:AJ23),2)&amp;" NP","N/A")</f>
        <v>Ø = N/A</v>
      </c>
      <c r="BE25" s="122" t="str">
        <f>AJ25</f>
        <v>Ø = N/A</v>
      </c>
      <c r="BZ25" s="122" t="str">
        <f>BE25</f>
        <v>Ø = N/A</v>
      </c>
      <c r="CU25" s="122" t="str">
        <f>BZ25</f>
        <v>Ø = N/A</v>
      </c>
      <c r="DP25" s="122" t="str">
        <f>CU25</f>
        <v>Ø = N/A</v>
      </c>
      <c r="EK25" s="122" t="str">
        <f>DP25</f>
        <v>Ø = N/A</v>
      </c>
      <c r="FF25" s="122" t="str">
        <f>EK25</f>
        <v>Ø = N/A</v>
      </c>
      <c r="GA25" s="122" t="str">
        <f>FF25</f>
        <v>Ø = N/A</v>
      </c>
      <c r="GV25" s="122" t="str">
        <f>GA25</f>
        <v>Ø = N/A</v>
      </c>
      <c r="HQ25" s="122" t="str">
        <f>GV25</f>
        <v>Ø = N/A</v>
      </c>
      <c r="IL25" s="122" t="str">
        <f>HQ25</f>
        <v>Ø = N/A</v>
      </c>
      <c r="JG25" s="122" t="str">
        <f>IL25</f>
        <v>Ø = N/A</v>
      </c>
      <c r="KB25" s="122" t="str">
        <f>JG25</f>
        <v>Ø = N/A</v>
      </c>
      <c r="KW25" s="122" t="str">
        <f>KB25</f>
        <v>Ø = N/A</v>
      </c>
      <c r="LR25" s="122" t="str">
        <f>KW25</f>
        <v>Ø = N/A</v>
      </c>
    </row>
    <row r="26" spans="1:336" ht="15.75" customHeight="1" thickBot="1" x14ac:dyDescent="0.3">
      <c r="A26" s="117" t="s">
        <v>2</v>
      </c>
      <c r="B26" s="51" t="str">
        <f>Resultate!O39</f>
        <v>1+</v>
      </c>
      <c r="C26" s="51" t="str">
        <f>Resultate!P39</f>
        <v>1</v>
      </c>
      <c r="D26" s="51" t="str">
        <f>Resultate!Q39</f>
        <v>1-</v>
      </c>
      <c r="E26" s="51" t="str">
        <f>Resultate!R39</f>
        <v>2+</v>
      </c>
      <c r="F26" s="51" t="str">
        <f>Resultate!S39</f>
        <v>2</v>
      </c>
      <c r="G26" s="51" t="str">
        <f>Resultate!T39</f>
        <v>2-</v>
      </c>
      <c r="H26" s="51" t="str">
        <f>Resultate!U39</f>
        <v>3+</v>
      </c>
      <c r="I26" s="51" t="str">
        <f>Resultate!V39</f>
        <v>3</v>
      </c>
      <c r="J26" s="51" t="str">
        <f>Resultate!W39</f>
        <v>3-</v>
      </c>
      <c r="K26" s="51" t="str">
        <f>Resultate!X39</f>
        <v>4+</v>
      </c>
      <c r="L26" s="51" t="str">
        <f>Resultate!Y39</f>
        <v>4</v>
      </c>
      <c r="M26" s="51" t="str">
        <f>Resultate!Z39</f>
        <v>4-</v>
      </c>
      <c r="N26" s="51" t="str">
        <f>Resultate!AA39</f>
        <v>5+</v>
      </c>
      <c r="O26" s="51" t="str">
        <f>Resultate!AB39</f>
        <v>5</v>
      </c>
      <c r="P26" s="51" t="str">
        <f>Resultate!AC39</f>
        <v>5-</v>
      </c>
      <c r="Q26" s="51" t="str">
        <f>Resultate!AD39</f>
        <v>6</v>
      </c>
      <c r="S26" s="16"/>
      <c r="T26" s="138"/>
    </row>
    <row r="27" spans="1:336" ht="15.75" customHeight="1" thickTop="1" x14ac:dyDescent="0.3">
      <c r="A27" s="509" t="s">
        <v>44</v>
      </c>
      <c r="B27" s="280" t="str">
        <f>IF(Resultate!O40&lt;&gt;0,Resultate!O40,"")</f>
        <v/>
      </c>
      <c r="C27" s="281" t="str">
        <f>IF(Resultate!P40&lt;&gt;0,Resultate!P40,"")</f>
        <v/>
      </c>
      <c r="D27" s="282" t="str">
        <f>IF(Resultate!Q40&lt;&gt;0,Resultate!Q40,"")</f>
        <v/>
      </c>
      <c r="E27" s="280" t="str">
        <f>IF(Resultate!R40&lt;&gt;0,Resultate!R40,"")</f>
        <v/>
      </c>
      <c r="F27" s="281" t="str">
        <f>IF(Resultate!S40&lt;&gt;0,Resultate!S40,"")</f>
        <v/>
      </c>
      <c r="G27" s="282" t="str">
        <f>IF(Resultate!T40&lt;&gt;0,Resultate!T40,"")</f>
        <v/>
      </c>
      <c r="H27" s="280" t="str">
        <f>IF(Resultate!U40&lt;&gt;0,Resultate!U40,"")</f>
        <v/>
      </c>
      <c r="I27" s="281" t="str">
        <f>IF(Resultate!V40&lt;&gt;0,Resultate!V40,"")</f>
        <v/>
      </c>
      <c r="J27" s="282" t="str">
        <f>IF(Resultate!W40&lt;&gt;0,Resultate!W40,"")</f>
        <v/>
      </c>
      <c r="K27" s="280" t="str">
        <f>IF(Resultate!X40&lt;&gt;0,Resultate!X40,"")</f>
        <v/>
      </c>
      <c r="L27" s="281" t="str">
        <f>IF(Resultate!Y40&lt;&gt;0,Resultate!Y40,"")</f>
        <v/>
      </c>
      <c r="M27" s="282" t="str">
        <f>IF(Resultate!Z40&lt;&gt;0,Resultate!Z40,"")</f>
        <v/>
      </c>
      <c r="N27" s="280" t="str">
        <f>IF(Resultate!AA40&lt;&gt;0,Resultate!AA40,"")</f>
        <v/>
      </c>
      <c r="O27" s="281" t="str">
        <f>IF(Resultate!AB40&lt;&gt;0,Resultate!AB40,"")</f>
        <v/>
      </c>
      <c r="P27" s="282" t="str">
        <f>IF(Resultate!AC40&lt;&gt;0,Resultate!AC40,"")</f>
        <v/>
      </c>
      <c r="Q27" s="52" t="str">
        <f>IF(Resultate!AD40&lt;&gt;0,Resultate!AD40,"")</f>
        <v/>
      </c>
      <c r="V27" s="409" t="s">
        <v>90</v>
      </c>
      <c r="W27" s="409"/>
      <c r="X27" s="409"/>
      <c r="Y27" s="409"/>
      <c r="Z27" s="409"/>
      <c r="AA27" s="409"/>
      <c r="AB27" s="409"/>
      <c r="AC27" s="409"/>
      <c r="AD27" s="409"/>
      <c r="AE27" s="409"/>
      <c r="AF27" s="409"/>
      <c r="AG27" s="409"/>
      <c r="AH27" s="409"/>
      <c r="AI27" s="409"/>
      <c r="AJ27" s="409"/>
      <c r="AK27" s="409"/>
      <c r="AL27" s="409"/>
      <c r="AM27" s="409"/>
      <c r="AN27" s="409"/>
      <c r="AO27" s="409"/>
      <c r="AP27" s="409"/>
      <c r="AQ27" s="409" t="s">
        <v>90</v>
      </c>
      <c r="AR27" s="409"/>
      <c r="AS27" s="409"/>
      <c r="AT27" s="409"/>
      <c r="AU27" s="409"/>
      <c r="AV27" s="409"/>
      <c r="AW27" s="409"/>
      <c r="AX27" s="409"/>
      <c r="AY27" s="409"/>
      <c r="AZ27" s="409"/>
      <c r="BA27" s="409"/>
      <c r="BB27" s="409"/>
      <c r="BC27" s="409"/>
      <c r="BD27" s="409"/>
      <c r="BE27" s="409"/>
      <c r="BF27" s="409"/>
      <c r="BG27" s="409"/>
      <c r="BH27" s="409"/>
      <c r="BI27" s="409"/>
      <c r="BJ27" s="409"/>
      <c r="BK27" s="409"/>
      <c r="BL27" s="409" t="s">
        <v>90</v>
      </c>
      <c r="BM27" s="409"/>
      <c r="BN27" s="409"/>
      <c r="BO27" s="409"/>
      <c r="BP27" s="409"/>
      <c r="BQ27" s="409"/>
      <c r="BR27" s="409"/>
      <c r="BS27" s="409"/>
      <c r="BT27" s="409"/>
      <c r="BU27" s="409"/>
      <c r="BV27" s="409"/>
      <c r="BW27" s="409"/>
      <c r="BX27" s="409"/>
      <c r="BY27" s="409"/>
      <c r="BZ27" s="409"/>
      <c r="CA27" s="409"/>
      <c r="CB27" s="409"/>
      <c r="CC27" s="409"/>
      <c r="CD27" s="409"/>
      <c r="CE27" s="409"/>
      <c r="CF27" s="409"/>
      <c r="CG27" s="409" t="s">
        <v>90</v>
      </c>
      <c r="CH27" s="409"/>
      <c r="CI27" s="409"/>
      <c r="CJ27" s="409"/>
      <c r="CK27" s="409"/>
      <c r="CL27" s="409"/>
      <c r="CM27" s="409"/>
      <c r="CN27" s="409"/>
      <c r="CO27" s="409"/>
      <c r="CP27" s="409"/>
      <c r="CQ27" s="409"/>
      <c r="CR27" s="409"/>
      <c r="CS27" s="409"/>
      <c r="CT27" s="409"/>
      <c r="CU27" s="409"/>
      <c r="CV27" s="409"/>
      <c r="CW27" s="409"/>
      <c r="CX27" s="409"/>
      <c r="CY27" s="409"/>
      <c r="CZ27" s="409"/>
      <c r="DA27" s="409"/>
      <c r="DB27" s="409" t="s">
        <v>90</v>
      </c>
      <c r="DC27" s="409"/>
      <c r="DD27" s="409"/>
      <c r="DE27" s="409"/>
      <c r="DF27" s="409"/>
      <c r="DG27" s="409"/>
      <c r="DH27" s="409"/>
      <c r="DI27" s="409"/>
      <c r="DJ27" s="409"/>
      <c r="DK27" s="409"/>
      <c r="DL27" s="409"/>
      <c r="DM27" s="409"/>
      <c r="DN27" s="409"/>
      <c r="DO27" s="409"/>
      <c r="DP27" s="409"/>
      <c r="DQ27" s="409"/>
      <c r="DR27" s="409"/>
      <c r="DS27" s="409"/>
      <c r="DT27" s="409"/>
      <c r="DU27" s="409"/>
      <c r="DV27" s="409"/>
      <c r="DW27" s="409" t="s">
        <v>90</v>
      </c>
      <c r="DX27" s="409"/>
      <c r="DY27" s="409"/>
      <c r="DZ27" s="409"/>
      <c r="EA27" s="409"/>
      <c r="EB27" s="409"/>
      <c r="EC27" s="409"/>
      <c r="ED27" s="409"/>
      <c r="EE27" s="409"/>
      <c r="EF27" s="409"/>
      <c r="EG27" s="409"/>
      <c r="EH27" s="409"/>
      <c r="EI27" s="409"/>
      <c r="EJ27" s="409"/>
      <c r="EK27" s="409"/>
      <c r="EL27" s="409"/>
      <c r="EM27" s="409"/>
      <c r="EN27" s="409"/>
      <c r="EO27" s="409"/>
      <c r="EP27" s="409"/>
      <c r="EQ27" s="409"/>
      <c r="ER27" s="409" t="s">
        <v>90</v>
      </c>
      <c r="ES27" s="409"/>
      <c r="ET27" s="409"/>
      <c r="EU27" s="409"/>
      <c r="EV27" s="409"/>
      <c r="EW27" s="409"/>
      <c r="EX27" s="409"/>
      <c r="EY27" s="409"/>
      <c r="EZ27" s="409"/>
      <c r="FA27" s="409"/>
      <c r="FB27" s="409"/>
      <c r="FC27" s="409"/>
      <c r="FD27" s="409"/>
      <c r="FE27" s="409"/>
      <c r="FF27" s="409"/>
      <c r="FG27" s="409"/>
      <c r="FH27" s="409"/>
      <c r="FI27" s="409"/>
      <c r="FJ27" s="409"/>
      <c r="FK27" s="409"/>
      <c r="FL27" s="409"/>
      <c r="FM27" s="409" t="s">
        <v>90</v>
      </c>
      <c r="FN27" s="409"/>
      <c r="FO27" s="409"/>
      <c r="FP27" s="409"/>
      <c r="FQ27" s="409"/>
      <c r="FR27" s="409"/>
      <c r="FS27" s="409"/>
      <c r="FT27" s="409"/>
      <c r="FU27" s="409"/>
      <c r="FV27" s="409"/>
      <c r="FW27" s="409"/>
      <c r="FX27" s="409"/>
      <c r="FY27" s="409"/>
      <c r="FZ27" s="409"/>
      <c r="GA27" s="409"/>
      <c r="GB27" s="409"/>
      <c r="GC27" s="409"/>
      <c r="GD27" s="409"/>
      <c r="GE27" s="409"/>
      <c r="GF27" s="409"/>
      <c r="GG27" s="409"/>
      <c r="GH27" s="409" t="s">
        <v>90</v>
      </c>
      <c r="GI27" s="409"/>
      <c r="GJ27" s="409"/>
      <c r="GK27" s="409"/>
      <c r="GL27" s="409"/>
      <c r="GM27" s="409"/>
      <c r="GN27" s="409"/>
      <c r="GO27" s="409"/>
      <c r="GP27" s="409"/>
      <c r="GQ27" s="409"/>
      <c r="GR27" s="409"/>
      <c r="GS27" s="409"/>
      <c r="GT27" s="409"/>
      <c r="GU27" s="409"/>
      <c r="GV27" s="409"/>
      <c r="GW27" s="409"/>
      <c r="GX27" s="409"/>
      <c r="GY27" s="409"/>
      <c r="GZ27" s="409"/>
      <c r="HA27" s="409"/>
      <c r="HB27" s="409"/>
      <c r="HC27" s="409" t="s">
        <v>90</v>
      </c>
      <c r="HD27" s="409"/>
      <c r="HE27" s="409"/>
      <c r="HF27" s="409"/>
      <c r="HG27" s="409"/>
      <c r="HH27" s="409"/>
      <c r="HI27" s="409"/>
      <c r="HJ27" s="409"/>
      <c r="HK27" s="409"/>
      <c r="HL27" s="409"/>
      <c r="HM27" s="409"/>
      <c r="HN27" s="409"/>
      <c r="HO27" s="409"/>
      <c r="HP27" s="409"/>
      <c r="HQ27" s="409"/>
      <c r="HR27" s="409"/>
      <c r="HS27" s="409"/>
      <c r="HT27" s="409"/>
      <c r="HU27" s="409"/>
      <c r="HV27" s="409"/>
      <c r="HW27" s="409"/>
      <c r="HX27" s="409" t="s">
        <v>90</v>
      </c>
      <c r="HY27" s="409"/>
      <c r="HZ27" s="409"/>
      <c r="IA27" s="409"/>
      <c r="IB27" s="409"/>
      <c r="IC27" s="409"/>
      <c r="ID27" s="409"/>
      <c r="IE27" s="409"/>
      <c r="IF27" s="409"/>
      <c r="IG27" s="409"/>
      <c r="IH27" s="409"/>
      <c r="II27" s="409"/>
      <c r="IJ27" s="409"/>
      <c r="IK27" s="409"/>
      <c r="IL27" s="409"/>
      <c r="IM27" s="409"/>
      <c r="IN27" s="409"/>
      <c r="IO27" s="409"/>
      <c r="IP27" s="409"/>
      <c r="IQ27" s="409"/>
      <c r="IR27" s="409"/>
      <c r="IS27" s="409" t="s">
        <v>90</v>
      </c>
      <c r="IT27" s="409"/>
      <c r="IU27" s="409"/>
      <c r="IV27" s="409"/>
      <c r="IW27" s="409"/>
      <c r="IX27" s="409"/>
      <c r="IY27" s="409"/>
      <c r="IZ27" s="409"/>
      <c r="JA27" s="409"/>
      <c r="JB27" s="409"/>
      <c r="JC27" s="409"/>
      <c r="JD27" s="409"/>
      <c r="JE27" s="409"/>
      <c r="JF27" s="409"/>
      <c r="JG27" s="409"/>
      <c r="JH27" s="409"/>
      <c r="JI27" s="409"/>
      <c r="JJ27" s="409"/>
      <c r="JK27" s="409"/>
      <c r="JL27" s="409"/>
      <c r="JM27" s="409"/>
      <c r="JN27" s="409" t="s">
        <v>90</v>
      </c>
      <c r="JO27" s="409"/>
      <c r="JP27" s="409"/>
      <c r="JQ27" s="409"/>
      <c r="JR27" s="409"/>
      <c r="JS27" s="409"/>
      <c r="JT27" s="409"/>
      <c r="JU27" s="409"/>
      <c r="JV27" s="409"/>
      <c r="JW27" s="409"/>
      <c r="JX27" s="409"/>
      <c r="JY27" s="409"/>
      <c r="JZ27" s="409"/>
      <c r="KA27" s="409"/>
      <c r="KB27" s="409"/>
      <c r="KC27" s="409"/>
      <c r="KD27" s="409"/>
      <c r="KE27" s="409"/>
      <c r="KF27" s="409"/>
      <c r="KG27" s="409"/>
      <c r="KH27" s="409"/>
      <c r="KI27" s="409" t="s">
        <v>90</v>
      </c>
      <c r="KJ27" s="409"/>
      <c r="KK27" s="409"/>
      <c r="KL27" s="409"/>
      <c r="KM27" s="409"/>
      <c r="KN27" s="409"/>
      <c r="KO27" s="409"/>
      <c r="KP27" s="409"/>
      <c r="KQ27" s="409"/>
      <c r="KR27" s="409"/>
      <c r="KS27" s="409"/>
      <c r="KT27" s="409"/>
      <c r="KU27" s="409"/>
      <c r="KV27" s="409"/>
      <c r="KW27" s="409"/>
      <c r="KX27" s="409"/>
      <c r="KY27" s="409"/>
      <c r="KZ27" s="409"/>
      <c r="LA27" s="409"/>
      <c r="LB27" s="409"/>
      <c r="LC27" s="409"/>
      <c r="LD27" s="409" t="s">
        <v>90</v>
      </c>
      <c r="LE27" s="409"/>
      <c r="LF27" s="409"/>
      <c r="LG27" s="409"/>
      <c r="LH27" s="409"/>
      <c r="LI27" s="409"/>
      <c r="LJ27" s="409"/>
      <c r="LK27" s="409"/>
      <c r="LL27" s="409"/>
      <c r="LM27" s="409"/>
      <c r="LN27" s="409"/>
      <c r="LO27" s="409"/>
      <c r="LP27" s="409"/>
      <c r="LQ27" s="409"/>
      <c r="LR27" s="409"/>
      <c r="LS27" s="409"/>
      <c r="LT27" s="409"/>
      <c r="LU27" s="409"/>
      <c r="LV27" s="409"/>
      <c r="LW27" s="409"/>
      <c r="LX27" s="409"/>
    </row>
    <row r="28" spans="1:336" ht="15.75" customHeight="1" x14ac:dyDescent="0.3">
      <c r="A28" s="510"/>
      <c r="B28" s="395">
        <f>SUM(B27:D27)</f>
        <v>0</v>
      </c>
      <c r="C28" s="397"/>
      <c r="D28" s="396"/>
      <c r="E28" s="395">
        <f>SUM(E27:G27)</f>
        <v>0</v>
      </c>
      <c r="F28" s="397"/>
      <c r="G28" s="396"/>
      <c r="H28" s="395">
        <f>SUM(H27:J27)</f>
        <v>0</v>
      </c>
      <c r="I28" s="397"/>
      <c r="J28" s="396"/>
      <c r="K28" s="395">
        <f>SUM(K27:M27)</f>
        <v>0</v>
      </c>
      <c r="L28" s="397"/>
      <c r="M28" s="396"/>
      <c r="N28" s="395">
        <f>SUM(N27:P27)</f>
        <v>0</v>
      </c>
      <c r="O28" s="397"/>
      <c r="P28" s="396"/>
      <c r="Q28" s="50">
        <f>SUM(Q27)</f>
        <v>0</v>
      </c>
      <c r="S28" s="16" t="str">
        <f>"Ø = "&amp;IF(SUM(X16:AN16)&lt;&gt;0,ROUND(SUMPRODUCT(X14:AN14,X16:AN16)/SUM(X16:AN16),2)&amp;" NP","N/A")</f>
        <v>Ø = N/A</v>
      </c>
      <c r="V28" s="56" t="s">
        <v>70</v>
      </c>
      <c r="W28" s="57"/>
      <c r="X28" s="56">
        <f>Namen!$D$3</f>
        <v>0</v>
      </c>
      <c r="Y28" s="58"/>
      <c r="Z28" s="57"/>
      <c r="AA28" s="55"/>
      <c r="AB28" s="55"/>
      <c r="AE28" s="61" t="s">
        <v>91</v>
      </c>
      <c r="AF28" s="62">
        <f>'Rückmeldung (Druck)'!AF2</f>
        <v>0</v>
      </c>
      <c r="AJ28" s="63" t="s">
        <v>92</v>
      </c>
      <c r="AK28" s="64"/>
      <c r="AL28" s="403" t="e">
        <f>HLOOKUP(Namen!$D$6,Namen!$D$6:$D$36,'Rückmeldung (Druck)'!AE59,FALSE)&amp;" "&amp;HLOOKUP(Namen!$C$6,Namen!$C$6:$C$36,'Rückmeldung (Druck)'!AE59,FALSE)</f>
        <v>#REF!</v>
      </c>
      <c r="AM28" s="404"/>
      <c r="AN28" s="404"/>
      <c r="AO28" s="404"/>
      <c r="AP28" s="405"/>
      <c r="AQ28" s="56" t="s">
        <v>70</v>
      </c>
      <c r="AR28" s="57"/>
      <c r="AS28" s="56">
        <f>Namen!$D$3</f>
        <v>0</v>
      </c>
      <c r="AT28" s="58"/>
      <c r="AU28" s="57"/>
      <c r="AV28" s="55"/>
      <c r="AW28" s="55"/>
      <c r="AZ28" s="61" t="s">
        <v>91</v>
      </c>
      <c r="BA28" s="62">
        <f>'Rückmeldung (Druck)'!BA2</f>
        <v>0</v>
      </c>
      <c r="BE28" s="63" t="s">
        <v>92</v>
      </c>
      <c r="BF28" s="64"/>
      <c r="BG28" s="403" t="str">
        <f>IFERROR(HLOOKUP(Namen!$D$6,Namen!$D$6:$D$36,'Rückmeldung (Druck)'!AZ59,FALSE)&amp;" "&amp;HLOOKUP(Namen!$C$6,Namen!$C$6:$C$36,'Rückmeldung (Druck)'!AZ59,FALSE),"")</f>
        <v/>
      </c>
      <c r="BH28" s="404"/>
      <c r="BI28" s="404"/>
      <c r="BJ28" s="404"/>
      <c r="BK28" s="405"/>
      <c r="BL28" s="56" t="s">
        <v>70</v>
      </c>
      <c r="BM28" s="57"/>
      <c r="BN28" s="56">
        <f>Namen!$D$3</f>
        <v>0</v>
      </c>
      <c r="BO28" s="58"/>
      <c r="BP28" s="57"/>
      <c r="BQ28" s="55"/>
      <c r="BR28" s="55"/>
      <c r="BU28" s="61" t="s">
        <v>91</v>
      </c>
      <c r="BV28" s="62">
        <f>'Rückmeldung (Druck)'!BV2</f>
        <v>0</v>
      </c>
      <c r="BZ28" s="63" t="s">
        <v>92</v>
      </c>
      <c r="CA28" s="64"/>
      <c r="CB28" s="403" t="str">
        <f>IFERROR(HLOOKUP(Namen!$D$6,Namen!$D$6:$D$36,'Rückmeldung (Druck)'!BU59,FALSE)&amp;" "&amp;HLOOKUP(Namen!$C$6,Namen!$C$6:$C$36,'Rückmeldung (Druck)'!BU59,FALSE),"")</f>
        <v/>
      </c>
      <c r="CC28" s="404"/>
      <c r="CD28" s="404"/>
      <c r="CE28" s="404"/>
      <c r="CF28" s="405"/>
      <c r="CG28" s="56" t="s">
        <v>70</v>
      </c>
      <c r="CH28" s="57"/>
      <c r="CI28" s="56">
        <f>Namen!$D$3</f>
        <v>0</v>
      </c>
      <c r="CJ28" s="58"/>
      <c r="CK28" s="57"/>
      <c r="CL28" s="55"/>
      <c r="CM28" s="55"/>
      <c r="CP28" s="61" t="s">
        <v>91</v>
      </c>
      <c r="CQ28" s="62">
        <f>'Rückmeldung (Druck)'!CQ2</f>
        <v>0</v>
      </c>
      <c r="CU28" s="63" t="s">
        <v>92</v>
      </c>
      <c r="CV28" s="64"/>
      <c r="CW28" s="403" t="str">
        <f>IFERROR(HLOOKUP(Namen!$D$6,Namen!$D$6:$D$36,'Rückmeldung (Druck)'!CP59,FALSE)&amp;" "&amp;HLOOKUP(Namen!$C$6,Namen!$C$6:$C$36,'Rückmeldung (Druck)'!CP59,FALSE),"")</f>
        <v/>
      </c>
      <c r="CX28" s="404"/>
      <c r="CY28" s="404"/>
      <c r="CZ28" s="404"/>
      <c r="DA28" s="405"/>
      <c r="DB28" s="56" t="s">
        <v>70</v>
      </c>
      <c r="DC28" s="57"/>
      <c r="DD28" s="56">
        <f>Namen!$D$3</f>
        <v>0</v>
      </c>
      <c r="DE28" s="58"/>
      <c r="DF28" s="57"/>
      <c r="DG28" s="55"/>
      <c r="DH28" s="55"/>
      <c r="DK28" s="61" t="s">
        <v>91</v>
      </c>
      <c r="DL28" s="62">
        <f>'Rückmeldung (Druck)'!DL2</f>
        <v>0</v>
      </c>
      <c r="DP28" s="63" t="s">
        <v>92</v>
      </c>
      <c r="DQ28" s="64"/>
      <c r="DR28" s="403" t="str">
        <f>IFERROR(HLOOKUP(Namen!$D$6,Namen!$D$6:$D$36,'Rückmeldung (Druck)'!DK59,FALSE)&amp;" "&amp;HLOOKUP(Namen!$C$6,Namen!$C$6:$C$36,'Rückmeldung (Druck)'!DK59,FALSE),"")</f>
        <v/>
      </c>
      <c r="DS28" s="404"/>
      <c r="DT28" s="404"/>
      <c r="DU28" s="404"/>
      <c r="DV28" s="405"/>
      <c r="DW28" s="56" t="s">
        <v>70</v>
      </c>
      <c r="DX28" s="57"/>
      <c r="DY28" s="56">
        <f>Namen!$D$3</f>
        <v>0</v>
      </c>
      <c r="DZ28" s="58"/>
      <c r="EA28" s="57"/>
      <c r="EB28" s="55"/>
      <c r="EC28" s="55"/>
      <c r="EF28" s="61" t="s">
        <v>91</v>
      </c>
      <c r="EG28" s="62">
        <f>'Rückmeldung (Druck)'!EG2</f>
        <v>0</v>
      </c>
      <c r="EK28" s="63" t="s">
        <v>92</v>
      </c>
      <c r="EL28" s="64"/>
      <c r="EM28" s="403" t="str">
        <f>IFERROR(HLOOKUP(Namen!$D$6,Namen!$D$6:$D$36,'Rückmeldung (Druck)'!EF59,FALSE)&amp;" "&amp;HLOOKUP(Namen!$C$6,Namen!$C$6:$C$36,'Rückmeldung (Druck)'!EF59,FALSE),"")</f>
        <v/>
      </c>
      <c r="EN28" s="404"/>
      <c r="EO28" s="404"/>
      <c r="EP28" s="404"/>
      <c r="EQ28" s="405"/>
      <c r="ER28" s="56" t="s">
        <v>70</v>
      </c>
      <c r="ES28" s="57"/>
      <c r="ET28" s="56">
        <f>Namen!$D$3</f>
        <v>0</v>
      </c>
      <c r="EU28" s="58"/>
      <c r="EV28" s="57"/>
      <c r="EW28" s="55"/>
      <c r="EX28" s="55"/>
      <c r="FA28" s="61" t="s">
        <v>91</v>
      </c>
      <c r="FB28" s="62">
        <f>'Rückmeldung (Druck)'!FB2</f>
        <v>0</v>
      </c>
      <c r="FF28" s="63" t="s">
        <v>92</v>
      </c>
      <c r="FG28" s="64"/>
      <c r="FH28" s="403" t="str">
        <f>IFERROR(HLOOKUP(Namen!$D$6,Namen!$D$6:$D$36,'Rückmeldung (Druck)'!FA59,FALSE)&amp;" "&amp;HLOOKUP(Namen!$C$6,Namen!$C$6:$C$36,'Rückmeldung (Druck)'!FA59,FALSE),"")</f>
        <v/>
      </c>
      <c r="FI28" s="404"/>
      <c r="FJ28" s="404"/>
      <c r="FK28" s="404"/>
      <c r="FL28" s="405"/>
      <c r="FM28" s="56" t="s">
        <v>70</v>
      </c>
      <c r="FN28" s="57"/>
      <c r="FO28" s="56">
        <f>Namen!$D$3</f>
        <v>0</v>
      </c>
      <c r="FP28" s="58"/>
      <c r="FQ28" s="57"/>
      <c r="FR28" s="55"/>
      <c r="FS28" s="55"/>
      <c r="FV28" s="61" t="s">
        <v>91</v>
      </c>
      <c r="FW28" s="62">
        <f>'Rückmeldung (Druck)'!FW2</f>
        <v>0</v>
      </c>
      <c r="GA28" s="63" t="s">
        <v>92</v>
      </c>
      <c r="GB28" s="64"/>
      <c r="GC28" s="403" t="str">
        <f>IFERROR(HLOOKUP(Namen!$D$6,Namen!$D$6:$D$36,'Rückmeldung (Druck)'!FV59,FALSE)&amp;" "&amp;HLOOKUP(Namen!$C$6,Namen!$C$6:$C$36,'Rückmeldung (Druck)'!FV59,FALSE),"")</f>
        <v/>
      </c>
      <c r="GD28" s="404"/>
      <c r="GE28" s="404"/>
      <c r="GF28" s="404"/>
      <c r="GG28" s="405"/>
      <c r="GH28" s="56" t="s">
        <v>70</v>
      </c>
      <c r="GI28" s="57"/>
      <c r="GJ28" s="56">
        <f>Namen!$D$3</f>
        <v>0</v>
      </c>
      <c r="GK28" s="58"/>
      <c r="GL28" s="57"/>
      <c r="GM28" s="55"/>
      <c r="GN28" s="55"/>
      <c r="GQ28" s="61" t="s">
        <v>91</v>
      </c>
      <c r="GR28" s="62">
        <f>'Rückmeldung (Druck)'!GR2</f>
        <v>0</v>
      </c>
      <c r="GV28" s="63" t="s">
        <v>92</v>
      </c>
      <c r="GW28" s="64"/>
      <c r="GX28" s="403" t="str">
        <f>IFERROR(HLOOKUP(Namen!$D$6,Namen!$D$6:$D$36,'Rückmeldung (Druck)'!GQ59,FALSE)&amp;" "&amp;HLOOKUP(Namen!$C$6,Namen!$C$6:$C$36,'Rückmeldung (Druck)'!GQ59,FALSE),"")</f>
        <v/>
      </c>
      <c r="GY28" s="404"/>
      <c r="GZ28" s="404"/>
      <c r="HA28" s="404"/>
      <c r="HB28" s="405"/>
      <c r="HC28" s="56" t="s">
        <v>70</v>
      </c>
      <c r="HD28" s="57"/>
      <c r="HE28" s="56">
        <f>Namen!$D$3</f>
        <v>0</v>
      </c>
      <c r="HF28" s="58"/>
      <c r="HG28" s="57"/>
      <c r="HH28" s="55"/>
      <c r="HI28" s="55"/>
      <c r="HL28" s="61" t="s">
        <v>91</v>
      </c>
      <c r="HM28" s="62">
        <f>'Rückmeldung (Druck)'!HM2</f>
        <v>0</v>
      </c>
      <c r="HQ28" s="63" t="s">
        <v>92</v>
      </c>
      <c r="HR28" s="64"/>
      <c r="HS28" s="403" t="str">
        <f>IFERROR(HLOOKUP(Namen!$D$6,Namen!$D$6:$D$36,'Rückmeldung (Druck)'!HL59,FALSE)&amp;" "&amp;HLOOKUP(Namen!$C$6,Namen!$C$6:$C$36,'Rückmeldung (Druck)'!HL59,FALSE),"")</f>
        <v/>
      </c>
      <c r="HT28" s="404"/>
      <c r="HU28" s="404"/>
      <c r="HV28" s="404"/>
      <c r="HW28" s="405"/>
      <c r="HX28" s="56" t="s">
        <v>70</v>
      </c>
      <c r="HY28" s="57"/>
      <c r="HZ28" s="56">
        <f>Namen!$D$3</f>
        <v>0</v>
      </c>
      <c r="IA28" s="58"/>
      <c r="IB28" s="57"/>
      <c r="IC28" s="55"/>
      <c r="ID28" s="55"/>
      <c r="IG28" s="61" t="s">
        <v>91</v>
      </c>
      <c r="IH28" s="62">
        <f>'Rückmeldung (Druck)'!IH2</f>
        <v>0</v>
      </c>
      <c r="IL28" s="63" t="s">
        <v>92</v>
      </c>
      <c r="IM28" s="64"/>
      <c r="IN28" s="403" t="str">
        <f>IFERROR(HLOOKUP(Namen!$D$6,Namen!$D$6:$D$36,'Rückmeldung (Druck)'!IG59,FALSE)&amp;" "&amp;HLOOKUP(Namen!$C$6,Namen!$C$6:$C$36,'Rückmeldung (Druck)'!IG59,FALSE),"")</f>
        <v/>
      </c>
      <c r="IO28" s="404"/>
      <c r="IP28" s="404"/>
      <c r="IQ28" s="404"/>
      <c r="IR28" s="405"/>
      <c r="IS28" s="56" t="s">
        <v>70</v>
      </c>
      <c r="IT28" s="57"/>
      <c r="IU28" s="56">
        <f>Namen!$D$3</f>
        <v>0</v>
      </c>
      <c r="IV28" s="58"/>
      <c r="IW28" s="57"/>
      <c r="IX28" s="55"/>
      <c r="IY28" s="55"/>
      <c r="JB28" s="61" t="s">
        <v>91</v>
      </c>
      <c r="JC28" s="62">
        <f>'Rückmeldung (Druck)'!JC2</f>
        <v>0</v>
      </c>
      <c r="JG28" s="63" t="s">
        <v>92</v>
      </c>
      <c r="JH28" s="64"/>
      <c r="JI28" s="403" t="str">
        <f>IFERROR(HLOOKUP(Namen!$D$6,Namen!$D$6:$D$36,'Rückmeldung (Druck)'!JB59,FALSE)&amp;" "&amp;HLOOKUP(Namen!$C$6,Namen!$C$6:$C$36,'Rückmeldung (Druck)'!JB59,FALSE),"")</f>
        <v/>
      </c>
      <c r="JJ28" s="404"/>
      <c r="JK28" s="404"/>
      <c r="JL28" s="404"/>
      <c r="JM28" s="405"/>
      <c r="JN28" s="56" t="s">
        <v>70</v>
      </c>
      <c r="JO28" s="57"/>
      <c r="JP28" s="56">
        <f>Namen!$D$3</f>
        <v>0</v>
      </c>
      <c r="JQ28" s="58"/>
      <c r="JR28" s="57"/>
      <c r="JS28" s="55"/>
      <c r="JT28" s="55"/>
      <c r="JW28" s="61" t="s">
        <v>91</v>
      </c>
      <c r="JX28" s="62">
        <f>'Rückmeldung (Druck)'!JX2</f>
        <v>0</v>
      </c>
      <c r="KB28" s="63" t="s">
        <v>92</v>
      </c>
      <c r="KC28" s="64"/>
      <c r="KD28" s="403" t="str">
        <f>IFERROR(HLOOKUP(Namen!$D$6,Namen!$D$6:$D$36,'Rückmeldung (Druck)'!JW59,FALSE)&amp;" "&amp;HLOOKUP(Namen!$C$6,Namen!$C$6:$C$36,'Rückmeldung (Druck)'!JW59,FALSE),"")</f>
        <v/>
      </c>
      <c r="KE28" s="404"/>
      <c r="KF28" s="404"/>
      <c r="KG28" s="404"/>
      <c r="KH28" s="405"/>
      <c r="KI28" s="56" t="s">
        <v>70</v>
      </c>
      <c r="KJ28" s="57"/>
      <c r="KK28" s="56">
        <f>Namen!$D$3</f>
        <v>0</v>
      </c>
      <c r="KL28" s="58"/>
      <c r="KM28" s="57"/>
      <c r="KN28" s="55"/>
      <c r="KO28" s="55"/>
      <c r="KR28" s="61" t="s">
        <v>91</v>
      </c>
      <c r="KS28" s="62">
        <f>'Rückmeldung (Druck)'!KS2</f>
        <v>0</v>
      </c>
      <c r="KW28" s="63" t="s">
        <v>92</v>
      </c>
      <c r="KX28" s="64"/>
      <c r="KY28" s="403" t="str">
        <f>IFERROR(HLOOKUP(Namen!$D$6,Namen!$D$6:$D$36,'Rückmeldung (Druck)'!KR59,FALSE)&amp;" "&amp;HLOOKUP(Namen!$C$6,Namen!$C$6:$C$36,'Rückmeldung (Druck)'!KR59,FALSE),"")</f>
        <v/>
      </c>
      <c r="KZ28" s="404"/>
      <c r="LA28" s="404"/>
      <c r="LB28" s="404"/>
      <c r="LC28" s="405"/>
      <c r="LD28" s="56" t="s">
        <v>70</v>
      </c>
      <c r="LE28" s="57"/>
      <c r="LF28" s="56">
        <f>Namen!$D$3</f>
        <v>0</v>
      </c>
      <c r="LG28" s="58"/>
      <c r="LH28" s="57"/>
      <c r="LI28" s="55"/>
      <c r="LJ28" s="55"/>
      <c r="LM28" s="61" t="s">
        <v>91</v>
      </c>
      <c r="LN28" s="62">
        <f>'Rückmeldung (Druck)'!LN2</f>
        <v>0</v>
      </c>
      <c r="LR28" s="63" t="s">
        <v>92</v>
      </c>
      <c r="LS28" s="64"/>
      <c r="LT28" s="403" t="str">
        <f>IFERROR(HLOOKUP(Namen!$D$6,Namen!$D$6:$D$36,'Rückmeldung (Druck)'!LM59,FALSE)&amp;" "&amp;HLOOKUP(Namen!$C$6,Namen!$C$6:$C$36,'Rückmeldung (Druck)'!LM59,FALSE),"")</f>
        <v/>
      </c>
      <c r="LU28" s="404"/>
      <c r="LV28" s="404"/>
      <c r="LW28" s="404"/>
      <c r="LX28" s="405"/>
    </row>
    <row r="29" spans="1:336" ht="15.75" customHeight="1" x14ac:dyDescent="0.25">
      <c r="A29" s="20" t="str">
        <f>IF(OR(T55,T54),"","Notenspiegel (G):")</f>
        <v/>
      </c>
      <c r="S29" s="5"/>
      <c r="T29" s="5"/>
      <c r="V29" s="56" t="s">
        <v>98</v>
      </c>
      <c r="W29" s="57"/>
      <c r="X29" s="56">
        <f>Namen!$D$4</f>
        <v>0</v>
      </c>
      <c r="Y29" s="58"/>
      <c r="Z29" s="57"/>
      <c r="AA29" s="114"/>
      <c r="AB29" s="114"/>
      <c r="AC29" s="114"/>
      <c r="AD29" s="114"/>
      <c r="AE29" s="114"/>
      <c r="AJ29" s="63" t="s">
        <v>63</v>
      </c>
      <c r="AK29" s="64"/>
      <c r="AL29" s="403">
        <f>Namen!$D$2</f>
        <v>0</v>
      </c>
      <c r="AM29" s="404"/>
      <c r="AN29" s="404"/>
      <c r="AO29" s="404"/>
      <c r="AP29" s="405"/>
      <c r="AQ29" s="56" t="s">
        <v>98</v>
      </c>
      <c r="AR29" s="57"/>
      <c r="AS29" s="56">
        <f>Namen!$D$4</f>
        <v>0</v>
      </c>
      <c r="AT29" s="58"/>
      <c r="AU29" s="57"/>
      <c r="AV29" s="114"/>
      <c r="AW29" s="114"/>
      <c r="AX29" s="114"/>
      <c r="AY29" s="114"/>
      <c r="AZ29" s="114"/>
      <c r="BE29" s="63" t="s">
        <v>63</v>
      </c>
      <c r="BF29" s="64"/>
      <c r="BG29" s="403">
        <f>Namen!$D$2</f>
        <v>0</v>
      </c>
      <c r="BH29" s="404"/>
      <c r="BI29" s="404"/>
      <c r="BJ29" s="404"/>
      <c r="BK29" s="405"/>
      <c r="BL29" s="56" t="s">
        <v>98</v>
      </c>
      <c r="BM29" s="57"/>
      <c r="BN29" s="56">
        <f>Namen!$D$4</f>
        <v>0</v>
      </c>
      <c r="BO29" s="58"/>
      <c r="BP29" s="57"/>
      <c r="BQ29" s="114"/>
      <c r="BR29" s="114"/>
      <c r="BS29" s="114"/>
      <c r="BT29" s="114"/>
      <c r="BU29" s="114"/>
      <c r="BZ29" s="63" t="s">
        <v>63</v>
      </c>
      <c r="CA29" s="64"/>
      <c r="CB29" s="403">
        <f>Namen!$D$2</f>
        <v>0</v>
      </c>
      <c r="CC29" s="404"/>
      <c r="CD29" s="404"/>
      <c r="CE29" s="404"/>
      <c r="CF29" s="405"/>
      <c r="CG29" s="56" t="s">
        <v>98</v>
      </c>
      <c r="CH29" s="57"/>
      <c r="CI29" s="56">
        <f>Namen!$D$4</f>
        <v>0</v>
      </c>
      <c r="CJ29" s="58"/>
      <c r="CK29" s="57"/>
      <c r="CL29" s="114"/>
      <c r="CM29" s="114"/>
      <c r="CN29" s="114"/>
      <c r="CO29" s="114"/>
      <c r="CP29" s="114"/>
      <c r="CU29" s="63" t="s">
        <v>63</v>
      </c>
      <c r="CV29" s="64"/>
      <c r="CW29" s="403">
        <f>Namen!$D$2</f>
        <v>0</v>
      </c>
      <c r="CX29" s="404"/>
      <c r="CY29" s="404"/>
      <c r="CZ29" s="404"/>
      <c r="DA29" s="405"/>
      <c r="DB29" s="56" t="s">
        <v>98</v>
      </c>
      <c r="DC29" s="57"/>
      <c r="DD29" s="56">
        <f>Namen!$D$4</f>
        <v>0</v>
      </c>
      <c r="DE29" s="58"/>
      <c r="DF29" s="57"/>
      <c r="DG29" s="114"/>
      <c r="DH29" s="114"/>
      <c r="DI29" s="114"/>
      <c r="DJ29" s="114"/>
      <c r="DK29" s="114"/>
      <c r="DP29" s="63" t="s">
        <v>63</v>
      </c>
      <c r="DQ29" s="64"/>
      <c r="DR29" s="403">
        <f>Namen!$D$2</f>
        <v>0</v>
      </c>
      <c r="DS29" s="404"/>
      <c r="DT29" s="404"/>
      <c r="DU29" s="404"/>
      <c r="DV29" s="405"/>
      <c r="DW29" s="56" t="s">
        <v>98</v>
      </c>
      <c r="DX29" s="57"/>
      <c r="DY29" s="56">
        <f>Namen!$D$4</f>
        <v>0</v>
      </c>
      <c r="DZ29" s="58"/>
      <c r="EA29" s="57"/>
      <c r="EB29" s="114"/>
      <c r="EC29" s="114"/>
      <c r="ED29" s="114"/>
      <c r="EE29" s="114"/>
      <c r="EF29" s="114"/>
      <c r="EK29" s="63" t="s">
        <v>63</v>
      </c>
      <c r="EL29" s="64"/>
      <c r="EM29" s="403">
        <f>Namen!$D$2</f>
        <v>0</v>
      </c>
      <c r="EN29" s="404"/>
      <c r="EO29" s="404"/>
      <c r="EP29" s="404"/>
      <c r="EQ29" s="405"/>
      <c r="ER29" s="56" t="s">
        <v>98</v>
      </c>
      <c r="ES29" s="57"/>
      <c r="ET29" s="56">
        <f>Namen!$D$4</f>
        <v>0</v>
      </c>
      <c r="EU29" s="58"/>
      <c r="EV29" s="57"/>
      <c r="EW29" s="114"/>
      <c r="EX29" s="114"/>
      <c r="EY29" s="114"/>
      <c r="EZ29" s="114"/>
      <c r="FA29" s="114"/>
      <c r="FF29" s="63" t="s">
        <v>63</v>
      </c>
      <c r="FG29" s="64"/>
      <c r="FH29" s="403">
        <f>Namen!$D$2</f>
        <v>0</v>
      </c>
      <c r="FI29" s="404"/>
      <c r="FJ29" s="404"/>
      <c r="FK29" s="404"/>
      <c r="FL29" s="405"/>
      <c r="FM29" s="56" t="s">
        <v>98</v>
      </c>
      <c r="FN29" s="57"/>
      <c r="FO29" s="56">
        <f>Namen!$D$4</f>
        <v>0</v>
      </c>
      <c r="FP29" s="58"/>
      <c r="FQ29" s="57"/>
      <c r="FR29" s="114"/>
      <c r="FS29" s="114"/>
      <c r="FT29" s="114"/>
      <c r="FU29" s="114"/>
      <c r="FV29" s="114"/>
      <c r="GA29" s="63" t="s">
        <v>63</v>
      </c>
      <c r="GB29" s="64"/>
      <c r="GC29" s="403">
        <f>Namen!$D$2</f>
        <v>0</v>
      </c>
      <c r="GD29" s="404"/>
      <c r="GE29" s="404"/>
      <c r="GF29" s="404"/>
      <c r="GG29" s="405"/>
      <c r="GH29" s="56" t="s">
        <v>98</v>
      </c>
      <c r="GI29" s="57"/>
      <c r="GJ29" s="56">
        <f>Namen!$D$4</f>
        <v>0</v>
      </c>
      <c r="GK29" s="58"/>
      <c r="GL29" s="57"/>
      <c r="GM29" s="114"/>
      <c r="GN29" s="114"/>
      <c r="GO29" s="114"/>
      <c r="GP29" s="114"/>
      <c r="GQ29" s="114"/>
      <c r="GV29" s="63" t="s">
        <v>63</v>
      </c>
      <c r="GW29" s="64"/>
      <c r="GX29" s="403">
        <f>Namen!$D$2</f>
        <v>0</v>
      </c>
      <c r="GY29" s="404"/>
      <c r="GZ29" s="404"/>
      <c r="HA29" s="404"/>
      <c r="HB29" s="405"/>
      <c r="HC29" s="56" t="s">
        <v>98</v>
      </c>
      <c r="HD29" s="57"/>
      <c r="HE29" s="56">
        <f>Namen!$D$4</f>
        <v>0</v>
      </c>
      <c r="HF29" s="58"/>
      <c r="HG29" s="57"/>
      <c r="HH29" s="114"/>
      <c r="HI29" s="114"/>
      <c r="HJ29" s="114"/>
      <c r="HK29" s="114"/>
      <c r="HL29" s="114"/>
      <c r="HQ29" s="63" t="s">
        <v>63</v>
      </c>
      <c r="HR29" s="64"/>
      <c r="HS29" s="403">
        <f>Namen!$D$2</f>
        <v>0</v>
      </c>
      <c r="HT29" s="404"/>
      <c r="HU29" s="404"/>
      <c r="HV29" s="404"/>
      <c r="HW29" s="405"/>
      <c r="HX29" s="56" t="s">
        <v>98</v>
      </c>
      <c r="HY29" s="57"/>
      <c r="HZ29" s="56">
        <f>Namen!$D$4</f>
        <v>0</v>
      </c>
      <c r="IA29" s="58"/>
      <c r="IB29" s="57"/>
      <c r="IC29" s="114"/>
      <c r="ID29" s="114"/>
      <c r="IE29" s="114"/>
      <c r="IF29" s="114"/>
      <c r="IG29" s="114"/>
      <c r="IL29" s="63" t="s">
        <v>63</v>
      </c>
      <c r="IM29" s="64"/>
      <c r="IN29" s="403">
        <f>Namen!$D$2</f>
        <v>0</v>
      </c>
      <c r="IO29" s="404"/>
      <c r="IP29" s="404"/>
      <c r="IQ29" s="404"/>
      <c r="IR29" s="405"/>
      <c r="IS29" s="56" t="s">
        <v>98</v>
      </c>
      <c r="IT29" s="57"/>
      <c r="IU29" s="56">
        <f>Namen!$D$4</f>
        <v>0</v>
      </c>
      <c r="IV29" s="58"/>
      <c r="IW29" s="57"/>
      <c r="IX29" s="114"/>
      <c r="IY29" s="114"/>
      <c r="IZ29" s="114"/>
      <c r="JA29" s="114"/>
      <c r="JB29" s="114"/>
      <c r="JG29" s="63" t="s">
        <v>63</v>
      </c>
      <c r="JH29" s="64"/>
      <c r="JI29" s="403">
        <f>Namen!$D$2</f>
        <v>0</v>
      </c>
      <c r="JJ29" s="404"/>
      <c r="JK29" s="404"/>
      <c r="JL29" s="404"/>
      <c r="JM29" s="405"/>
      <c r="JN29" s="56" t="s">
        <v>98</v>
      </c>
      <c r="JO29" s="57"/>
      <c r="JP29" s="56">
        <f>Namen!$D$4</f>
        <v>0</v>
      </c>
      <c r="JQ29" s="58"/>
      <c r="JR29" s="57"/>
      <c r="JS29" s="114"/>
      <c r="JT29" s="114"/>
      <c r="JU29" s="114"/>
      <c r="JV29" s="114"/>
      <c r="JW29" s="114"/>
      <c r="KB29" s="63" t="s">
        <v>63</v>
      </c>
      <c r="KC29" s="64"/>
      <c r="KD29" s="403">
        <f>Namen!$D$2</f>
        <v>0</v>
      </c>
      <c r="KE29" s="404"/>
      <c r="KF29" s="404"/>
      <c r="KG29" s="404"/>
      <c r="KH29" s="405"/>
      <c r="KI29" s="56" t="s">
        <v>98</v>
      </c>
      <c r="KJ29" s="57"/>
      <c r="KK29" s="56">
        <f>Namen!$D$4</f>
        <v>0</v>
      </c>
      <c r="KL29" s="58"/>
      <c r="KM29" s="57"/>
      <c r="KN29" s="114"/>
      <c r="KO29" s="114"/>
      <c r="KP29" s="114"/>
      <c r="KQ29" s="114"/>
      <c r="KR29" s="114"/>
      <c r="KW29" s="63" t="s">
        <v>63</v>
      </c>
      <c r="KX29" s="64"/>
      <c r="KY29" s="403">
        <f>Namen!$D$2</f>
        <v>0</v>
      </c>
      <c r="KZ29" s="404"/>
      <c r="LA29" s="404"/>
      <c r="LB29" s="404"/>
      <c r="LC29" s="405"/>
      <c r="LD29" s="56" t="s">
        <v>98</v>
      </c>
      <c r="LE29" s="57"/>
      <c r="LF29" s="56">
        <f>Namen!$D$4</f>
        <v>0</v>
      </c>
      <c r="LG29" s="58"/>
      <c r="LH29" s="57"/>
      <c r="LI29" s="114"/>
      <c r="LJ29" s="114"/>
      <c r="LK29" s="114"/>
      <c r="LL29" s="114"/>
      <c r="LM29" s="114"/>
      <c r="LR29" s="63" t="s">
        <v>63</v>
      </c>
      <c r="LS29" s="64"/>
      <c r="LT29" s="403">
        <f>Namen!$D$2</f>
        <v>0</v>
      </c>
      <c r="LU29" s="404"/>
      <c r="LV29" s="404"/>
      <c r="LW29" s="404"/>
      <c r="LX29" s="405"/>
    </row>
    <row r="30" spans="1:336" ht="15.75" customHeight="1" x14ac:dyDescent="0.25">
      <c r="A30" s="116" t="s">
        <v>43</v>
      </c>
      <c r="B30" s="50">
        <v>12</v>
      </c>
      <c r="C30" s="50">
        <v>11</v>
      </c>
      <c r="D30" s="50">
        <v>10</v>
      </c>
      <c r="E30" s="50">
        <v>9</v>
      </c>
      <c r="F30" s="50">
        <v>8</v>
      </c>
      <c r="G30" s="50">
        <v>7</v>
      </c>
      <c r="H30" s="50">
        <v>6</v>
      </c>
      <c r="I30" s="50">
        <v>5</v>
      </c>
      <c r="J30" s="50">
        <v>4</v>
      </c>
      <c r="K30" s="50">
        <v>3</v>
      </c>
      <c r="L30" s="50">
        <v>2</v>
      </c>
      <c r="M30" s="50">
        <v>1</v>
      </c>
      <c r="N30" s="50">
        <v>0</v>
      </c>
      <c r="S30" s="16"/>
      <c r="T30" s="138"/>
      <c r="V30" s="55"/>
      <c r="Y30" s="54"/>
      <c r="Z30" s="54"/>
      <c r="AA30" s="114"/>
      <c r="AB30" s="114"/>
      <c r="AC30" s="114"/>
      <c r="AD30" s="114"/>
      <c r="AE30" s="114"/>
      <c r="AJ30" s="63" t="s">
        <v>65</v>
      </c>
      <c r="AK30" s="64"/>
      <c r="AL30" s="406" t="str">
        <f>IF(Notenschlüssel!$D$5&lt;&gt;"",Notenschlüssel!$D$5,"")</f>
        <v/>
      </c>
      <c r="AM30" s="407"/>
      <c r="AN30" s="407"/>
      <c r="AO30" s="407"/>
      <c r="AP30" s="408"/>
      <c r="AQ30" s="55"/>
      <c r="AT30" s="54"/>
      <c r="AU30" s="54"/>
      <c r="AV30" s="114"/>
      <c r="AW30" s="114"/>
      <c r="AX30" s="114"/>
      <c r="AY30" s="114"/>
      <c r="AZ30" s="114"/>
      <c r="BE30" s="63" t="s">
        <v>65</v>
      </c>
      <c r="BF30" s="64"/>
      <c r="BG30" s="406" t="str">
        <f>IF(Notenschlüssel!$D$5&lt;&gt;"",Notenschlüssel!$D$5,"")</f>
        <v/>
      </c>
      <c r="BH30" s="407"/>
      <c r="BI30" s="407"/>
      <c r="BJ30" s="407"/>
      <c r="BK30" s="408"/>
      <c r="BL30" s="55"/>
      <c r="BO30" s="54"/>
      <c r="BP30" s="54"/>
      <c r="BQ30" s="114"/>
      <c r="BR30" s="114"/>
      <c r="BS30" s="114"/>
      <c r="BT30" s="114"/>
      <c r="BU30" s="114"/>
      <c r="BZ30" s="63" t="s">
        <v>65</v>
      </c>
      <c r="CA30" s="64"/>
      <c r="CB30" s="406" t="str">
        <f>IF(Notenschlüssel!$D$5&lt;&gt;"",Notenschlüssel!$D$5,"")</f>
        <v/>
      </c>
      <c r="CC30" s="407"/>
      <c r="CD30" s="407"/>
      <c r="CE30" s="407"/>
      <c r="CF30" s="408"/>
      <c r="CG30" s="55"/>
      <c r="CJ30" s="54"/>
      <c r="CK30" s="54"/>
      <c r="CL30" s="114"/>
      <c r="CM30" s="114"/>
      <c r="CN30" s="114"/>
      <c r="CO30" s="114"/>
      <c r="CP30" s="114"/>
      <c r="CU30" s="63" t="s">
        <v>65</v>
      </c>
      <c r="CV30" s="64"/>
      <c r="CW30" s="406" t="str">
        <f>IF(Notenschlüssel!$D$5&lt;&gt;"",Notenschlüssel!$D$5,"")</f>
        <v/>
      </c>
      <c r="CX30" s="407"/>
      <c r="CY30" s="407"/>
      <c r="CZ30" s="407"/>
      <c r="DA30" s="408"/>
      <c r="DB30" s="55"/>
      <c r="DE30" s="54"/>
      <c r="DF30" s="54"/>
      <c r="DG30" s="114"/>
      <c r="DH30" s="114"/>
      <c r="DI30" s="114"/>
      <c r="DJ30" s="114"/>
      <c r="DK30" s="114"/>
      <c r="DP30" s="63" t="s">
        <v>65</v>
      </c>
      <c r="DQ30" s="64"/>
      <c r="DR30" s="406" t="str">
        <f>IF(Notenschlüssel!$D$5&lt;&gt;"",Notenschlüssel!$D$5,"")</f>
        <v/>
      </c>
      <c r="DS30" s="407"/>
      <c r="DT30" s="407"/>
      <c r="DU30" s="407"/>
      <c r="DV30" s="408"/>
      <c r="DW30" s="55"/>
      <c r="DZ30" s="54"/>
      <c r="EA30" s="54"/>
      <c r="EB30" s="114"/>
      <c r="EC30" s="114"/>
      <c r="ED30" s="114"/>
      <c r="EE30" s="114"/>
      <c r="EF30" s="114"/>
      <c r="EK30" s="63" t="s">
        <v>65</v>
      </c>
      <c r="EL30" s="64"/>
      <c r="EM30" s="406" t="str">
        <f>IF(Notenschlüssel!$D$5&lt;&gt;"",Notenschlüssel!$D$5,"")</f>
        <v/>
      </c>
      <c r="EN30" s="407"/>
      <c r="EO30" s="407"/>
      <c r="EP30" s="407"/>
      <c r="EQ30" s="408"/>
      <c r="ER30" s="55"/>
      <c r="EU30" s="54"/>
      <c r="EV30" s="54"/>
      <c r="EW30" s="114"/>
      <c r="EX30" s="114"/>
      <c r="EY30" s="114"/>
      <c r="EZ30" s="114"/>
      <c r="FA30" s="114"/>
      <c r="FF30" s="63" t="s">
        <v>65</v>
      </c>
      <c r="FG30" s="64"/>
      <c r="FH30" s="406" t="str">
        <f>IF(Notenschlüssel!$D$5&lt;&gt;"",Notenschlüssel!$D$5,"")</f>
        <v/>
      </c>
      <c r="FI30" s="407"/>
      <c r="FJ30" s="407"/>
      <c r="FK30" s="407"/>
      <c r="FL30" s="408"/>
      <c r="FM30" s="55"/>
      <c r="FP30" s="54"/>
      <c r="FQ30" s="54"/>
      <c r="FR30" s="114"/>
      <c r="FS30" s="114"/>
      <c r="FT30" s="114"/>
      <c r="FU30" s="114"/>
      <c r="FV30" s="114"/>
      <c r="GA30" s="63" t="s">
        <v>65</v>
      </c>
      <c r="GB30" s="64"/>
      <c r="GC30" s="406" t="str">
        <f>IF(Notenschlüssel!$D$5&lt;&gt;"",Notenschlüssel!$D$5,"")</f>
        <v/>
      </c>
      <c r="GD30" s="407"/>
      <c r="GE30" s="407"/>
      <c r="GF30" s="407"/>
      <c r="GG30" s="408"/>
      <c r="GH30" s="55"/>
      <c r="GK30" s="54"/>
      <c r="GL30" s="54"/>
      <c r="GM30" s="114"/>
      <c r="GN30" s="114"/>
      <c r="GO30" s="114"/>
      <c r="GP30" s="114"/>
      <c r="GQ30" s="114"/>
      <c r="GV30" s="63" t="s">
        <v>65</v>
      </c>
      <c r="GW30" s="64"/>
      <c r="GX30" s="406" t="str">
        <f>IF(Notenschlüssel!$D$5&lt;&gt;"",Notenschlüssel!$D$5,"")</f>
        <v/>
      </c>
      <c r="GY30" s="407"/>
      <c r="GZ30" s="407"/>
      <c r="HA30" s="407"/>
      <c r="HB30" s="408"/>
      <c r="HC30" s="55"/>
      <c r="HF30" s="54"/>
      <c r="HG30" s="54"/>
      <c r="HH30" s="114"/>
      <c r="HI30" s="114"/>
      <c r="HJ30" s="114"/>
      <c r="HK30" s="114"/>
      <c r="HL30" s="114"/>
      <c r="HQ30" s="63" t="s">
        <v>65</v>
      </c>
      <c r="HR30" s="64"/>
      <c r="HS30" s="406" t="str">
        <f>IF(Notenschlüssel!$D$5&lt;&gt;"",Notenschlüssel!$D$5,"")</f>
        <v/>
      </c>
      <c r="HT30" s="407"/>
      <c r="HU30" s="407"/>
      <c r="HV30" s="407"/>
      <c r="HW30" s="408"/>
      <c r="HX30" s="55"/>
      <c r="IA30" s="54"/>
      <c r="IB30" s="54"/>
      <c r="IC30" s="114"/>
      <c r="ID30" s="114"/>
      <c r="IE30" s="114"/>
      <c r="IF30" s="114"/>
      <c r="IG30" s="114"/>
      <c r="IL30" s="63" t="s">
        <v>65</v>
      </c>
      <c r="IM30" s="64"/>
      <c r="IN30" s="406" t="str">
        <f>IF(Notenschlüssel!$D$5&lt;&gt;"",Notenschlüssel!$D$5,"")</f>
        <v/>
      </c>
      <c r="IO30" s="407"/>
      <c r="IP30" s="407"/>
      <c r="IQ30" s="407"/>
      <c r="IR30" s="408"/>
      <c r="IS30" s="55"/>
      <c r="IV30" s="54"/>
      <c r="IW30" s="54"/>
      <c r="IX30" s="114"/>
      <c r="IY30" s="114"/>
      <c r="IZ30" s="114"/>
      <c r="JA30" s="114"/>
      <c r="JB30" s="114"/>
      <c r="JG30" s="63" t="s">
        <v>65</v>
      </c>
      <c r="JH30" s="64"/>
      <c r="JI30" s="406" t="str">
        <f>IF(Notenschlüssel!$D$5&lt;&gt;"",Notenschlüssel!$D$5,"")</f>
        <v/>
      </c>
      <c r="JJ30" s="407"/>
      <c r="JK30" s="407"/>
      <c r="JL30" s="407"/>
      <c r="JM30" s="408"/>
      <c r="JN30" s="55"/>
      <c r="JQ30" s="54"/>
      <c r="JR30" s="54"/>
      <c r="JS30" s="114"/>
      <c r="JT30" s="114"/>
      <c r="JU30" s="114"/>
      <c r="JV30" s="114"/>
      <c r="JW30" s="114"/>
      <c r="KB30" s="63" t="s">
        <v>65</v>
      </c>
      <c r="KC30" s="64"/>
      <c r="KD30" s="406" t="str">
        <f>IF(Notenschlüssel!$D$5&lt;&gt;"",Notenschlüssel!$D$5,"")</f>
        <v/>
      </c>
      <c r="KE30" s="407"/>
      <c r="KF30" s="407"/>
      <c r="KG30" s="407"/>
      <c r="KH30" s="408"/>
      <c r="KI30" s="55"/>
      <c r="KL30" s="54"/>
      <c r="KM30" s="54"/>
      <c r="KN30" s="114"/>
      <c r="KO30" s="114"/>
      <c r="KP30" s="114"/>
      <c r="KQ30" s="114"/>
      <c r="KR30" s="114"/>
      <c r="KW30" s="63" t="s">
        <v>65</v>
      </c>
      <c r="KX30" s="64"/>
      <c r="KY30" s="406" t="str">
        <f>IF(Notenschlüssel!$D$5&lt;&gt;"",Notenschlüssel!$D$5,"")</f>
        <v/>
      </c>
      <c r="KZ30" s="407"/>
      <c r="LA30" s="407"/>
      <c r="LB30" s="407"/>
      <c r="LC30" s="408"/>
      <c r="LD30" s="55"/>
      <c r="LG30" s="54"/>
      <c r="LH30" s="54"/>
      <c r="LI30" s="114"/>
      <c r="LJ30" s="114"/>
      <c r="LK30" s="114"/>
      <c r="LL30" s="114"/>
      <c r="LM30" s="114"/>
      <c r="LR30" s="63" t="s">
        <v>65</v>
      </c>
      <c r="LS30" s="64"/>
      <c r="LT30" s="406" t="str">
        <f>IF(Notenschlüssel!$D$5&lt;&gt;"",Notenschlüssel!$D$5,"")</f>
        <v/>
      </c>
      <c r="LU30" s="407"/>
      <c r="LV30" s="407"/>
      <c r="LW30" s="407"/>
      <c r="LX30" s="408"/>
    </row>
    <row r="31" spans="1:336" ht="15.75" customHeight="1" thickBot="1" x14ac:dyDescent="0.3">
      <c r="A31" s="117" t="s">
        <v>2</v>
      </c>
      <c r="B31" s="51" t="s">
        <v>27</v>
      </c>
      <c r="C31" s="51" t="s">
        <v>28</v>
      </c>
      <c r="D31" s="51" t="s">
        <v>29</v>
      </c>
      <c r="E31" s="51" t="s">
        <v>30</v>
      </c>
      <c r="F31" s="51" t="s">
        <v>31</v>
      </c>
      <c r="G31" s="51" t="s">
        <v>32</v>
      </c>
      <c r="H31" s="51" t="s">
        <v>33</v>
      </c>
      <c r="I31" s="51" t="s">
        <v>34</v>
      </c>
      <c r="J31" s="51" t="s">
        <v>42</v>
      </c>
      <c r="K31" s="51" t="s">
        <v>35</v>
      </c>
      <c r="L31" s="51" t="s">
        <v>36</v>
      </c>
      <c r="M31" s="51" t="s">
        <v>37</v>
      </c>
      <c r="N31" s="51" t="s">
        <v>38</v>
      </c>
      <c r="S31" s="16"/>
      <c r="T31" s="138"/>
      <c r="V31" s="54"/>
      <c r="W31" s="54"/>
      <c r="X31" s="54"/>
      <c r="Y31" s="54"/>
      <c r="Z31" s="54"/>
      <c r="AA31" s="114"/>
      <c r="AB31" s="114"/>
      <c r="AC31" s="114"/>
      <c r="AD31" s="114"/>
      <c r="AE31" s="114"/>
      <c r="AF31" s="114"/>
      <c r="AG31" s="114"/>
      <c r="AH31" s="114"/>
      <c r="AI31" s="114"/>
      <c r="AJ31" s="63" t="s">
        <v>160</v>
      </c>
      <c r="AK31" s="64"/>
      <c r="AL31" s="403" t="e">
        <f>HLOOKUP(Namen!$E$6,Namen!$E$6:$E$36,'Rückmeldung (Druck)'!AE59,FALSE)&amp;"-Kurs"</f>
        <v>#REF!</v>
      </c>
      <c r="AM31" s="404"/>
      <c r="AN31" s="404"/>
      <c r="AO31" s="404"/>
      <c r="AP31" s="405"/>
      <c r="AQ31" s="54"/>
      <c r="AR31" s="54"/>
      <c r="AS31" s="54"/>
      <c r="AT31" s="54"/>
      <c r="AU31" s="54"/>
      <c r="AV31" s="114"/>
      <c r="AW31" s="114"/>
      <c r="AX31" s="114"/>
      <c r="AY31" s="114"/>
      <c r="AZ31" s="114"/>
      <c r="BA31" s="114"/>
      <c r="BB31" s="114"/>
      <c r="BC31" s="114"/>
      <c r="BD31" s="114"/>
      <c r="BE31" s="63" t="s">
        <v>160</v>
      </c>
      <c r="BF31" s="64"/>
      <c r="BG31" s="403" t="str">
        <f>IFERROR(HLOOKUP(Namen!$E$6,Namen!$E$6:$E$36,'Rückmeldung (Druck)'!AZ59,FALSE)&amp;"-Kurs","")</f>
        <v/>
      </c>
      <c r="BH31" s="404"/>
      <c r="BI31" s="404"/>
      <c r="BJ31" s="404"/>
      <c r="BK31" s="405"/>
      <c r="BL31" s="54"/>
      <c r="BM31" s="54"/>
      <c r="BN31" s="54"/>
      <c r="BO31" s="54"/>
      <c r="BP31" s="54"/>
      <c r="BQ31" s="114"/>
      <c r="BR31" s="114"/>
      <c r="BS31" s="114"/>
      <c r="BT31" s="114"/>
      <c r="BU31" s="114"/>
      <c r="BV31" s="114"/>
      <c r="BW31" s="114"/>
      <c r="BX31" s="114"/>
      <c r="BY31" s="114"/>
      <c r="BZ31" s="63" t="s">
        <v>160</v>
      </c>
      <c r="CA31" s="64"/>
      <c r="CB31" s="403" t="str">
        <f>IFERROR(HLOOKUP(Namen!$E$6,Namen!$E$6:$E$36,'Rückmeldung (Druck)'!BU59,FALSE)&amp;"-Kurs","")</f>
        <v/>
      </c>
      <c r="CC31" s="404"/>
      <c r="CD31" s="404"/>
      <c r="CE31" s="404"/>
      <c r="CF31" s="405"/>
      <c r="CG31" s="54"/>
      <c r="CH31" s="54"/>
      <c r="CI31" s="54"/>
      <c r="CJ31" s="54"/>
      <c r="CK31" s="54"/>
      <c r="CL31" s="114"/>
      <c r="CM31" s="114"/>
      <c r="CN31" s="114"/>
      <c r="CO31" s="114"/>
      <c r="CP31" s="114"/>
      <c r="CQ31" s="114"/>
      <c r="CR31" s="114"/>
      <c r="CS31" s="114"/>
      <c r="CT31" s="114"/>
      <c r="CU31" s="63" t="s">
        <v>160</v>
      </c>
      <c r="CV31" s="64"/>
      <c r="CW31" s="403" t="str">
        <f>IFERROR(HLOOKUP(Namen!$E$6,Namen!$E$6:$E$36,'Rückmeldung (Druck)'!CP59,FALSE)&amp;"-Kurs","")</f>
        <v/>
      </c>
      <c r="CX31" s="404"/>
      <c r="CY31" s="404"/>
      <c r="CZ31" s="404"/>
      <c r="DA31" s="405"/>
      <c r="DB31" s="54"/>
      <c r="DC31" s="54"/>
      <c r="DD31" s="54"/>
      <c r="DE31" s="54"/>
      <c r="DF31" s="54"/>
      <c r="DG31" s="114"/>
      <c r="DH31" s="114"/>
      <c r="DI31" s="114"/>
      <c r="DJ31" s="114"/>
      <c r="DK31" s="114"/>
      <c r="DL31" s="114"/>
      <c r="DM31" s="114"/>
      <c r="DN31" s="114"/>
      <c r="DO31" s="114"/>
      <c r="DP31" s="63" t="s">
        <v>160</v>
      </c>
      <c r="DQ31" s="64"/>
      <c r="DR31" s="403" t="str">
        <f>IFERROR(HLOOKUP(Namen!$E$6,Namen!$E$6:$E$36,'Rückmeldung (Druck)'!DK59,FALSE)&amp;"-Kurs","")</f>
        <v/>
      </c>
      <c r="DS31" s="404"/>
      <c r="DT31" s="404"/>
      <c r="DU31" s="404"/>
      <c r="DV31" s="405"/>
      <c r="DW31" s="54"/>
      <c r="DX31" s="54"/>
      <c r="DY31" s="54"/>
      <c r="DZ31" s="54"/>
      <c r="EA31" s="54"/>
      <c r="EB31" s="114"/>
      <c r="EC31" s="114"/>
      <c r="ED31" s="114"/>
      <c r="EE31" s="114"/>
      <c r="EF31" s="114"/>
      <c r="EG31" s="114"/>
      <c r="EH31" s="114"/>
      <c r="EI31" s="114"/>
      <c r="EJ31" s="114"/>
      <c r="EK31" s="63" t="s">
        <v>160</v>
      </c>
      <c r="EL31" s="64"/>
      <c r="EM31" s="403" t="str">
        <f>IFERROR(HLOOKUP(Namen!$E$6,Namen!$E$6:$E$36,'Rückmeldung (Druck)'!EF59,FALSE)&amp;"-Kurs","")</f>
        <v/>
      </c>
      <c r="EN31" s="404"/>
      <c r="EO31" s="404"/>
      <c r="EP31" s="404"/>
      <c r="EQ31" s="405"/>
      <c r="ER31" s="54"/>
      <c r="ES31" s="54"/>
      <c r="ET31" s="54"/>
      <c r="EU31" s="54"/>
      <c r="EV31" s="54"/>
      <c r="EW31" s="114"/>
      <c r="EX31" s="114"/>
      <c r="EY31" s="114"/>
      <c r="EZ31" s="114"/>
      <c r="FA31" s="114"/>
      <c r="FB31" s="114"/>
      <c r="FC31" s="114"/>
      <c r="FD31" s="114"/>
      <c r="FE31" s="114"/>
      <c r="FF31" s="63" t="s">
        <v>160</v>
      </c>
      <c r="FG31" s="64"/>
      <c r="FH31" s="403" t="str">
        <f>IFERROR(HLOOKUP(Namen!$E$6,Namen!$E$6:$E$36,'Rückmeldung (Druck)'!FA59,FALSE)&amp;"-Kurs","")</f>
        <v/>
      </c>
      <c r="FI31" s="404"/>
      <c r="FJ31" s="404"/>
      <c r="FK31" s="404"/>
      <c r="FL31" s="405"/>
      <c r="FM31" s="54"/>
      <c r="FN31" s="54"/>
      <c r="FO31" s="54"/>
      <c r="FP31" s="54"/>
      <c r="FQ31" s="54"/>
      <c r="FR31" s="114"/>
      <c r="FS31" s="114"/>
      <c r="FT31" s="114"/>
      <c r="FU31" s="114"/>
      <c r="FV31" s="114"/>
      <c r="FW31" s="114"/>
      <c r="FX31" s="114"/>
      <c r="FY31" s="114"/>
      <c r="FZ31" s="114"/>
      <c r="GA31" s="63" t="s">
        <v>160</v>
      </c>
      <c r="GB31" s="64"/>
      <c r="GC31" s="403" t="str">
        <f>IFERROR(HLOOKUP(Namen!$E$6,Namen!$E$6:$E$36,'Rückmeldung (Druck)'!FV59,FALSE)&amp;"-Kurs","")</f>
        <v/>
      </c>
      <c r="GD31" s="404"/>
      <c r="GE31" s="404"/>
      <c r="GF31" s="404"/>
      <c r="GG31" s="405"/>
      <c r="GH31" s="54"/>
      <c r="GI31" s="54"/>
      <c r="GJ31" s="54"/>
      <c r="GK31" s="54"/>
      <c r="GL31" s="54"/>
      <c r="GM31" s="114"/>
      <c r="GN31" s="114"/>
      <c r="GO31" s="114"/>
      <c r="GP31" s="114"/>
      <c r="GQ31" s="114"/>
      <c r="GR31" s="114"/>
      <c r="GS31" s="114"/>
      <c r="GT31" s="114"/>
      <c r="GU31" s="114"/>
      <c r="GV31" s="63" t="s">
        <v>160</v>
      </c>
      <c r="GW31" s="64"/>
      <c r="GX31" s="403" t="str">
        <f>IFERROR(HLOOKUP(Namen!$E$6,Namen!$E$6:$E$36,'Rückmeldung (Druck)'!GQ59,FALSE)&amp;"-Kurs","")</f>
        <v/>
      </c>
      <c r="GY31" s="404"/>
      <c r="GZ31" s="404"/>
      <c r="HA31" s="404"/>
      <c r="HB31" s="405"/>
      <c r="HC31" s="54"/>
      <c r="HD31" s="54"/>
      <c r="HE31" s="54"/>
      <c r="HF31" s="54"/>
      <c r="HG31" s="54"/>
      <c r="HH31" s="114"/>
      <c r="HI31" s="114"/>
      <c r="HJ31" s="114"/>
      <c r="HK31" s="114"/>
      <c r="HL31" s="114"/>
      <c r="HM31" s="114"/>
      <c r="HN31" s="114"/>
      <c r="HO31" s="114"/>
      <c r="HP31" s="114"/>
      <c r="HQ31" s="63" t="s">
        <v>160</v>
      </c>
      <c r="HR31" s="64"/>
      <c r="HS31" s="403" t="str">
        <f>IFERROR(HLOOKUP(Namen!$E$6,Namen!$E$6:$E$36,'Rückmeldung (Druck)'!HL59,FALSE)&amp;"-Kurs","")</f>
        <v/>
      </c>
      <c r="HT31" s="404"/>
      <c r="HU31" s="404"/>
      <c r="HV31" s="404"/>
      <c r="HW31" s="405"/>
      <c r="HX31" s="54"/>
      <c r="HY31" s="54"/>
      <c r="HZ31" s="54"/>
      <c r="IA31" s="54"/>
      <c r="IB31" s="54"/>
      <c r="IC31" s="114"/>
      <c r="ID31" s="114"/>
      <c r="IE31" s="114"/>
      <c r="IF31" s="114"/>
      <c r="IG31" s="114"/>
      <c r="IH31" s="114"/>
      <c r="II31" s="114"/>
      <c r="IJ31" s="114"/>
      <c r="IK31" s="114"/>
      <c r="IL31" s="63" t="s">
        <v>160</v>
      </c>
      <c r="IM31" s="64"/>
      <c r="IN31" s="403" t="str">
        <f>IFERROR(HLOOKUP(Namen!$E$6,Namen!$E$6:$E$36,'Rückmeldung (Druck)'!IG59,FALSE)&amp;"-Kurs","")</f>
        <v/>
      </c>
      <c r="IO31" s="404"/>
      <c r="IP31" s="404"/>
      <c r="IQ31" s="404"/>
      <c r="IR31" s="405"/>
      <c r="IS31" s="54"/>
      <c r="IT31" s="54"/>
      <c r="IU31" s="54"/>
      <c r="IV31" s="54"/>
      <c r="IW31" s="54"/>
      <c r="IX31" s="114"/>
      <c r="IY31" s="114"/>
      <c r="IZ31" s="114"/>
      <c r="JA31" s="114"/>
      <c r="JB31" s="114"/>
      <c r="JC31" s="114"/>
      <c r="JD31" s="114"/>
      <c r="JE31" s="114"/>
      <c r="JF31" s="114"/>
      <c r="JG31" s="63" t="s">
        <v>160</v>
      </c>
      <c r="JH31" s="64"/>
      <c r="JI31" s="403" t="str">
        <f>IFERROR(HLOOKUP(Namen!$E$6,Namen!$E$6:$E$36,'Rückmeldung (Druck)'!JB59,FALSE)&amp;"-Kurs","")</f>
        <v/>
      </c>
      <c r="JJ31" s="404"/>
      <c r="JK31" s="404"/>
      <c r="JL31" s="404"/>
      <c r="JM31" s="405"/>
      <c r="JN31" s="54"/>
      <c r="JO31" s="54"/>
      <c r="JP31" s="54"/>
      <c r="JQ31" s="54"/>
      <c r="JR31" s="54"/>
      <c r="JS31" s="114"/>
      <c r="JT31" s="114"/>
      <c r="JU31" s="114"/>
      <c r="JV31" s="114"/>
      <c r="JW31" s="114"/>
      <c r="JX31" s="114"/>
      <c r="JY31" s="114"/>
      <c r="JZ31" s="114"/>
      <c r="KA31" s="114"/>
      <c r="KB31" s="63" t="s">
        <v>160</v>
      </c>
      <c r="KC31" s="64"/>
      <c r="KD31" s="403" t="str">
        <f>IFERROR(HLOOKUP(Namen!$E$6,Namen!$E$6:$E$36,'Rückmeldung (Druck)'!JW59,FALSE)&amp;"-Kurs","")</f>
        <v/>
      </c>
      <c r="KE31" s="404"/>
      <c r="KF31" s="404"/>
      <c r="KG31" s="404"/>
      <c r="KH31" s="405"/>
      <c r="KI31" s="54"/>
      <c r="KJ31" s="54"/>
      <c r="KK31" s="54"/>
      <c r="KL31" s="54"/>
      <c r="KM31" s="54"/>
      <c r="KN31" s="114"/>
      <c r="KO31" s="114"/>
      <c r="KP31" s="114"/>
      <c r="KQ31" s="114"/>
      <c r="KR31" s="114"/>
      <c r="KS31" s="114"/>
      <c r="KT31" s="114"/>
      <c r="KU31" s="114"/>
      <c r="KV31" s="114"/>
      <c r="KW31" s="63" t="s">
        <v>160</v>
      </c>
      <c r="KX31" s="64"/>
      <c r="KY31" s="403" t="str">
        <f>IFERROR(HLOOKUP(Namen!$E$6,Namen!$E$6:$E$36,'Rückmeldung (Druck)'!KR59,FALSE)&amp;"-Kurs","")</f>
        <v/>
      </c>
      <c r="KZ31" s="404"/>
      <c r="LA31" s="404"/>
      <c r="LB31" s="404"/>
      <c r="LC31" s="405"/>
      <c r="LD31" s="54"/>
      <c r="LE31" s="54"/>
      <c r="LF31" s="54"/>
      <c r="LG31" s="54"/>
      <c r="LH31" s="54"/>
      <c r="LI31" s="114"/>
      <c r="LJ31" s="114"/>
      <c r="LK31" s="114"/>
      <c r="LL31" s="114"/>
      <c r="LM31" s="114"/>
      <c r="LN31" s="114"/>
      <c r="LO31" s="114"/>
      <c r="LP31" s="114"/>
      <c r="LQ31" s="114"/>
      <c r="LR31" s="63" t="s">
        <v>160</v>
      </c>
      <c r="LS31" s="64"/>
      <c r="LT31" s="403" t="str">
        <f>IFERROR(HLOOKUP(Namen!$E$6,Namen!$E$6:$E$36,'Rückmeldung (Druck)'!LM59,FALSE)&amp;"-Kurs","")</f>
        <v/>
      </c>
      <c r="LU31" s="404"/>
      <c r="LV31" s="404"/>
      <c r="LW31" s="404"/>
      <c r="LX31" s="405"/>
    </row>
    <row r="32" spans="1:336" ht="15.75" customHeight="1" thickTop="1" x14ac:dyDescent="0.25">
      <c r="A32" s="509" t="s">
        <v>44</v>
      </c>
      <c r="B32" s="280" t="str">
        <f>IF(Resultate!O46&lt;&gt;0,Resultate!O46,"")</f>
        <v/>
      </c>
      <c r="C32" s="281" t="str">
        <f>IF(Resultate!P46&lt;&gt;0,Resultate!P46,"")</f>
        <v/>
      </c>
      <c r="D32" s="282" t="str">
        <f>IF(Resultate!Q46&lt;&gt;0,Resultate!Q46,"")</f>
        <v/>
      </c>
      <c r="E32" s="280" t="str">
        <f>IF(Resultate!R46&lt;&gt;0,Resultate!R46,"")</f>
        <v/>
      </c>
      <c r="F32" s="281" t="str">
        <f>IF(Resultate!S46&lt;&gt;0,Resultate!S46,"")</f>
        <v/>
      </c>
      <c r="G32" s="282" t="str">
        <f>IF(Resultate!T46&lt;&gt;0,Resultate!T46,"")</f>
        <v/>
      </c>
      <c r="H32" s="280" t="str">
        <f>IF(Resultate!U46&lt;&gt;0,Resultate!U46,"")</f>
        <v/>
      </c>
      <c r="I32" s="282" t="str">
        <f>IF(Resultate!V46&lt;&gt;0,Resultate!V46,"")</f>
        <v/>
      </c>
      <c r="J32" s="280" t="str">
        <f>IF(Resultate!W46&lt;&gt;0,Resultate!W46,"")</f>
        <v/>
      </c>
      <c r="K32" s="282" t="str">
        <f>IF(Resultate!X46&lt;&gt;0,Resultate!X46,"")</f>
        <v/>
      </c>
      <c r="L32" s="280" t="str">
        <f>IF(Resultate!Y46&lt;&gt;0,Resultate!Y46,"")</f>
        <v/>
      </c>
      <c r="M32" s="282" t="str">
        <f>IF(Resultate!Z46&lt;&gt;0,Resultate!Z46,"")</f>
        <v/>
      </c>
      <c r="N32" s="283" t="str">
        <f>IF(Resultate!AA46&lt;&gt;0,Resultate!AA46,"")</f>
        <v/>
      </c>
      <c r="V32" s="49" t="str">
        <f ca="1">IFERROR("Es waren insgesamt "&amp;AE60&amp;" Bewertungseinheiten (BE) zu erreichen.","")</f>
        <v/>
      </c>
      <c r="Z32" s="66"/>
      <c r="AH32" s="114"/>
      <c r="AI32" s="114"/>
      <c r="AQ32" s="49" t="str">
        <f ca="1">IFERROR("Es waren insgesamt "&amp;AZ60&amp;" Bewertungseinheiten (BE) zu erreichen.","")</f>
        <v/>
      </c>
      <c r="AU32" s="66"/>
      <c r="BC32" s="114"/>
      <c r="BD32" s="114"/>
      <c r="BL32" s="49" t="str">
        <f ca="1">IFERROR("Es waren insgesamt "&amp;BU60&amp;" Bewertungseinheiten (BE) zu erreichen.","")</f>
        <v/>
      </c>
      <c r="BP32" s="66"/>
      <c r="BX32" s="114"/>
      <c r="BY32" s="114"/>
      <c r="CG32" s="49" t="str">
        <f ca="1">IFERROR("Es waren insgesamt "&amp;CP60&amp;" Bewertungseinheiten (BE) zu erreichen.","")</f>
        <v/>
      </c>
      <c r="CK32" s="66"/>
      <c r="CS32" s="114"/>
      <c r="CT32" s="114"/>
      <c r="DB32" s="49" t="str">
        <f ca="1">IFERROR("Es waren insgesamt "&amp;DK60&amp;" Bewertungseinheiten (BE) zu erreichen.","")</f>
        <v/>
      </c>
      <c r="DF32" s="66"/>
      <c r="DN32" s="114"/>
      <c r="DO32" s="114"/>
      <c r="DW32" s="49" t="str">
        <f ca="1">IFERROR("Es waren insgesamt "&amp;EF60&amp;" Bewertungseinheiten (BE) zu erreichen.","")</f>
        <v/>
      </c>
      <c r="EA32" s="66"/>
      <c r="EI32" s="114"/>
      <c r="EJ32" s="114"/>
      <c r="ER32" s="49" t="str">
        <f ca="1">IFERROR("Es waren insgesamt "&amp;FA60&amp;" Bewertungseinheiten (BE) zu erreichen.","")</f>
        <v/>
      </c>
      <c r="EV32" s="66"/>
      <c r="FD32" s="114"/>
      <c r="FE32" s="114"/>
      <c r="FM32" s="49" t="str">
        <f ca="1">IFERROR("Es waren insgesamt "&amp;FV60&amp;" Bewertungseinheiten (BE) zu erreichen.","")</f>
        <v/>
      </c>
      <c r="FQ32" s="66"/>
      <c r="FY32" s="114"/>
      <c r="FZ32" s="114"/>
      <c r="GH32" s="49" t="str">
        <f ca="1">IFERROR("Es waren insgesamt "&amp;GQ60&amp;" Bewertungseinheiten (BE) zu erreichen.","")</f>
        <v/>
      </c>
      <c r="GL32" s="66"/>
      <c r="GT32" s="114"/>
      <c r="GU32" s="114"/>
      <c r="HC32" s="49" t="str">
        <f ca="1">IFERROR("Es waren insgesamt "&amp;HL60&amp;" Bewertungseinheiten (BE) zu erreichen.","")</f>
        <v/>
      </c>
      <c r="HG32" s="66"/>
      <c r="HO32" s="114"/>
      <c r="HP32" s="114"/>
      <c r="HX32" s="49" t="str">
        <f ca="1">IFERROR("Es waren insgesamt "&amp;IG60&amp;" Bewertungseinheiten (BE) zu erreichen.","")</f>
        <v/>
      </c>
      <c r="IB32" s="66"/>
      <c r="IJ32" s="114"/>
      <c r="IK32" s="114"/>
      <c r="IS32" s="49" t="str">
        <f ca="1">IFERROR("Es waren insgesamt "&amp;JB60&amp;" Bewertungseinheiten (BE) zu erreichen.","")</f>
        <v/>
      </c>
      <c r="IW32" s="66"/>
      <c r="JE32" s="114"/>
      <c r="JF32" s="114"/>
      <c r="JN32" s="49" t="str">
        <f ca="1">IFERROR("Es waren insgesamt "&amp;JW60&amp;" Bewertungseinheiten (BE) zu erreichen.","")</f>
        <v/>
      </c>
      <c r="JR32" s="66"/>
      <c r="JZ32" s="114"/>
      <c r="KA32" s="114"/>
      <c r="KI32" s="49" t="str">
        <f ca="1">IFERROR("Es waren insgesamt "&amp;KR60&amp;" Bewertungseinheiten (BE) zu erreichen.","")</f>
        <v/>
      </c>
      <c r="KM32" s="66"/>
      <c r="KU32" s="114"/>
      <c r="KV32" s="114"/>
      <c r="LD32" s="49" t="str">
        <f ca="1">IFERROR("Es waren insgesamt "&amp;LM60&amp;" Bewertungseinheiten (BE) zu erreichen.","")</f>
        <v/>
      </c>
      <c r="LH32" s="66"/>
      <c r="LP32" s="114"/>
      <c r="LQ32" s="114"/>
    </row>
    <row r="33" spans="1:336" ht="15.75" customHeight="1" x14ac:dyDescent="0.25">
      <c r="A33" s="510"/>
      <c r="B33" s="395">
        <f>SUM(B32:D32)</f>
        <v>0</v>
      </c>
      <c r="C33" s="397"/>
      <c r="D33" s="396"/>
      <c r="E33" s="395">
        <f>SUM(E32:G32)</f>
        <v>0</v>
      </c>
      <c r="F33" s="397"/>
      <c r="G33" s="396"/>
      <c r="H33" s="395">
        <f>SUM(H32:I32)</f>
        <v>0</v>
      </c>
      <c r="I33" s="396"/>
      <c r="J33" s="395">
        <f>SUM(J32:K32)</f>
        <v>0</v>
      </c>
      <c r="K33" s="396"/>
      <c r="L33" s="395">
        <f>SUM(L32:M32)</f>
        <v>0</v>
      </c>
      <c r="M33" s="396"/>
      <c r="N33" s="50">
        <f>SUM(N32)</f>
        <v>0</v>
      </c>
      <c r="P33" s="16" t="str">
        <f>"Ø = "&amp;IF(SUM(X23:AJ23)&lt;&gt;0,ROUND(SUMPRODUCT(X21:AJ21,X23:AJ23)/SUM(X23:AJ23),2)&amp;" NP","N/A")</f>
        <v>Ø = N/A</v>
      </c>
      <c r="V33" s="49" t="str">
        <f ca="1">IFERROR("Du hast "&amp;AE61&amp;" BE erreicht. Das entspricht "&amp;AE62*100&amp;"%.","")</f>
        <v/>
      </c>
      <c r="X33" s="85"/>
      <c r="AE33" s="67"/>
      <c r="AH33" s="114"/>
      <c r="AI33" s="114"/>
      <c r="AJ33" s="114"/>
      <c r="AK33" s="114"/>
      <c r="AL33" s="114"/>
      <c r="AM33" s="114"/>
      <c r="AN33" s="114"/>
      <c r="AO33" s="114"/>
      <c r="AP33" s="114"/>
      <c r="AQ33" s="49" t="str">
        <f ca="1">IFERROR("Du hast "&amp;AZ61&amp;" BE erreicht. Das entspricht "&amp;AZ62*100&amp;"%.","")</f>
        <v/>
      </c>
      <c r="AS33" s="85"/>
      <c r="AZ33" s="67"/>
      <c r="BC33" s="114"/>
      <c r="BD33" s="114"/>
      <c r="BE33" s="114"/>
      <c r="BF33" s="114"/>
      <c r="BG33" s="114"/>
      <c r="BH33" s="114"/>
      <c r="BI33" s="114"/>
      <c r="BJ33" s="114"/>
      <c r="BK33" s="114"/>
      <c r="BL33" s="49" t="str">
        <f ca="1">IFERROR("Du hast "&amp;BU61&amp;" BE erreicht. Das entspricht "&amp;BU62*100&amp;"%.","")</f>
        <v/>
      </c>
      <c r="BN33" s="85"/>
      <c r="BU33" s="67"/>
      <c r="BX33" s="114"/>
      <c r="BY33" s="114"/>
      <c r="BZ33" s="114"/>
      <c r="CA33" s="114"/>
      <c r="CB33" s="114"/>
      <c r="CC33" s="114"/>
      <c r="CD33" s="114"/>
      <c r="CE33" s="114"/>
      <c r="CF33" s="114"/>
      <c r="CG33" s="49" t="str">
        <f ca="1">IFERROR("Du hast "&amp;CP61&amp;" BE erreicht. Das entspricht "&amp;CP62*100&amp;"%.","")</f>
        <v/>
      </c>
      <c r="CI33" s="85"/>
      <c r="CP33" s="67"/>
      <c r="CS33" s="114"/>
      <c r="CT33" s="114"/>
      <c r="CU33" s="114"/>
      <c r="CV33" s="114"/>
      <c r="CW33" s="114"/>
      <c r="CX33" s="114"/>
      <c r="CY33" s="114"/>
      <c r="CZ33" s="114"/>
      <c r="DA33" s="114"/>
      <c r="DB33" s="49" t="str">
        <f ca="1">IFERROR("Du hast "&amp;DK61&amp;" BE erreicht. Das entspricht "&amp;DK62*100&amp;"%.","")</f>
        <v/>
      </c>
      <c r="DD33" s="85"/>
      <c r="DK33" s="67"/>
      <c r="DN33" s="114"/>
      <c r="DO33" s="114"/>
      <c r="DP33" s="114"/>
      <c r="DQ33" s="114"/>
      <c r="DR33" s="114"/>
      <c r="DS33" s="114"/>
      <c r="DT33" s="114"/>
      <c r="DU33" s="114"/>
      <c r="DV33" s="114"/>
      <c r="DW33" s="49" t="str">
        <f ca="1">IFERROR("Du hast "&amp;EF61&amp;" BE erreicht. Das entspricht "&amp;EF62*100&amp;"%.","")</f>
        <v/>
      </c>
      <c r="DY33" s="85"/>
      <c r="EF33" s="67"/>
      <c r="EI33" s="114"/>
      <c r="EJ33" s="114"/>
      <c r="EK33" s="114"/>
      <c r="EL33" s="114"/>
      <c r="EM33" s="114"/>
      <c r="EN33" s="114"/>
      <c r="EO33" s="114"/>
      <c r="EP33" s="114"/>
      <c r="EQ33" s="114"/>
      <c r="ER33" s="49" t="str">
        <f ca="1">IFERROR("Du hast "&amp;FA61&amp;" BE erreicht. Das entspricht "&amp;FA62*100&amp;"%.","")</f>
        <v/>
      </c>
      <c r="ET33" s="85"/>
      <c r="FA33" s="67"/>
      <c r="FD33" s="114"/>
      <c r="FE33" s="114"/>
      <c r="FF33" s="114"/>
      <c r="FG33" s="114"/>
      <c r="FH33" s="114"/>
      <c r="FI33" s="114"/>
      <c r="FJ33" s="114"/>
      <c r="FK33" s="114"/>
      <c r="FL33" s="114"/>
      <c r="FM33" s="49" t="str">
        <f ca="1">IFERROR("Du hast "&amp;FV61&amp;" BE erreicht. Das entspricht "&amp;FV62*100&amp;"%.","")</f>
        <v/>
      </c>
      <c r="FO33" s="85"/>
      <c r="FV33" s="67"/>
      <c r="FY33" s="114"/>
      <c r="FZ33" s="114"/>
      <c r="GA33" s="114"/>
      <c r="GB33" s="114"/>
      <c r="GC33" s="114"/>
      <c r="GD33" s="114"/>
      <c r="GE33" s="114"/>
      <c r="GF33" s="114"/>
      <c r="GG33" s="114"/>
      <c r="GH33" s="49" t="str">
        <f ca="1">IFERROR("Du hast "&amp;GQ61&amp;" BE erreicht. Das entspricht "&amp;GQ62*100&amp;"%.","")</f>
        <v/>
      </c>
      <c r="GJ33" s="85"/>
      <c r="GQ33" s="67"/>
      <c r="GT33" s="114"/>
      <c r="GU33" s="114"/>
      <c r="GV33" s="114"/>
      <c r="GW33" s="114"/>
      <c r="GX33" s="114"/>
      <c r="GY33" s="114"/>
      <c r="GZ33" s="114"/>
      <c r="HA33" s="114"/>
      <c r="HB33" s="114"/>
      <c r="HC33" s="49" t="str">
        <f ca="1">IFERROR("Du hast "&amp;HL61&amp;" BE erreicht. Das entspricht "&amp;HL62*100&amp;"%.","")</f>
        <v/>
      </c>
      <c r="HE33" s="85"/>
      <c r="HL33" s="67"/>
      <c r="HO33" s="114"/>
      <c r="HP33" s="114"/>
      <c r="HQ33" s="114"/>
      <c r="HR33" s="114"/>
      <c r="HS33" s="114"/>
      <c r="HT33" s="114"/>
      <c r="HU33" s="114"/>
      <c r="HV33" s="114"/>
      <c r="HW33" s="114"/>
      <c r="HX33" s="49" t="str">
        <f ca="1">IFERROR("Du hast "&amp;IG61&amp;" BE erreicht. Das entspricht "&amp;IG62*100&amp;"%.","")</f>
        <v/>
      </c>
      <c r="HZ33" s="85"/>
      <c r="IG33" s="67"/>
      <c r="IJ33" s="114"/>
      <c r="IK33" s="114"/>
      <c r="IL33" s="114"/>
      <c r="IM33" s="114"/>
      <c r="IN33" s="114"/>
      <c r="IO33" s="114"/>
      <c r="IP33" s="114"/>
      <c r="IQ33" s="114"/>
      <c r="IR33" s="114"/>
      <c r="IS33" s="49" t="str">
        <f ca="1">IFERROR("Du hast "&amp;JB61&amp;" BE erreicht. Das entspricht "&amp;JB62*100&amp;"%.","")</f>
        <v/>
      </c>
      <c r="IU33" s="85"/>
      <c r="JB33" s="67"/>
      <c r="JE33" s="114"/>
      <c r="JF33" s="114"/>
      <c r="JG33" s="114"/>
      <c r="JH33" s="114"/>
      <c r="JI33" s="114"/>
      <c r="JJ33" s="114"/>
      <c r="JK33" s="114"/>
      <c r="JL33" s="114"/>
      <c r="JM33" s="114"/>
      <c r="JN33" s="49" t="str">
        <f ca="1">IFERROR("Du hast "&amp;JW61&amp;" BE erreicht. Das entspricht "&amp;JW62*100&amp;"%.","")</f>
        <v/>
      </c>
      <c r="JP33" s="85"/>
      <c r="JW33" s="67"/>
      <c r="JZ33" s="114"/>
      <c r="KA33" s="114"/>
      <c r="KB33" s="114"/>
      <c r="KC33" s="114"/>
      <c r="KD33" s="114"/>
      <c r="KE33" s="114"/>
      <c r="KF33" s="114"/>
      <c r="KG33" s="114"/>
      <c r="KH33" s="114"/>
      <c r="KI33" s="49" t="str">
        <f ca="1">IFERROR("Du hast "&amp;KR61&amp;" BE erreicht. Das entspricht "&amp;KR62*100&amp;"%.","")</f>
        <v/>
      </c>
      <c r="KK33" s="85"/>
      <c r="KR33" s="67"/>
      <c r="KU33" s="114"/>
      <c r="KV33" s="114"/>
      <c r="KW33" s="114"/>
      <c r="KX33" s="114"/>
      <c r="KY33" s="114"/>
      <c r="KZ33" s="114"/>
      <c r="LA33" s="114"/>
      <c r="LB33" s="114"/>
      <c r="LC33" s="114"/>
      <c r="LD33" s="49" t="str">
        <f ca="1">IFERROR("Du hast "&amp;LM61&amp;" BE erreicht. Das entspricht "&amp;LM62*100&amp;"%.","")</f>
        <v/>
      </c>
      <c r="LF33" s="85"/>
      <c r="LM33" s="67"/>
      <c r="LP33" s="114"/>
      <c r="LQ33" s="114"/>
      <c r="LR33" s="114"/>
      <c r="LS33" s="114"/>
      <c r="LT33" s="114"/>
      <c r="LU33" s="114"/>
      <c r="LV33" s="114"/>
      <c r="LW33" s="114"/>
      <c r="LX33" s="114"/>
    </row>
    <row r="34" spans="1:336" ht="15.75" customHeight="1" thickBot="1" x14ac:dyDescent="0.3">
      <c r="Q34" s="43" t="s">
        <v>88</v>
      </c>
      <c r="R34" s="43" t="s">
        <v>57</v>
      </c>
      <c r="S34" s="46"/>
      <c r="AH34" s="114"/>
      <c r="AI34" s="114"/>
      <c r="AJ34" s="114"/>
      <c r="AK34" s="114"/>
      <c r="AL34" s="114"/>
      <c r="AM34" s="114"/>
      <c r="AN34" s="114"/>
      <c r="AO34" s="114"/>
      <c r="AP34" s="114"/>
      <c r="BC34" s="114"/>
      <c r="BD34" s="114"/>
      <c r="BE34" s="114"/>
      <c r="BF34" s="114"/>
      <c r="BG34" s="114"/>
      <c r="BH34" s="114"/>
      <c r="BI34" s="114"/>
      <c r="BJ34" s="114"/>
      <c r="BK34" s="114"/>
      <c r="BX34" s="114"/>
      <c r="BY34" s="114"/>
      <c r="BZ34" s="114"/>
      <c r="CA34" s="114"/>
      <c r="CB34" s="114"/>
      <c r="CC34" s="114"/>
      <c r="CD34" s="114"/>
      <c r="CE34" s="114"/>
      <c r="CF34" s="114"/>
      <c r="CS34" s="114"/>
      <c r="CT34" s="114"/>
      <c r="CU34" s="114"/>
      <c r="CV34" s="114"/>
      <c r="CW34" s="114"/>
      <c r="CX34" s="114"/>
      <c r="CY34" s="114"/>
      <c r="CZ34" s="114"/>
      <c r="DA34" s="114"/>
      <c r="DN34" s="114"/>
      <c r="DO34" s="114"/>
      <c r="DP34" s="114"/>
      <c r="DQ34" s="114"/>
      <c r="DR34" s="114"/>
      <c r="DS34" s="114"/>
      <c r="DT34" s="114"/>
      <c r="DU34" s="114"/>
      <c r="DV34" s="114"/>
      <c r="EI34" s="114"/>
      <c r="EJ34" s="114"/>
      <c r="EK34" s="114"/>
      <c r="EL34" s="114"/>
      <c r="EM34" s="114"/>
      <c r="EN34" s="114"/>
      <c r="EO34" s="114"/>
      <c r="EP34" s="114"/>
      <c r="EQ34" s="114"/>
      <c r="FD34" s="114"/>
      <c r="FE34" s="114"/>
      <c r="FF34" s="114"/>
      <c r="FG34" s="114"/>
      <c r="FH34" s="114"/>
      <c r="FI34" s="114"/>
      <c r="FJ34" s="114"/>
      <c r="FK34" s="114"/>
      <c r="FL34" s="114"/>
      <c r="FY34" s="114"/>
      <c r="FZ34" s="114"/>
      <c r="GA34" s="114"/>
      <c r="GB34" s="114"/>
      <c r="GC34" s="114"/>
      <c r="GD34" s="114"/>
      <c r="GE34" s="114"/>
      <c r="GF34" s="114"/>
      <c r="GG34" s="114"/>
      <c r="GT34" s="114"/>
      <c r="GU34" s="114"/>
      <c r="GV34" s="114"/>
      <c r="GW34" s="114"/>
      <c r="GX34" s="114"/>
      <c r="GY34" s="114"/>
      <c r="GZ34" s="114"/>
      <c r="HA34" s="114"/>
      <c r="HB34" s="114"/>
      <c r="HO34" s="114"/>
      <c r="HP34" s="114"/>
      <c r="HQ34" s="114"/>
      <c r="HR34" s="114"/>
      <c r="HS34" s="114"/>
      <c r="HT34" s="114"/>
      <c r="HU34" s="114"/>
      <c r="HV34" s="114"/>
      <c r="HW34" s="114"/>
      <c r="IJ34" s="114"/>
      <c r="IK34" s="114"/>
      <c r="IL34" s="114"/>
      <c r="IM34" s="114"/>
      <c r="IN34" s="114"/>
      <c r="IO34" s="114"/>
      <c r="IP34" s="114"/>
      <c r="IQ34" s="114"/>
      <c r="IR34" s="114"/>
      <c r="JE34" s="114"/>
      <c r="JF34" s="114"/>
      <c r="JG34" s="114"/>
      <c r="JH34" s="114"/>
      <c r="JI34" s="114"/>
      <c r="JJ34" s="114"/>
      <c r="JK34" s="114"/>
      <c r="JL34" s="114"/>
      <c r="JM34" s="114"/>
      <c r="JZ34" s="114"/>
      <c r="KA34" s="114"/>
      <c r="KB34" s="114"/>
      <c r="KC34" s="114"/>
      <c r="KD34" s="114"/>
      <c r="KE34" s="114"/>
      <c r="KF34" s="114"/>
      <c r="KG34" s="114"/>
      <c r="KH34" s="114"/>
      <c r="KU34" s="114"/>
      <c r="KV34" s="114"/>
      <c r="KW34" s="114"/>
      <c r="KX34" s="114"/>
      <c r="KY34" s="114"/>
      <c r="KZ34" s="114"/>
      <c r="LA34" s="114"/>
      <c r="LB34" s="114"/>
      <c r="LC34" s="114"/>
      <c r="LP34" s="114"/>
      <c r="LQ34" s="114"/>
      <c r="LR34" s="114"/>
      <c r="LS34" s="114"/>
      <c r="LT34" s="114"/>
      <c r="LU34" s="114"/>
      <c r="LV34" s="114"/>
      <c r="LW34" s="114"/>
      <c r="LX34" s="114"/>
    </row>
    <row r="35" spans="1:336" ht="15.75" customHeight="1" x14ac:dyDescent="0.25">
      <c r="Q35" s="44">
        <f ca="1">TODAY()</f>
        <v>44906</v>
      </c>
      <c r="R35" s="45">
        <v>1</v>
      </c>
      <c r="S35" s="46"/>
      <c r="Z35" s="123"/>
      <c r="AA35" s="124"/>
      <c r="AB35" s="124"/>
      <c r="AC35" s="124"/>
      <c r="AD35" s="124"/>
      <c r="AE35" s="124"/>
      <c r="AF35" s="124"/>
      <c r="AG35" s="124"/>
      <c r="AH35" s="124"/>
      <c r="AI35" s="124"/>
      <c r="AJ35" s="125"/>
      <c r="AM35" s="115"/>
      <c r="AN35" s="114"/>
      <c r="AO35" s="114"/>
      <c r="AP35" s="114"/>
      <c r="AU35" s="123"/>
      <c r="AV35" s="124"/>
      <c r="AW35" s="124"/>
      <c r="AX35" s="124"/>
      <c r="AY35" s="124"/>
      <c r="AZ35" s="124"/>
      <c r="BA35" s="124"/>
      <c r="BB35" s="124"/>
      <c r="BC35" s="124"/>
      <c r="BD35" s="124"/>
      <c r="BE35" s="125"/>
      <c r="BH35" s="115"/>
      <c r="BI35" s="114"/>
      <c r="BJ35" s="114"/>
      <c r="BK35" s="114"/>
      <c r="BP35" s="123"/>
      <c r="BQ35" s="124"/>
      <c r="BR35" s="124"/>
      <c r="BS35" s="124"/>
      <c r="BT35" s="124"/>
      <c r="BU35" s="124"/>
      <c r="BV35" s="124"/>
      <c r="BW35" s="124"/>
      <c r="BX35" s="124"/>
      <c r="BY35" s="124"/>
      <c r="BZ35" s="125"/>
      <c r="CC35" s="115"/>
      <c r="CD35" s="114"/>
      <c r="CE35" s="114"/>
      <c r="CF35" s="114"/>
      <c r="CK35" s="123"/>
      <c r="CL35" s="124"/>
      <c r="CM35" s="124"/>
      <c r="CN35" s="124"/>
      <c r="CO35" s="124"/>
      <c r="CP35" s="124"/>
      <c r="CQ35" s="124"/>
      <c r="CR35" s="124"/>
      <c r="CS35" s="124"/>
      <c r="CT35" s="124"/>
      <c r="CU35" s="125"/>
      <c r="CX35" s="115"/>
      <c r="CY35" s="114"/>
      <c r="CZ35" s="114"/>
      <c r="DA35" s="114"/>
      <c r="DF35" s="123"/>
      <c r="DG35" s="124"/>
      <c r="DH35" s="124"/>
      <c r="DI35" s="124"/>
      <c r="DJ35" s="124"/>
      <c r="DK35" s="124"/>
      <c r="DL35" s="124"/>
      <c r="DM35" s="124"/>
      <c r="DN35" s="124"/>
      <c r="DO35" s="124"/>
      <c r="DP35" s="125"/>
      <c r="DS35" s="115"/>
      <c r="DT35" s="114"/>
      <c r="DU35" s="114"/>
      <c r="DV35" s="114"/>
      <c r="EA35" s="123"/>
      <c r="EB35" s="124"/>
      <c r="EC35" s="124"/>
      <c r="ED35" s="124"/>
      <c r="EE35" s="124"/>
      <c r="EF35" s="124"/>
      <c r="EG35" s="124"/>
      <c r="EH35" s="124"/>
      <c r="EI35" s="124"/>
      <c r="EJ35" s="124"/>
      <c r="EK35" s="125"/>
      <c r="EN35" s="115"/>
      <c r="EO35" s="114"/>
      <c r="EP35" s="114"/>
      <c r="EQ35" s="114"/>
      <c r="EV35" s="123"/>
      <c r="EW35" s="124"/>
      <c r="EX35" s="124"/>
      <c r="EY35" s="124"/>
      <c r="EZ35" s="124"/>
      <c r="FA35" s="124"/>
      <c r="FB35" s="124"/>
      <c r="FC35" s="124"/>
      <c r="FD35" s="124"/>
      <c r="FE35" s="124"/>
      <c r="FF35" s="125"/>
      <c r="FI35" s="115"/>
      <c r="FJ35" s="114"/>
      <c r="FK35" s="114"/>
      <c r="FL35" s="114"/>
      <c r="FQ35" s="123"/>
      <c r="FR35" s="124"/>
      <c r="FS35" s="124"/>
      <c r="FT35" s="124"/>
      <c r="FU35" s="124"/>
      <c r="FV35" s="124"/>
      <c r="FW35" s="124"/>
      <c r="FX35" s="124"/>
      <c r="FY35" s="124"/>
      <c r="FZ35" s="124"/>
      <c r="GA35" s="125"/>
      <c r="GD35" s="115"/>
      <c r="GE35" s="114"/>
      <c r="GF35" s="114"/>
      <c r="GG35" s="114"/>
      <c r="GL35" s="123"/>
      <c r="GM35" s="124"/>
      <c r="GN35" s="124"/>
      <c r="GO35" s="124"/>
      <c r="GP35" s="124"/>
      <c r="GQ35" s="124"/>
      <c r="GR35" s="124"/>
      <c r="GS35" s="124"/>
      <c r="GT35" s="124"/>
      <c r="GU35" s="124"/>
      <c r="GV35" s="125"/>
      <c r="GY35" s="115"/>
      <c r="GZ35" s="114"/>
      <c r="HA35" s="114"/>
      <c r="HB35" s="114"/>
      <c r="HG35" s="123"/>
      <c r="HH35" s="124"/>
      <c r="HI35" s="124"/>
      <c r="HJ35" s="124"/>
      <c r="HK35" s="124"/>
      <c r="HL35" s="124"/>
      <c r="HM35" s="124"/>
      <c r="HN35" s="124"/>
      <c r="HO35" s="124"/>
      <c r="HP35" s="124"/>
      <c r="HQ35" s="125"/>
      <c r="HT35" s="115"/>
      <c r="HU35" s="114"/>
      <c r="HV35" s="114"/>
      <c r="HW35" s="114"/>
      <c r="IB35" s="123"/>
      <c r="IC35" s="124"/>
      <c r="ID35" s="124"/>
      <c r="IE35" s="124"/>
      <c r="IF35" s="124"/>
      <c r="IG35" s="124"/>
      <c r="IH35" s="124"/>
      <c r="II35" s="124"/>
      <c r="IJ35" s="124"/>
      <c r="IK35" s="124"/>
      <c r="IL35" s="125"/>
      <c r="IO35" s="115"/>
      <c r="IP35" s="114"/>
      <c r="IQ35" s="114"/>
      <c r="IR35" s="114"/>
      <c r="IW35" s="123"/>
      <c r="IX35" s="124"/>
      <c r="IY35" s="124"/>
      <c r="IZ35" s="124"/>
      <c r="JA35" s="124"/>
      <c r="JB35" s="124"/>
      <c r="JC35" s="124"/>
      <c r="JD35" s="124"/>
      <c r="JE35" s="124"/>
      <c r="JF35" s="124"/>
      <c r="JG35" s="125"/>
      <c r="JJ35" s="115"/>
      <c r="JK35" s="114"/>
      <c r="JL35" s="114"/>
      <c r="JM35" s="114"/>
      <c r="JR35" s="123"/>
      <c r="JS35" s="124"/>
      <c r="JT35" s="124"/>
      <c r="JU35" s="124"/>
      <c r="JV35" s="124"/>
      <c r="JW35" s="124"/>
      <c r="JX35" s="124"/>
      <c r="JY35" s="124"/>
      <c r="JZ35" s="124"/>
      <c r="KA35" s="124"/>
      <c r="KB35" s="125"/>
      <c r="KE35" s="115"/>
      <c r="KF35" s="114"/>
      <c r="KG35" s="114"/>
      <c r="KH35" s="114"/>
      <c r="KM35" s="123"/>
      <c r="KN35" s="124"/>
      <c r="KO35" s="124"/>
      <c r="KP35" s="124"/>
      <c r="KQ35" s="124"/>
      <c r="KR35" s="124"/>
      <c r="KS35" s="124"/>
      <c r="KT35" s="124"/>
      <c r="KU35" s="124"/>
      <c r="KV35" s="124"/>
      <c r="KW35" s="125"/>
      <c r="KZ35" s="115"/>
      <c r="LA35" s="114"/>
      <c r="LB35" s="114"/>
      <c r="LC35" s="114"/>
      <c r="LH35" s="123"/>
      <c r="LI35" s="124"/>
      <c r="LJ35" s="124"/>
      <c r="LK35" s="124"/>
      <c r="LL35" s="124"/>
      <c r="LM35" s="124"/>
      <c r="LN35" s="124"/>
      <c r="LO35" s="124"/>
      <c r="LP35" s="124"/>
      <c r="LQ35" s="124"/>
      <c r="LR35" s="125"/>
      <c r="LU35" s="115"/>
      <c r="LV35" s="114"/>
      <c r="LW35" s="114"/>
      <c r="LX35" s="114"/>
    </row>
    <row r="36" spans="1:336" ht="15.75" customHeight="1" x14ac:dyDescent="0.25">
      <c r="Q36" s="43"/>
      <c r="R36" s="45" t="s">
        <v>58</v>
      </c>
      <c r="S36" s="46"/>
      <c r="W36" s="59"/>
      <c r="X36" s="59"/>
      <c r="Y36" s="59"/>
      <c r="Z36" s="126"/>
      <c r="AA36" s="127"/>
      <c r="AB36" s="127"/>
      <c r="AC36" s="128" t="s">
        <v>96</v>
      </c>
      <c r="AD36" s="129" t="e">
        <f ca="1">AE63</f>
        <v>#N/A</v>
      </c>
      <c r="AE36" s="18"/>
      <c r="AF36" s="18"/>
      <c r="AG36" s="127"/>
      <c r="AH36" s="128" t="s">
        <v>49</v>
      </c>
      <c r="AI36" s="130" t="e">
        <f ca="1">AE64</f>
        <v>#N/A</v>
      </c>
      <c r="AJ36" s="131"/>
      <c r="AK36" s="60"/>
      <c r="AM36" s="114"/>
      <c r="AN36" s="114"/>
      <c r="AO36" s="114"/>
      <c r="AP36" s="114"/>
      <c r="AR36" s="59"/>
      <c r="AS36" s="59"/>
      <c r="AT36" s="59"/>
      <c r="AU36" s="126"/>
      <c r="AV36" s="127"/>
      <c r="AW36" s="127"/>
      <c r="AX36" s="128" t="s">
        <v>96</v>
      </c>
      <c r="AY36" s="129" t="str">
        <f ca="1">IFERROR(AZ63,"")</f>
        <v/>
      </c>
      <c r="AZ36" s="18"/>
      <c r="BA36" s="18"/>
      <c r="BB36" s="127"/>
      <c r="BC36" s="128" t="s">
        <v>49</v>
      </c>
      <c r="BD36" s="130" t="str">
        <f ca="1">IFERROR(AZ64,"")</f>
        <v/>
      </c>
      <c r="BE36" s="131"/>
      <c r="BF36" s="60"/>
      <c r="BH36" s="114"/>
      <c r="BI36" s="114"/>
      <c r="BJ36" s="114"/>
      <c r="BK36" s="114"/>
      <c r="BM36" s="59"/>
      <c r="BN36" s="59"/>
      <c r="BO36" s="59"/>
      <c r="BP36" s="126"/>
      <c r="BQ36" s="127"/>
      <c r="BR36" s="127"/>
      <c r="BS36" s="128" t="s">
        <v>96</v>
      </c>
      <c r="BT36" s="129" t="str">
        <f ca="1">IFERROR(BU63,"")</f>
        <v/>
      </c>
      <c r="BU36" s="18"/>
      <c r="BV36" s="18"/>
      <c r="BW36" s="127"/>
      <c r="BX36" s="128" t="s">
        <v>49</v>
      </c>
      <c r="BY36" s="130" t="str">
        <f ca="1">IFERROR(BU64,"")</f>
        <v/>
      </c>
      <c r="BZ36" s="131"/>
      <c r="CA36" s="60"/>
      <c r="CC36" s="114"/>
      <c r="CD36" s="114"/>
      <c r="CE36" s="114"/>
      <c r="CF36" s="114"/>
      <c r="CH36" s="59"/>
      <c r="CI36" s="59"/>
      <c r="CJ36" s="59"/>
      <c r="CK36" s="126"/>
      <c r="CL36" s="127"/>
      <c r="CM36" s="127"/>
      <c r="CN36" s="128" t="s">
        <v>96</v>
      </c>
      <c r="CO36" s="129" t="str">
        <f ca="1">IFERROR(CP63,"")</f>
        <v/>
      </c>
      <c r="CP36" s="18"/>
      <c r="CQ36" s="18"/>
      <c r="CR36" s="127"/>
      <c r="CS36" s="128" t="s">
        <v>49</v>
      </c>
      <c r="CT36" s="130" t="str">
        <f ca="1">IFERROR(CP64,"")</f>
        <v/>
      </c>
      <c r="CU36" s="131"/>
      <c r="CV36" s="60"/>
      <c r="CX36" s="114"/>
      <c r="CY36" s="114"/>
      <c r="CZ36" s="114"/>
      <c r="DA36" s="114"/>
      <c r="DC36" s="59"/>
      <c r="DD36" s="59"/>
      <c r="DE36" s="59"/>
      <c r="DF36" s="126"/>
      <c r="DG36" s="127"/>
      <c r="DH36" s="127"/>
      <c r="DI36" s="128" t="s">
        <v>96</v>
      </c>
      <c r="DJ36" s="129" t="str">
        <f ca="1">IFERROR(DK63,"")</f>
        <v/>
      </c>
      <c r="DK36" s="18"/>
      <c r="DL36" s="18"/>
      <c r="DM36" s="127"/>
      <c r="DN36" s="128" t="s">
        <v>49</v>
      </c>
      <c r="DO36" s="130" t="str">
        <f ca="1">IFERROR(DK64,"")</f>
        <v/>
      </c>
      <c r="DP36" s="131"/>
      <c r="DQ36" s="60"/>
      <c r="DS36" s="114"/>
      <c r="DT36" s="114"/>
      <c r="DU36" s="114"/>
      <c r="DV36" s="114"/>
      <c r="DX36" s="59"/>
      <c r="DY36" s="59"/>
      <c r="DZ36" s="59"/>
      <c r="EA36" s="126"/>
      <c r="EB36" s="127"/>
      <c r="EC36" s="127"/>
      <c r="ED36" s="128" t="s">
        <v>96</v>
      </c>
      <c r="EE36" s="129" t="str">
        <f ca="1">IFERROR(EF63,"")</f>
        <v/>
      </c>
      <c r="EF36" s="18"/>
      <c r="EG36" s="18"/>
      <c r="EH36" s="127"/>
      <c r="EI36" s="128" t="s">
        <v>49</v>
      </c>
      <c r="EJ36" s="130" t="str">
        <f ca="1">IFERROR(EF64,"")</f>
        <v/>
      </c>
      <c r="EK36" s="131"/>
      <c r="EL36" s="60"/>
      <c r="EN36" s="114"/>
      <c r="EO36" s="114"/>
      <c r="EP36" s="114"/>
      <c r="EQ36" s="114"/>
      <c r="ES36" s="59"/>
      <c r="ET36" s="59"/>
      <c r="EU36" s="59"/>
      <c r="EV36" s="126"/>
      <c r="EW36" s="127"/>
      <c r="EX36" s="127"/>
      <c r="EY36" s="128" t="s">
        <v>96</v>
      </c>
      <c r="EZ36" s="129" t="str">
        <f ca="1">IFERROR(FA63,"")</f>
        <v/>
      </c>
      <c r="FA36" s="18"/>
      <c r="FB36" s="18"/>
      <c r="FC36" s="127"/>
      <c r="FD36" s="128" t="s">
        <v>49</v>
      </c>
      <c r="FE36" s="130" t="str">
        <f ca="1">IFERROR(FA64,"")</f>
        <v/>
      </c>
      <c r="FF36" s="131"/>
      <c r="FG36" s="60"/>
      <c r="FI36" s="114"/>
      <c r="FJ36" s="114"/>
      <c r="FK36" s="114"/>
      <c r="FL36" s="114"/>
      <c r="FN36" s="59"/>
      <c r="FO36" s="59"/>
      <c r="FP36" s="59"/>
      <c r="FQ36" s="126"/>
      <c r="FR36" s="127"/>
      <c r="FS36" s="127"/>
      <c r="FT36" s="128" t="s">
        <v>96</v>
      </c>
      <c r="FU36" s="129" t="str">
        <f ca="1">IFERROR(FV63,"")</f>
        <v/>
      </c>
      <c r="FV36" s="18"/>
      <c r="FW36" s="18"/>
      <c r="FX36" s="127"/>
      <c r="FY36" s="128" t="s">
        <v>49</v>
      </c>
      <c r="FZ36" s="130" t="str">
        <f ca="1">IFERROR(FV64,"")</f>
        <v/>
      </c>
      <c r="GA36" s="131"/>
      <c r="GB36" s="60"/>
      <c r="GD36" s="114"/>
      <c r="GE36" s="114"/>
      <c r="GF36" s="114"/>
      <c r="GG36" s="114"/>
      <c r="GI36" s="59"/>
      <c r="GJ36" s="59"/>
      <c r="GK36" s="59"/>
      <c r="GL36" s="126"/>
      <c r="GM36" s="127"/>
      <c r="GN36" s="127"/>
      <c r="GO36" s="128" t="s">
        <v>96</v>
      </c>
      <c r="GP36" s="129" t="str">
        <f ca="1">IFERROR(GQ63,"")</f>
        <v/>
      </c>
      <c r="GQ36" s="18"/>
      <c r="GR36" s="18"/>
      <c r="GS36" s="127"/>
      <c r="GT36" s="128" t="s">
        <v>49</v>
      </c>
      <c r="GU36" s="130" t="str">
        <f ca="1">IFERROR(GQ64,"")</f>
        <v/>
      </c>
      <c r="GV36" s="131"/>
      <c r="GW36" s="60"/>
      <c r="GY36" s="114"/>
      <c r="GZ36" s="114"/>
      <c r="HA36" s="114"/>
      <c r="HB36" s="114"/>
      <c r="HD36" s="59"/>
      <c r="HE36" s="59"/>
      <c r="HF36" s="59"/>
      <c r="HG36" s="126"/>
      <c r="HH36" s="127"/>
      <c r="HI36" s="127"/>
      <c r="HJ36" s="128" t="s">
        <v>96</v>
      </c>
      <c r="HK36" s="129" t="str">
        <f ca="1">IFERROR(HL63,"")</f>
        <v/>
      </c>
      <c r="HL36" s="18"/>
      <c r="HM36" s="18"/>
      <c r="HN36" s="127"/>
      <c r="HO36" s="128" t="s">
        <v>49</v>
      </c>
      <c r="HP36" s="130" t="str">
        <f ca="1">IFERROR(HL64,"")</f>
        <v/>
      </c>
      <c r="HQ36" s="131"/>
      <c r="HR36" s="60"/>
      <c r="HT36" s="114"/>
      <c r="HU36" s="114"/>
      <c r="HV36" s="114"/>
      <c r="HW36" s="114"/>
      <c r="HY36" s="59"/>
      <c r="HZ36" s="59"/>
      <c r="IA36" s="59"/>
      <c r="IB36" s="126"/>
      <c r="IC36" s="127"/>
      <c r="ID36" s="127"/>
      <c r="IE36" s="128" t="s">
        <v>96</v>
      </c>
      <c r="IF36" s="129" t="str">
        <f ca="1">IFERROR(IG63,"")</f>
        <v/>
      </c>
      <c r="IG36" s="18"/>
      <c r="IH36" s="18"/>
      <c r="II36" s="127"/>
      <c r="IJ36" s="128" t="s">
        <v>49</v>
      </c>
      <c r="IK36" s="130" t="str">
        <f ca="1">IFERROR(IG64,"")</f>
        <v/>
      </c>
      <c r="IL36" s="131"/>
      <c r="IM36" s="60"/>
      <c r="IO36" s="114"/>
      <c r="IP36" s="114"/>
      <c r="IQ36" s="114"/>
      <c r="IR36" s="114"/>
      <c r="IT36" s="59"/>
      <c r="IU36" s="59"/>
      <c r="IV36" s="59"/>
      <c r="IW36" s="126"/>
      <c r="IX36" s="127"/>
      <c r="IY36" s="127"/>
      <c r="IZ36" s="128" t="s">
        <v>96</v>
      </c>
      <c r="JA36" s="129" t="str">
        <f ca="1">IFERROR(JB63,"")</f>
        <v/>
      </c>
      <c r="JB36" s="18"/>
      <c r="JC36" s="18"/>
      <c r="JD36" s="127"/>
      <c r="JE36" s="128" t="s">
        <v>49</v>
      </c>
      <c r="JF36" s="130" t="str">
        <f ca="1">IFERROR(JB64,"")</f>
        <v/>
      </c>
      <c r="JG36" s="131"/>
      <c r="JH36" s="60"/>
      <c r="JJ36" s="114"/>
      <c r="JK36" s="114"/>
      <c r="JL36" s="114"/>
      <c r="JM36" s="114"/>
      <c r="JO36" s="59"/>
      <c r="JP36" s="59"/>
      <c r="JQ36" s="59"/>
      <c r="JR36" s="126"/>
      <c r="JS36" s="127"/>
      <c r="JT36" s="127"/>
      <c r="JU36" s="128" t="s">
        <v>96</v>
      </c>
      <c r="JV36" s="129" t="str">
        <f ca="1">IFERROR(JW63,"")</f>
        <v/>
      </c>
      <c r="JW36" s="18"/>
      <c r="JX36" s="18"/>
      <c r="JY36" s="127"/>
      <c r="JZ36" s="128" t="s">
        <v>49</v>
      </c>
      <c r="KA36" s="130" t="str">
        <f ca="1">IFERROR(JW64,"")</f>
        <v/>
      </c>
      <c r="KB36" s="131"/>
      <c r="KC36" s="60"/>
      <c r="KE36" s="114"/>
      <c r="KF36" s="114"/>
      <c r="KG36" s="114"/>
      <c r="KH36" s="114"/>
      <c r="KJ36" s="59"/>
      <c r="KK36" s="59"/>
      <c r="KL36" s="59"/>
      <c r="KM36" s="126"/>
      <c r="KN36" s="127"/>
      <c r="KO36" s="127"/>
      <c r="KP36" s="128" t="s">
        <v>96</v>
      </c>
      <c r="KQ36" s="129" t="str">
        <f ca="1">IFERROR(KR63,"")</f>
        <v/>
      </c>
      <c r="KR36" s="18"/>
      <c r="KS36" s="18"/>
      <c r="KT36" s="127"/>
      <c r="KU36" s="128" t="s">
        <v>49</v>
      </c>
      <c r="KV36" s="130" t="str">
        <f ca="1">IFERROR(KR64,"")</f>
        <v/>
      </c>
      <c r="KW36" s="131"/>
      <c r="KX36" s="60"/>
      <c r="KZ36" s="114"/>
      <c r="LA36" s="114"/>
      <c r="LB36" s="114"/>
      <c r="LC36" s="114"/>
      <c r="LE36" s="59"/>
      <c r="LF36" s="59"/>
      <c r="LG36" s="59"/>
      <c r="LH36" s="126"/>
      <c r="LI36" s="127"/>
      <c r="LJ36" s="127"/>
      <c r="LK36" s="128" t="s">
        <v>96</v>
      </c>
      <c r="LL36" s="129" t="str">
        <f ca="1">IFERROR(LM63,"")</f>
        <v/>
      </c>
      <c r="LM36" s="18"/>
      <c r="LN36" s="18"/>
      <c r="LO36" s="127"/>
      <c r="LP36" s="128" t="s">
        <v>49</v>
      </c>
      <c r="LQ36" s="130" t="str">
        <f ca="1">IFERROR(LM64,"")</f>
        <v/>
      </c>
      <c r="LR36" s="131"/>
      <c r="LS36" s="60"/>
      <c r="LU36" s="114"/>
      <c r="LV36" s="114"/>
      <c r="LW36" s="114"/>
      <c r="LX36" s="114"/>
    </row>
    <row r="37" spans="1:336" ht="15.75" customHeight="1" thickBot="1" x14ac:dyDescent="0.3">
      <c r="Q37" s="43"/>
      <c r="R37" s="45">
        <v>2</v>
      </c>
      <c r="S37" s="46"/>
      <c r="W37" s="59"/>
      <c r="X37" s="59"/>
      <c r="Y37" s="59"/>
      <c r="Z37" s="132"/>
      <c r="AA37" s="133"/>
      <c r="AB37" s="134"/>
      <c r="AC37" s="135"/>
      <c r="AD37" s="133"/>
      <c r="AE37" s="133"/>
      <c r="AF37" s="134"/>
      <c r="AG37" s="134"/>
      <c r="AH37" s="134"/>
      <c r="AI37" s="135"/>
      <c r="AJ37" s="136"/>
      <c r="AK37" s="47"/>
      <c r="AM37" s="114"/>
      <c r="AN37" s="114"/>
      <c r="AO37" s="114"/>
      <c r="AP37" s="114"/>
      <c r="AR37" s="59"/>
      <c r="AS37" s="59"/>
      <c r="AT37" s="59"/>
      <c r="AU37" s="132"/>
      <c r="AV37" s="133"/>
      <c r="AW37" s="134"/>
      <c r="AX37" s="135"/>
      <c r="AY37" s="133"/>
      <c r="AZ37" s="133"/>
      <c r="BA37" s="134"/>
      <c r="BB37" s="134"/>
      <c r="BC37" s="134"/>
      <c r="BD37" s="135"/>
      <c r="BE37" s="136"/>
      <c r="BF37" s="47"/>
      <c r="BH37" s="114"/>
      <c r="BI37" s="114"/>
      <c r="BJ37" s="114"/>
      <c r="BK37" s="114"/>
      <c r="BM37" s="59"/>
      <c r="BN37" s="59"/>
      <c r="BO37" s="59"/>
      <c r="BP37" s="132"/>
      <c r="BQ37" s="133"/>
      <c r="BR37" s="134"/>
      <c r="BS37" s="135"/>
      <c r="BT37" s="133"/>
      <c r="BU37" s="133"/>
      <c r="BV37" s="134"/>
      <c r="BW37" s="134"/>
      <c r="BX37" s="134"/>
      <c r="BY37" s="135"/>
      <c r="BZ37" s="136"/>
      <c r="CA37" s="47"/>
      <c r="CC37" s="114"/>
      <c r="CD37" s="114"/>
      <c r="CE37" s="114"/>
      <c r="CF37" s="114"/>
      <c r="CH37" s="59"/>
      <c r="CI37" s="59"/>
      <c r="CJ37" s="59"/>
      <c r="CK37" s="132"/>
      <c r="CL37" s="133"/>
      <c r="CM37" s="134"/>
      <c r="CN37" s="135"/>
      <c r="CO37" s="133"/>
      <c r="CP37" s="133"/>
      <c r="CQ37" s="134"/>
      <c r="CR37" s="134"/>
      <c r="CS37" s="134"/>
      <c r="CT37" s="135"/>
      <c r="CU37" s="136"/>
      <c r="CV37" s="47"/>
      <c r="CX37" s="114"/>
      <c r="CY37" s="114"/>
      <c r="CZ37" s="114"/>
      <c r="DA37" s="114"/>
      <c r="DC37" s="59"/>
      <c r="DD37" s="59"/>
      <c r="DE37" s="59"/>
      <c r="DF37" s="132"/>
      <c r="DG37" s="133"/>
      <c r="DH37" s="134"/>
      <c r="DI37" s="135"/>
      <c r="DJ37" s="133"/>
      <c r="DK37" s="133"/>
      <c r="DL37" s="134"/>
      <c r="DM37" s="134"/>
      <c r="DN37" s="134"/>
      <c r="DO37" s="135"/>
      <c r="DP37" s="136"/>
      <c r="DQ37" s="47"/>
      <c r="DS37" s="114"/>
      <c r="DT37" s="114"/>
      <c r="DU37" s="114"/>
      <c r="DV37" s="114"/>
      <c r="DX37" s="59"/>
      <c r="DY37" s="59"/>
      <c r="DZ37" s="59"/>
      <c r="EA37" s="132"/>
      <c r="EB37" s="133"/>
      <c r="EC37" s="134"/>
      <c r="ED37" s="135"/>
      <c r="EE37" s="133"/>
      <c r="EF37" s="133"/>
      <c r="EG37" s="134"/>
      <c r="EH37" s="134"/>
      <c r="EI37" s="134"/>
      <c r="EJ37" s="135"/>
      <c r="EK37" s="136"/>
      <c r="EL37" s="47"/>
      <c r="EN37" s="114"/>
      <c r="EO37" s="114"/>
      <c r="EP37" s="114"/>
      <c r="EQ37" s="114"/>
      <c r="ES37" s="59"/>
      <c r="ET37" s="59"/>
      <c r="EU37" s="59"/>
      <c r="EV37" s="132"/>
      <c r="EW37" s="133"/>
      <c r="EX37" s="134"/>
      <c r="EY37" s="135"/>
      <c r="EZ37" s="133"/>
      <c r="FA37" s="133"/>
      <c r="FB37" s="134"/>
      <c r="FC37" s="134"/>
      <c r="FD37" s="134"/>
      <c r="FE37" s="135"/>
      <c r="FF37" s="136"/>
      <c r="FG37" s="47"/>
      <c r="FI37" s="114"/>
      <c r="FJ37" s="114"/>
      <c r="FK37" s="114"/>
      <c r="FL37" s="114"/>
      <c r="FN37" s="59"/>
      <c r="FO37" s="59"/>
      <c r="FP37" s="59"/>
      <c r="FQ37" s="132"/>
      <c r="FR37" s="133"/>
      <c r="FS37" s="134"/>
      <c r="FT37" s="135"/>
      <c r="FU37" s="133"/>
      <c r="FV37" s="133"/>
      <c r="FW37" s="134"/>
      <c r="FX37" s="134"/>
      <c r="FY37" s="134"/>
      <c r="FZ37" s="135"/>
      <c r="GA37" s="136"/>
      <c r="GB37" s="47"/>
      <c r="GD37" s="114"/>
      <c r="GE37" s="114"/>
      <c r="GF37" s="114"/>
      <c r="GG37" s="114"/>
      <c r="GI37" s="59"/>
      <c r="GJ37" s="59"/>
      <c r="GK37" s="59"/>
      <c r="GL37" s="132"/>
      <c r="GM37" s="133"/>
      <c r="GN37" s="134"/>
      <c r="GO37" s="135"/>
      <c r="GP37" s="133"/>
      <c r="GQ37" s="133"/>
      <c r="GR37" s="134"/>
      <c r="GS37" s="134"/>
      <c r="GT37" s="134"/>
      <c r="GU37" s="135"/>
      <c r="GV37" s="136"/>
      <c r="GW37" s="47"/>
      <c r="GY37" s="114"/>
      <c r="GZ37" s="114"/>
      <c r="HA37" s="114"/>
      <c r="HB37" s="114"/>
      <c r="HD37" s="59"/>
      <c r="HE37" s="59"/>
      <c r="HF37" s="59"/>
      <c r="HG37" s="132"/>
      <c r="HH37" s="133"/>
      <c r="HI37" s="134"/>
      <c r="HJ37" s="135"/>
      <c r="HK37" s="133"/>
      <c r="HL37" s="133"/>
      <c r="HM37" s="134"/>
      <c r="HN37" s="134"/>
      <c r="HO37" s="134"/>
      <c r="HP37" s="135"/>
      <c r="HQ37" s="136"/>
      <c r="HR37" s="47"/>
      <c r="HT37" s="114"/>
      <c r="HU37" s="114"/>
      <c r="HV37" s="114"/>
      <c r="HW37" s="114"/>
      <c r="HY37" s="59"/>
      <c r="HZ37" s="59"/>
      <c r="IA37" s="59"/>
      <c r="IB37" s="132"/>
      <c r="IC37" s="133"/>
      <c r="ID37" s="134"/>
      <c r="IE37" s="135"/>
      <c r="IF37" s="133"/>
      <c r="IG37" s="133"/>
      <c r="IH37" s="134"/>
      <c r="II37" s="134"/>
      <c r="IJ37" s="134"/>
      <c r="IK37" s="135"/>
      <c r="IL37" s="136"/>
      <c r="IM37" s="47"/>
      <c r="IO37" s="114"/>
      <c r="IP37" s="114"/>
      <c r="IQ37" s="114"/>
      <c r="IR37" s="114"/>
      <c r="IT37" s="59"/>
      <c r="IU37" s="59"/>
      <c r="IV37" s="59"/>
      <c r="IW37" s="132"/>
      <c r="IX37" s="133"/>
      <c r="IY37" s="134"/>
      <c r="IZ37" s="135"/>
      <c r="JA37" s="133"/>
      <c r="JB37" s="133"/>
      <c r="JC37" s="134"/>
      <c r="JD37" s="134"/>
      <c r="JE37" s="134"/>
      <c r="JF37" s="135"/>
      <c r="JG37" s="136"/>
      <c r="JH37" s="47"/>
      <c r="JJ37" s="114"/>
      <c r="JK37" s="114"/>
      <c r="JL37" s="114"/>
      <c r="JM37" s="114"/>
      <c r="JO37" s="59"/>
      <c r="JP37" s="59"/>
      <c r="JQ37" s="59"/>
      <c r="JR37" s="132"/>
      <c r="JS37" s="133"/>
      <c r="JT37" s="134"/>
      <c r="JU37" s="135"/>
      <c r="JV37" s="133"/>
      <c r="JW37" s="133"/>
      <c r="JX37" s="134"/>
      <c r="JY37" s="134"/>
      <c r="JZ37" s="134"/>
      <c r="KA37" s="135"/>
      <c r="KB37" s="136"/>
      <c r="KC37" s="47"/>
      <c r="KE37" s="114"/>
      <c r="KF37" s="114"/>
      <c r="KG37" s="114"/>
      <c r="KH37" s="114"/>
      <c r="KJ37" s="59"/>
      <c r="KK37" s="59"/>
      <c r="KL37" s="59"/>
      <c r="KM37" s="132"/>
      <c r="KN37" s="133"/>
      <c r="KO37" s="134"/>
      <c r="KP37" s="135"/>
      <c r="KQ37" s="133"/>
      <c r="KR37" s="133"/>
      <c r="KS37" s="134"/>
      <c r="KT37" s="134"/>
      <c r="KU37" s="134"/>
      <c r="KV37" s="135"/>
      <c r="KW37" s="136"/>
      <c r="KX37" s="47"/>
      <c r="KZ37" s="114"/>
      <c r="LA37" s="114"/>
      <c r="LB37" s="114"/>
      <c r="LC37" s="114"/>
      <c r="LE37" s="59"/>
      <c r="LF37" s="59"/>
      <c r="LG37" s="59"/>
      <c r="LH37" s="132"/>
      <c r="LI37" s="133"/>
      <c r="LJ37" s="134"/>
      <c r="LK37" s="135"/>
      <c r="LL37" s="133"/>
      <c r="LM37" s="133"/>
      <c r="LN37" s="134"/>
      <c r="LO37" s="134"/>
      <c r="LP37" s="134"/>
      <c r="LQ37" s="135"/>
      <c r="LR37" s="136"/>
      <c r="LS37" s="47"/>
      <c r="LU37" s="114"/>
      <c r="LV37" s="114"/>
      <c r="LW37" s="114"/>
      <c r="LX37" s="114"/>
    </row>
    <row r="38" spans="1:336" ht="15.75" customHeight="1" x14ac:dyDescent="0.25">
      <c r="Q38" s="43"/>
      <c r="R38" s="45" t="s">
        <v>59</v>
      </c>
      <c r="S38" s="46"/>
      <c r="V38" s="20" t="str">
        <f>A24</f>
        <v/>
      </c>
      <c r="AM38" s="114"/>
      <c r="AN38" s="114"/>
      <c r="AO38" s="114"/>
      <c r="AP38" s="114"/>
      <c r="AQ38" s="20" t="str">
        <f>V38</f>
        <v/>
      </c>
      <c r="BH38" s="114"/>
      <c r="BI38" s="114"/>
      <c r="BJ38" s="114"/>
      <c r="BK38" s="114"/>
      <c r="BL38" s="20" t="str">
        <f>AQ38</f>
        <v/>
      </c>
      <c r="CC38" s="114"/>
      <c r="CD38" s="114"/>
      <c r="CE38" s="114"/>
      <c r="CF38" s="114"/>
      <c r="CG38" s="20" t="str">
        <f>BL38</f>
        <v/>
      </c>
      <c r="CX38" s="114"/>
      <c r="CY38" s="114"/>
      <c r="CZ38" s="114"/>
      <c r="DA38" s="114"/>
      <c r="DB38" s="20" t="str">
        <f>CG38</f>
        <v/>
      </c>
      <c r="DS38" s="114"/>
      <c r="DT38" s="114"/>
      <c r="DU38" s="114"/>
      <c r="DV38" s="114"/>
      <c r="DW38" s="20" t="str">
        <f>DB38</f>
        <v/>
      </c>
      <c r="EN38" s="114"/>
      <c r="EO38" s="114"/>
      <c r="EP38" s="114"/>
      <c r="EQ38" s="114"/>
      <c r="ER38" s="20" t="str">
        <f>DW38</f>
        <v/>
      </c>
      <c r="FI38" s="114"/>
      <c r="FJ38" s="114"/>
      <c r="FK38" s="114"/>
      <c r="FL38" s="114"/>
      <c r="FM38" s="20" t="str">
        <f>ER38</f>
        <v/>
      </c>
      <c r="GD38" s="114"/>
      <c r="GE38" s="114"/>
      <c r="GF38" s="114"/>
      <c r="GG38" s="114"/>
      <c r="GH38" s="20" t="str">
        <f>FM38</f>
        <v/>
      </c>
      <c r="GY38" s="114"/>
      <c r="GZ38" s="114"/>
      <c r="HA38" s="114"/>
      <c r="HB38" s="114"/>
      <c r="HC38" s="20" t="str">
        <f>GH38</f>
        <v/>
      </c>
      <c r="HT38" s="114"/>
      <c r="HU38" s="114"/>
      <c r="HV38" s="114"/>
      <c r="HW38" s="114"/>
      <c r="HX38" s="20" t="str">
        <f>HC38</f>
        <v/>
      </c>
      <c r="IO38" s="114"/>
      <c r="IP38" s="114"/>
      <c r="IQ38" s="114"/>
      <c r="IR38" s="114"/>
      <c r="IS38" s="20" t="str">
        <f>HX38</f>
        <v/>
      </c>
      <c r="JJ38" s="114"/>
      <c r="JK38" s="114"/>
      <c r="JL38" s="114"/>
      <c r="JM38" s="114"/>
      <c r="JN38" s="20" t="str">
        <f>IS38</f>
        <v/>
      </c>
      <c r="KE38" s="114"/>
      <c r="KF38" s="114"/>
      <c r="KG38" s="114"/>
      <c r="KH38" s="114"/>
      <c r="KI38" s="20" t="str">
        <f>JN38</f>
        <v/>
      </c>
      <c r="KZ38" s="114"/>
      <c r="LA38" s="114"/>
      <c r="LB38" s="114"/>
      <c r="LC38" s="114"/>
      <c r="LD38" s="20" t="str">
        <f>KI38</f>
        <v/>
      </c>
      <c r="LU38" s="114"/>
      <c r="LV38" s="114"/>
      <c r="LW38" s="114"/>
      <c r="LX38" s="114"/>
    </row>
    <row r="39" spans="1:336" ht="15.75" customHeight="1" thickBot="1" x14ac:dyDescent="0.3">
      <c r="Q39" s="43"/>
      <c r="R39" s="45">
        <v>3</v>
      </c>
      <c r="S39" s="46"/>
      <c r="V39" s="493" t="str">
        <f>V13</f>
        <v>BE</v>
      </c>
      <c r="W39" s="494"/>
      <c r="X39" s="51">
        <f ca="1">X13</f>
        <v>0</v>
      </c>
      <c r="Y39" s="51">
        <f t="shared" ref="Y39:AI41" ca="1" si="86">Y13</f>
        <v>0</v>
      </c>
      <c r="Z39" s="51">
        <f t="shared" ca="1" si="86"/>
        <v>0</v>
      </c>
      <c r="AA39" s="51">
        <f t="shared" ca="1" si="86"/>
        <v>38</v>
      </c>
      <c r="AB39" s="51">
        <f t="shared" ca="1" si="86"/>
        <v>36</v>
      </c>
      <c r="AC39" s="51">
        <f t="shared" ca="1" si="86"/>
        <v>33</v>
      </c>
      <c r="AD39" s="51">
        <f t="shared" ca="1" si="86"/>
        <v>31</v>
      </c>
      <c r="AE39" s="51">
        <f t="shared" ca="1" si="86"/>
        <v>29</v>
      </c>
      <c r="AF39" s="51">
        <f t="shared" ca="1" si="86"/>
        <v>26</v>
      </c>
      <c r="AG39" s="51">
        <f t="shared" ca="1" si="86"/>
        <v>24</v>
      </c>
      <c r="AH39" s="51">
        <f t="shared" ca="1" si="86"/>
        <v>22</v>
      </c>
      <c r="AI39" s="51">
        <f t="shared" ca="1" si="86"/>
        <v>19</v>
      </c>
      <c r="AJ39" s="51">
        <f ca="1">AJ13</f>
        <v>17</v>
      </c>
      <c r="AK39" s="491">
        <f ca="1">AK13</f>
        <v>10</v>
      </c>
      <c r="AL39" s="492"/>
      <c r="AM39" s="51">
        <f ca="1">AM13</f>
        <v>4</v>
      </c>
      <c r="AN39" s="51">
        <f ca="1">AN13</f>
        <v>0</v>
      </c>
      <c r="AP39" s="5"/>
      <c r="AQ39" s="493" t="str">
        <f>AQ13</f>
        <v>BE</v>
      </c>
      <c r="AR39" s="494"/>
      <c r="AS39" s="51">
        <f ca="1">AS13</f>
        <v>0</v>
      </c>
      <c r="AT39" s="51">
        <f t="shared" ref="AT39:BD39" ca="1" si="87">AT13</f>
        <v>0</v>
      </c>
      <c r="AU39" s="51">
        <f t="shared" ca="1" si="87"/>
        <v>0</v>
      </c>
      <c r="AV39" s="51">
        <f t="shared" ca="1" si="87"/>
        <v>38</v>
      </c>
      <c r="AW39" s="51">
        <f t="shared" ca="1" si="87"/>
        <v>36</v>
      </c>
      <c r="AX39" s="51">
        <f t="shared" ca="1" si="87"/>
        <v>33</v>
      </c>
      <c r="AY39" s="51">
        <f t="shared" ca="1" si="87"/>
        <v>31</v>
      </c>
      <c r="AZ39" s="51">
        <f t="shared" ca="1" si="87"/>
        <v>29</v>
      </c>
      <c r="BA39" s="51">
        <f t="shared" ca="1" si="87"/>
        <v>26</v>
      </c>
      <c r="BB39" s="51">
        <f t="shared" ca="1" si="87"/>
        <v>24</v>
      </c>
      <c r="BC39" s="51">
        <f t="shared" ca="1" si="87"/>
        <v>22</v>
      </c>
      <c r="BD39" s="51">
        <f t="shared" ca="1" si="87"/>
        <v>19</v>
      </c>
      <c r="BE39" s="51">
        <f ca="1">BE13</f>
        <v>17</v>
      </c>
      <c r="BF39" s="491">
        <f ca="1">BF13</f>
        <v>10</v>
      </c>
      <c r="BG39" s="492"/>
      <c r="BH39" s="51">
        <f ca="1">BH13</f>
        <v>4</v>
      </c>
      <c r="BI39" s="51">
        <f ca="1">BI13</f>
        <v>0</v>
      </c>
      <c r="BK39" s="5"/>
      <c r="BL39" s="493" t="str">
        <f>BL13</f>
        <v>BE</v>
      </c>
      <c r="BM39" s="494"/>
      <c r="BN39" s="51">
        <f ca="1">BN13</f>
        <v>0</v>
      </c>
      <c r="BO39" s="51">
        <f t="shared" ref="BO39:BY39" ca="1" si="88">BO13</f>
        <v>0</v>
      </c>
      <c r="BP39" s="51">
        <f t="shared" ca="1" si="88"/>
        <v>0</v>
      </c>
      <c r="BQ39" s="51">
        <f t="shared" ca="1" si="88"/>
        <v>38</v>
      </c>
      <c r="BR39" s="51">
        <f t="shared" ca="1" si="88"/>
        <v>36</v>
      </c>
      <c r="BS39" s="51">
        <f t="shared" ca="1" si="88"/>
        <v>33</v>
      </c>
      <c r="BT39" s="51">
        <f t="shared" ca="1" si="88"/>
        <v>31</v>
      </c>
      <c r="BU39" s="51">
        <f t="shared" ca="1" si="88"/>
        <v>29</v>
      </c>
      <c r="BV39" s="51">
        <f t="shared" ca="1" si="88"/>
        <v>26</v>
      </c>
      <c r="BW39" s="51">
        <f t="shared" ca="1" si="88"/>
        <v>24</v>
      </c>
      <c r="BX39" s="51">
        <f t="shared" ca="1" si="88"/>
        <v>22</v>
      </c>
      <c r="BY39" s="51">
        <f t="shared" ca="1" si="88"/>
        <v>19</v>
      </c>
      <c r="BZ39" s="51">
        <f ca="1">BZ13</f>
        <v>17</v>
      </c>
      <c r="CA39" s="491">
        <f ca="1">CA13</f>
        <v>10</v>
      </c>
      <c r="CB39" s="492"/>
      <c r="CC39" s="51">
        <f ca="1">CC13</f>
        <v>4</v>
      </c>
      <c r="CD39" s="51">
        <f ca="1">CD13</f>
        <v>0</v>
      </c>
      <c r="CF39" s="5"/>
      <c r="CG39" s="493" t="str">
        <f>CG13</f>
        <v>BE</v>
      </c>
      <c r="CH39" s="494"/>
      <c r="CI39" s="51">
        <f ca="1">CI13</f>
        <v>0</v>
      </c>
      <c r="CJ39" s="51">
        <f t="shared" ref="CJ39:CT39" ca="1" si="89">CJ13</f>
        <v>0</v>
      </c>
      <c r="CK39" s="51">
        <f t="shared" ca="1" si="89"/>
        <v>0</v>
      </c>
      <c r="CL39" s="51">
        <f t="shared" ca="1" si="89"/>
        <v>38</v>
      </c>
      <c r="CM39" s="51">
        <f t="shared" ca="1" si="89"/>
        <v>36</v>
      </c>
      <c r="CN39" s="51">
        <f t="shared" ca="1" si="89"/>
        <v>33</v>
      </c>
      <c r="CO39" s="51">
        <f t="shared" ca="1" si="89"/>
        <v>31</v>
      </c>
      <c r="CP39" s="51">
        <f t="shared" ca="1" si="89"/>
        <v>29</v>
      </c>
      <c r="CQ39" s="51">
        <f t="shared" ca="1" si="89"/>
        <v>26</v>
      </c>
      <c r="CR39" s="51">
        <f t="shared" ca="1" si="89"/>
        <v>24</v>
      </c>
      <c r="CS39" s="51">
        <f t="shared" ca="1" si="89"/>
        <v>22</v>
      </c>
      <c r="CT39" s="51">
        <f t="shared" ca="1" si="89"/>
        <v>19</v>
      </c>
      <c r="CU39" s="51">
        <f ca="1">CU13</f>
        <v>17</v>
      </c>
      <c r="CV39" s="491">
        <f ca="1">CV13</f>
        <v>10</v>
      </c>
      <c r="CW39" s="492"/>
      <c r="CX39" s="51">
        <f ca="1">CX13</f>
        <v>4</v>
      </c>
      <c r="CY39" s="51">
        <f ca="1">CY13</f>
        <v>0</v>
      </c>
      <c r="DA39" s="5"/>
      <c r="DB39" s="493" t="str">
        <f>DB13</f>
        <v>BE</v>
      </c>
      <c r="DC39" s="494"/>
      <c r="DD39" s="51">
        <f ca="1">DD13</f>
        <v>0</v>
      </c>
      <c r="DE39" s="51">
        <f t="shared" ref="DE39:DO39" ca="1" si="90">DE13</f>
        <v>0</v>
      </c>
      <c r="DF39" s="51">
        <f t="shared" ca="1" si="90"/>
        <v>0</v>
      </c>
      <c r="DG39" s="51">
        <f t="shared" ca="1" si="90"/>
        <v>38</v>
      </c>
      <c r="DH39" s="51">
        <f t="shared" ca="1" si="90"/>
        <v>36</v>
      </c>
      <c r="DI39" s="51">
        <f t="shared" ca="1" si="90"/>
        <v>33</v>
      </c>
      <c r="DJ39" s="51">
        <f t="shared" ca="1" si="90"/>
        <v>31</v>
      </c>
      <c r="DK39" s="51">
        <f t="shared" ca="1" si="90"/>
        <v>29</v>
      </c>
      <c r="DL39" s="51">
        <f t="shared" ca="1" si="90"/>
        <v>26</v>
      </c>
      <c r="DM39" s="51">
        <f t="shared" ca="1" si="90"/>
        <v>24</v>
      </c>
      <c r="DN39" s="51">
        <f t="shared" ca="1" si="90"/>
        <v>22</v>
      </c>
      <c r="DO39" s="51">
        <f t="shared" ca="1" si="90"/>
        <v>19</v>
      </c>
      <c r="DP39" s="51">
        <f ca="1">DP13</f>
        <v>17</v>
      </c>
      <c r="DQ39" s="491">
        <f ca="1">DQ13</f>
        <v>10</v>
      </c>
      <c r="DR39" s="492"/>
      <c r="DS39" s="51">
        <f ca="1">DS13</f>
        <v>4</v>
      </c>
      <c r="DT39" s="51">
        <f ca="1">DT13</f>
        <v>0</v>
      </c>
      <c r="DV39" s="5"/>
      <c r="DW39" s="493" t="str">
        <f>DW13</f>
        <v>BE</v>
      </c>
      <c r="DX39" s="494"/>
      <c r="DY39" s="51">
        <f ca="1">DY13</f>
        <v>0</v>
      </c>
      <c r="DZ39" s="51">
        <f t="shared" ref="DZ39:EJ39" ca="1" si="91">DZ13</f>
        <v>0</v>
      </c>
      <c r="EA39" s="51">
        <f t="shared" ca="1" si="91"/>
        <v>0</v>
      </c>
      <c r="EB39" s="51">
        <f t="shared" ca="1" si="91"/>
        <v>38</v>
      </c>
      <c r="EC39" s="51">
        <f t="shared" ca="1" si="91"/>
        <v>36</v>
      </c>
      <c r="ED39" s="51">
        <f t="shared" ca="1" si="91"/>
        <v>33</v>
      </c>
      <c r="EE39" s="51">
        <f t="shared" ca="1" si="91"/>
        <v>31</v>
      </c>
      <c r="EF39" s="51">
        <f t="shared" ca="1" si="91"/>
        <v>29</v>
      </c>
      <c r="EG39" s="51">
        <f t="shared" ca="1" si="91"/>
        <v>26</v>
      </c>
      <c r="EH39" s="51">
        <f t="shared" ca="1" si="91"/>
        <v>24</v>
      </c>
      <c r="EI39" s="51">
        <f t="shared" ca="1" si="91"/>
        <v>22</v>
      </c>
      <c r="EJ39" s="51">
        <f t="shared" ca="1" si="91"/>
        <v>19</v>
      </c>
      <c r="EK39" s="51">
        <f ca="1">EK13</f>
        <v>17</v>
      </c>
      <c r="EL39" s="491">
        <f ca="1">EL13</f>
        <v>10</v>
      </c>
      <c r="EM39" s="492"/>
      <c r="EN39" s="51">
        <f ca="1">EN13</f>
        <v>4</v>
      </c>
      <c r="EO39" s="51">
        <f ca="1">EO13</f>
        <v>0</v>
      </c>
      <c r="EQ39" s="5"/>
      <c r="ER39" s="493" t="str">
        <f>ER13</f>
        <v>BE</v>
      </c>
      <c r="ES39" s="494"/>
      <c r="ET39" s="51">
        <f ca="1">ET13</f>
        <v>0</v>
      </c>
      <c r="EU39" s="51">
        <f t="shared" ref="EU39:FE39" ca="1" si="92">EU13</f>
        <v>0</v>
      </c>
      <c r="EV39" s="51">
        <f t="shared" ca="1" si="92"/>
        <v>0</v>
      </c>
      <c r="EW39" s="51">
        <f t="shared" ca="1" si="92"/>
        <v>38</v>
      </c>
      <c r="EX39" s="51">
        <f t="shared" ca="1" si="92"/>
        <v>36</v>
      </c>
      <c r="EY39" s="51">
        <f t="shared" ca="1" si="92"/>
        <v>33</v>
      </c>
      <c r="EZ39" s="51">
        <f t="shared" ca="1" si="92"/>
        <v>31</v>
      </c>
      <c r="FA39" s="51">
        <f t="shared" ca="1" si="92"/>
        <v>29</v>
      </c>
      <c r="FB39" s="51">
        <f t="shared" ca="1" si="92"/>
        <v>26</v>
      </c>
      <c r="FC39" s="51">
        <f t="shared" ca="1" si="92"/>
        <v>24</v>
      </c>
      <c r="FD39" s="51">
        <f t="shared" ca="1" si="92"/>
        <v>22</v>
      </c>
      <c r="FE39" s="51">
        <f t="shared" ca="1" si="92"/>
        <v>19</v>
      </c>
      <c r="FF39" s="51">
        <f ca="1">FF13</f>
        <v>17</v>
      </c>
      <c r="FG39" s="491">
        <f ca="1">FG13</f>
        <v>10</v>
      </c>
      <c r="FH39" s="492"/>
      <c r="FI39" s="51">
        <f ca="1">FI13</f>
        <v>4</v>
      </c>
      <c r="FJ39" s="51">
        <f ca="1">FJ13</f>
        <v>0</v>
      </c>
      <c r="FL39" s="5"/>
      <c r="FM39" s="493" t="str">
        <f>FM13</f>
        <v>BE</v>
      </c>
      <c r="FN39" s="494"/>
      <c r="FO39" s="51">
        <f ca="1">FO13</f>
        <v>0</v>
      </c>
      <c r="FP39" s="51">
        <f t="shared" ref="FP39:FZ39" ca="1" si="93">FP13</f>
        <v>0</v>
      </c>
      <c r="FQ39" s="51">
        <f t="shared" ca="1" si="93"/>
        <v>0</v>
      </c>
      <c r="FR39" s="51">
        <f t="shared" ca="1" si="93"/>
        <v>38</v>
      </c>
      <c r="FS39" s="51">
        <f t="shared" ca="1" si="93"/>
        <v>36</v>
      </c>
      <c r="FT39" s="51">
        <f t="shared" ca="1" si="93"/>
        <v>33</v>
      </c>
      <c r="FU39" s="51">
        <f t="shared" ca="1" si="93"/>
        <v>31</v>
      </c>
      <c r="FV39" s="51">
        <f t="shared" ca="1" si="93"/>
        <v>29</v>
      </c>
      <c r="FW39" s="51">
        <f t="shared" ca="1" si="93"/>
        <v>26</v>
      </c>
      <c r="FX39" s="51">
        <f t="shared" ca="1" si="93"/>
        <v>24</v>
      </c>
      <c r="FY39" s="51">
        <f t="shared" ca="1" si="93"/>
        <v>22</v>
      </c>
      <c r="FZ39" s="51">
        <f t="shared" ca="1" si="93"/>
        <v>19</v>
      </c>
      <c r="GA39" s="51">
        <f ca="1">GA13</f>
        <v>17</v>
      </c>
      <c r="GB39" s="491">
        <f ca="1">GB13</f>
        <v>10</v>
      </c>
      <c r="GC39" s="492"/>
      <c r="GD39" s="51">
        <f ca="1">GD13</f>
        <v>4</v>
      </c>
      <c r="GE39" s="51">
        <f ca="1">GE13</f>
        <v>0</v>
      </c>
      <c r="GG39" s="5"/>
      <c r="GH39" s="493" t="str">
        <f>GH13</f>
        <v>BE</v>
      </c>
      <c r="GI39" s="494"/>
      <c r="GJ39" s="51">
        <f ca="1">GJ13</f>
        <v>0</v>
      </c>
      <c r="GK39" s="51">
        <f t="shared" ref="GK39:GU39" ca="1" si="94">GK13</f>
        <v>0</v>
      </c>
      <c r="GL39" s="51">
        <f t="shared" ca="1" si="94"/>
        <v>0</v>
      </c>
      <c r="GM39" s="51">
        <f t="shared" ca="1" si="94"/>
        <v>38</v>
      </c>
      <c r="GN39" s="51">
        <f t="shared" ca="1" si="94"/>
        <v>36</v>
      </c>
      <c r="GO39" s="51">
        <f t="shared" ca="1" si="94"/>
        <v>33</v>
      </c>
      <c r="GP39" s="51">
        <f t="shared" ca="1" si="94"/>
        <v>31</v>
      </c>
      <c r="GQ39" s="51">
        <f t="shared" ca="1" si="94"/>
        <v>29</v>
      </c>
      <c r="GR39" s="51">
        <f t="shared" ca="1" si="94"/>
        <v>26</v>
      </c>
      <c r="GS39" s="51">
        <f t="shared" ca="1" si="94"/>
        <v>24</v>
      </c>
      <c r="GT39" s="51">
        <f t="shared" ca="1" si="94"/>
        <v>22</v>
      </c>
      <c r="GU39" s="51">
        <f t="shared" ca="1" si="94"/>
        <v>19</v>
      </c>
      <c r="GV39" s="51">
        <f ca="1">GV13</f>
        <v>17</v>
      </c>
      <c r="GW39" s="491">
        <f ca="1">GW13</f>
        <v>10</v>
      </c>
      <c r="GX39" s="492"/>
      <c r="GY39" s="51">
        <f ca="1">GY13</f>
        <v>4</v>
      </c>
      <c r="GZ39" s="51">
        <f ca="1">GZ13</f>
        <v>0</v>
      </c>
      <c r="HB39" s="5"/>
      <c r="HC39" s="493" t="str">
        <f>HC13</f>
        <v>BE</v>
      </c>
      <c r="HD39" s="494"/>
      <c r="HE39" s="51">
        <f ca="1">HE13</f>
        <v>0</v>
      </c>
      <c r="HF39" s="51">
        <f t="shared" ref="HF39:HP39" ca="1" si="95">HF13</f>
        <v>0</v>
      </c>
      <c r="HG39" s="51">
        <f t="shared" ca="1" si="95"/>
        <v>0</v>
      </c>
      <c r="HH39" s="51">
        <f t="shared" ca="1" si="95"/>
        <v>38</v>
      </c>
      <c r="HI39" s="51">
        <f t="shared" ca="1" si="95"/>
        <v>36</v>
      </c>
      <c r="HJ39" s="51">
        <f t="shared" ca="1" si="95"/>
        <v>33</v>
      </c>
      <c r="HK39" s="51">
        <f t="shared" ca="1" si="95"/>
        <v>31</v>
      </c>
      <c r="HL39" s="51">
        <f t="shared" ca="1" si="95"/>
        <v>29</v>
      </c>
      <c r="HM39" s="51">
        <f t="shared" ca="1" si="95"/>
        <v>26</v>
      </c>
      <c r="HN39" s="51">
        <f t="shared" ca="1" si="95"/>
        <v>24</v>
      </c>
      <c r="HO39" s="51">
        <f t="shared" ca="1" si="95"/>
        <v>22</v>
      </c>
      <c r="HP39" s="51">
        <f t="shared" ca="1" si="95"/>
        <v>19</v>
      </c>
      <c r="HQ39" s="51">
        <f ca="1">HQ13</f>
        <v>17</v>
      </c>
      <c r="HR39" s="491">
        <f ca="1">HR13</f>
        <v>10</v>
      </c>
      <c r="HS39" s="492"/>
      <c r="HT39" s="51">
        <f ca="1">HT13</f>
        <v>4</v>
      </c>
      <c r="HU39" s="51">
        <f ca="1">HU13</f>
        <v>0</v>
      </c>
      <c r="HW39" s="5"/>
      <c r="HX39" s="493" t="str">
        <f>HX13</f>
        <v>BE</v>
      </c>
      <c r="HY39" s="494"/>
      <c r="HZ39" s="51">
        <f ca="1">HZ13</f>
        <v>0</v>
      </c>
      <c r="IA39" s="51">
        <f t="shared" ref="IA39:IK39" ca="1" si="96">IA13</f>
        <v>0</v>
      </c>
      <c r="IB39" s="51">
        <f t="shared" ca="1" si="96"/>
        <v>0</v>
      </c>
      <c r="IC39" s="51">
        <f t="shared" ca="1" si="96"/>
        <v>38</v>
      </c>
      <c r="ID39" s="51">
        <f t="shared" ca="1" si="96"/>
        <v>36</v>
      </c>
      <c r="IE39" s="51">
        <f t="shared" ca="1" si="96"/>
        <v>33</v>
      </c>
      <c r="IF39" s="51">
        <f t="shared" ca="1" si="96"/>
        <v>31</v>
      </c>
      <c r="IG39" s="51">
        <f t="shared" ca="1" si="96"/>
        <v>29</v>
      </c>
      <c r="IH39" s="51">
        <f t="shared" ca="1" si="96"/>
        <v>26</v>
      </c>
      <c r="II39" s="51">
        <f t="shared" ca="1" si="96"/>
        <v>24</v>
      </c>
      <c r="IJ39" s="51">
        <f t="shared" ca="1" si="96"/>
        <v>22</v>
      </c>
      <c r="IK39" s="51">
        <f t="shared" ca="1" si="96"/>
        <v>19</v>
      </c>
      <c r="IL39" s="51">
        <f ca="1">IL13</f>
        <v>17</v>
      </c>
      <c r="IM39" s="491">
        <f ca="1">IM13</f>
        <v>10</v>
      </c>
      <c r="IN39" s="492"/>
      <c r="IO39" s="51">
        <f ca="1">IO13</f>
        <v>4</v>
      </c>
      <c r="IP39" s="51">
        <f ca="1">IP13</f>
        <v>0</v>
      </c>
      <c r="IR39" s="5"/>
      <c r="IS39" s="493" t="str">
        <f>IS13</f>
        <v>BE</v>
      </c>
      <c r="IT39" s="494"/>
      <c r="IU39" s="51">
        <f ca="1">IU13</f>
        <v>0</v>
      </c>
      <c r="IV39" s="51">
        <f t="shared" ref="IV39:JF39" ca="1" si="97">IV13</f>
        <v>0</v>
      </c>
      <c r="IW39" s="51">
        <f t="shared" ca="1" si="97"/>
        <v>0</v>
      </c>
      <c r="IX39" s="51">
        <f t="shared" ca="1" si="97"/>
        <v>38</v>
      </c>
      <c r="IY39" s="51">
        <f t="shared" ca="1" si="97"/>
        <v>36</v>
      </c>
      <c r="IZ39" s="51">
        <f t="shared" ca="1" si="97"/>
        <v>33</v>
      </c>
      <c r="JA39" s="51">
        <f t="shared" ca="1" si="97"/>
        <v>31</v>
      </c>
      <c r="JB39" s="51">
        <f t="shared" ca="1" si="97"/>
        <v>29</v>
      </c>
      <c r="JC39" s="51">
        <f t="shared" ca="1" si="97"/>
        <v>26</v>
      </c>
      <c r="JD39" s="51">
        <f t="shared" ca="1" si="97"/>
        <v>24</v>
      </c>
      <c r="JE39" s="51">
        <f t="shared" ca="1" si="97"/>
        <v>22</v>
      </c>
      <c r="JF39" s="51">
        <f t="shared" ca="1" si="97"/>
        <v>19</v>
      </c>
      <c r="JG39" s="51">
        <f ca="1">JG13</f>
        <v>17</v>
      </c>
      <c r="JH39" s="491">
        <f ca="1">JH13</f>
        <v>10</v>
      </c>
      <c r="JI39" s="492"/>
      <c r="JJ39" s="51">
        <f ca="1">JJ13</f>
        <v>4</v>
      </c>
      <c r="JK39" s="51">
        <f ca="1">JK13</f>
        <v>0</v>
      </c>
      <c r="JM39" s="5"/>
      <c r="JN39" s="493" t="str">
        <f>JN13</f>
        <v>BE</v>
      </c>
      <c r="JO39" s="494"/>
      <c r="JP39" s="51">
        <f ca="1">JP13</f>
        <v>0</v>
      </c>
      <c r="JQ39" s="51">
        <f t="shared" ref="JQ39:KA39" ca="1" si="98">JQ13</f>
        <v>0</v>
      </c>
      <c r="JR39" s="51">
        <f t="shared" ca="1" si="98"/>
        <v>0</v>
      </c>
      <c r="JS39" s="51">
        <f t="shared" ca="1" si="98"/>
        <v>38</v>
      </c>
      <c r="JT39" s="51">
        <f t="shared" ca="1" si="98"/>
        <v>36</v>
      </c>
      <c r="JU39" s="51">
        <f t="shared" ca="1" si="98"/>
        <v>33</v>
      </c>
      <c r="JV39" s="51">
        <f t="shared" ca="1" si="98"/>
        <v>31</v>
      </c>
      <c r="JW39" s="51">
        <f t="shared" ca="1" si="98"/>
        <v>29</v>
      </c>
      <c r="JX39" s="51">
        <f t="shared" ca="1" si="98"/>
        <v>26</v>
      </c>
      <c r="JY39" s="51">
        <f t="shared" ca="1" si="98"/>
        <v>24</v>
      </c>
      <c r="JZ39" s="51">
        <f t="shared" ca="1" si="98"/>
        <v>22</v>
      </c>
      <c r="KA39" s="51">
        <f t="shared" ca="1" si="98"/>
        <v>19</v>
      </c>
      <c r="KB39" s="51">
        <f ca="1">KB13</f>
        <v>17</v>
      </c>
      <c r="KC39" s="491">
        <f ca="1">KC13</f>
        <v>10</v>
      </c>
      <c r="KD39" s="492"/>
      <c r="KE39" s="51">
        <f ca="1">KE13</f>
        <v>4</v>
      </c>
      <c r="KF39" s="51">
        <f ca="1">KF13</f>
        <v>0</v>
      </c>
      <c r="KH39" s="5"/>
      <c r="KI39" s="493" t="str">
        <f>KI13</f>
        <v>BE</v>
      </c>
      <c r="KJ39" s="494"/>
      <c r="KK39" s="51">
        <f ca="1">KK13</f>
        <v>0</v>
      </c>
      <c r="KL39" s="51">
        <f t="shared" ref="KL39:KV39" ca="1" si="99">KL13</f>
        <v>0</v>
      </c>
      <c r="KM39" s="51">
        <f t="shared" ca="1" si="99"/>
        <v>0</v>
      </c>
      <c r="KN39" s="51">
        <f t="shared" ca="1" si="99"/>
        <v>38</v>
      </c>
      <c r="KO39" s="51">
        <f t="shared" ca="1" si="99"/>
        <v>36</v>
      </c>
      <c r="KP39" s="51">
        <f t="shared" ca="1" si="99"/>
        <v>33</v>
      </c>
      <c r="KQ39" s="51">
        <f t="shared" ca="1" si="99"/>
        <v>31</v>
      </c>
      <c r="KR39" s="51">
        <f t="shared" ca="1" si="99"/>
        <v>29</v>
      </c>
      <c r="KS39" s="51">
        <f t="shared" ca="1" si="99"/>
        <v>26</v>
      </c>
      <c r="KT39" s="51">
        <f t="shared" ca="1" si="99"/>
        <v>24</v>
      </c>
      <c r="KU39" s="51">
        <f t="shared" ca="1" si="99"/>
        <v>22</v>
      </c>
      <c r="KV39" s="51">
        <f t="shared" ca="1" si="99"/>
        <v>19</v>
      </c>
      <c r="KW39" s="51">
        <f ca="1">KW13</f>
        <v>17</v>
      </c>
      <c r="KX39" s="491">
        <f ca="1">KX13</f>
        <v>10</v>
      </c>
      <c r="KY39" s="492"/>
      <c r="KZ39" s="51">
        <f ca="1">KZ13</f>
        <v>4</v>
      </c>
      <c r="LA39" s="51">
        <f ca="1">LA13</f>
        <v>0</v>
      </c>
      <c r="LC39" s="5"/>
      <c r="LD39" s="493" t="str">
        <f>LD13</f>
        <v>BE</v>
      </c>
      <c r="LE39" s="494"/>
      <c r="LF39" s="51">
        <f ca="1">LF13</f>
        <v>0</v>
      </c>
      <c r="LG39" s="51">
        <f t="shared" ref="LG39:LQ39" ca="1" si="100">LG13</f>
        <v>0</v>
      </c>
      <c r="LH39" s="51">
        <f t="shared" ca="1" si="100"/>
        <v>0</v>
      </c>
      <c r="LI39" s="51">
        <f t="shared" ca="1" si="100"/>
        <v>38</v>
      </c>
      <c r="LJ39" s="51">
        <f t="shared" ca="1" si="100"/>
        <v>36</v>
      </c>
      <c r="LK39" s="51">
        <f t="shared" ca="1" si="100"/>
        <v>33</v>
      </c>
      <c r="LL39" s="51">
        <f t="shared" ca="1" si="100"/>
        <v>31</v>
      </c>
      <c r="LM39" s="51">
        <f t="shared" ca="1" si="100"/>
        <v>29</v>
      </c>
      <c r="LN39" s="51">
        <f t="shared" ca="1" si="100"/>
        <v>26</v>
      </c>
      <c r="LO39" s="51">
        <f t="shared" ca="1" si="100"/>
        <v>24</v>
      </c>
      <c r="LP39" s="51">
        <f t="shared" ca="1" si="100"/>
        <v>22</v>
      </c>
      <c r="LQ39" s="51">
        <f t="shared" ca="1" si="100"/>
        <v>19</v>
      </c>
      <c r="LR39" s="51">
        <f ca="1">LR13</f>
        <v>17</v>
      </c>
      <c r="LS39" s="491">
        <f ca="1">LS13</f>
        <v>10</v>
      </c>
      <c r="LT39" s="492"/>
      <c r="LU39" s="51">
        <f ca="1">LU13</f>
        <v>4</v>
      </c>
      <c r="LV39" s="51">
        <f ca="1">LV13</f>
        <v>0</v>
      </c>
      <c r="LX39" s="5"/>
    </row>
    <row r="40" spans="1:336" ht="15.75" customHeight="1" thickTop="1" x14ac:dyDescent="0.25">
      <c r="Q40" s="43"/>
      <c r="R40" s="45" t="s">
        <v>60</v>
      </c>
      <c r="S40" s="46"/>
      <c r="V40" s="393" t="s">
        <v>43</v>
      </c>
      <c r="W40" s="394"/>
      <c r="X40" s="52">
        <f>X14</f>
        <v>15</v>
      </c>
      <c r="Y40" s="52">
        <f t="shared" si="86"/>
        <v>14</v>
      </c>
      <c r="Z40" s="52">
        <f t="shared" si="86"/>
        <v>13</v>
      </c>
      <c r="AA40" s="52">
        <f t="shared" si="86"/>
        <v>12</v>
      </c>
      <c r="AB40" s="52">
        <f t="shared" si="86"/>
        <v>11</v>
      </c>
      <c r="AC40" s="52">
        <f t="shared" si="86"/>
        <v>10</v>
      </c>
      <c r="AD40" s="52">
        <f t="shared" si="86"/>
        <v>9</v>
      </c>
      <c r="AE40" s="52">
        <f t="shared" si="86"/>
        <v>8</v>
      </c>
      <c r="AF40" s="52">
        <f t="shared" si="86"/>
        <v>7</v>
      </c>
      <c r="AG40" s="52">
        <f t="shared" si="86"/>
        <v>6</v>
      </c>
      <c r="AH40" s="52">
        <f t="shared" si="86"/>
        <v>5</v>
      </c>
      <c r="AI40" s="52">
        <f t="shared" si="86"/>
        <v>4</v>
      </c>
      <c r="AJ40" s="52">
        <f>AJ14</f>
        <v>3</v>
      </c>
      <c r="AK40" s="489">
        <f t="shared" ref="AK40:AK41" si="101">AK14</f>
        <v>2</v>
      </c>
      <c r="AL40" s="490"/>
      <c r="AM40" s="52">
        <f t="shared" ref="AM40:AN41" si="102">AM14</f>
        <v>1</v>
      </c>
      <c r="AN40" s="52">
        <f t="shared" si="102"/>
        <v>0</v>
      </c>
      <c r="AQ40" s="393" t="s">
        <v>43</v>
      </c>
      <c r="AR40" s="394"/>
      <c r="AS40" s="52">
        <v>15</v>
      </c>
      <c r="AT40" s="52">
        <v>14</v>
      </c>
      <c r="AU40" s="52">
        <v>13</v>
      </c>
      <c r="AV40" s="52">
        <v>12</v>
      </c>
      <c r="AW40" s="52">
        <v>11</v>
      </c>
      <c r="AX40" s="52">
        <v>10</v>
      </c>
      <c r="AY40" s="52">
        <v>9</v>
      </c>
      <c r="AZ40" s="52">
        <v>8</v>
      </c>
      <c r="BA40" s="52">
        <v>7</v>
      </c>
      <c r="BB40" s="52">
        <v>6</v>
      </c>
      <c r="BC40" s="52">
        <v>5</v>
      </c>
      <c r="BD40" s="52">
        <v>4</v>
      </c>
      <c r="BE40" s="52">
        <v>3</v>
      </c>
      <c r="BF40" s="547">
        <v>2</v>
      </c>
      <c r="BG40" s="548"/>
      <c r="BH40" s="52">
        <v>1</v>
      </c>
      <c r="BI40" s="52">
        <v>0</v>
      </c>
      <c r="BL40" s="393" t="s">
        <v>43</v>
      </c>
      <c r="BM40" s="394"/>
      <c r="BN40" s="52">
        <v>15</v>
      </c>
      <c r="BO40" s="52">
        <v>14</v>
      </c>
      <c r="BP40" s="52">
        <v>13</v>
      </c>
      <c r="BQ40" s="52">
        <v>12</v>
      </c>
      <c r="BR40" s="52">
        <v>11</v>
      </c>
      <c r="BS40" s="52">
        <v>10</v>
      </c>
      <c r="BT40" s="52">
        <v>9</v>
      </c>
      <c r="BU40" s="52">
        <v>8</v>
      </c>
      <c r="BV40" s="52">
        <v>7</v>
      </c>
      <c r="BW40" s="52">
        <v>6</v>
      </c>
      <c r="BX40" s="52">
        <v>5</v>
      </c>
      <c r="BY40" s="52">
        <v>4</v>
      </c>
      <c r="BZ40" s="52">
        <v>3</v>
      </c>
      <c r="CA40" s="547">
        <v>2</v>
      </c>
      <c r="CB40" s="548"/>
      <c r="CC40" s="52">
        <v>1</v>
      </c>
      <c r="CD40" s="52">
        <v>0</v>
      </c>
      <c r="CG40" s="393" t="s">
        <v>43</v>
      </c>
      <c r="CH40" s="394"/>
      <c r="CI40" s="52">
        <v>15</v>
      </c>
      <c r="CJ40" s="52">
        <v>14</v>
      </c>
      <c r="CK40" s="52">
        <v>13</v>
      </c>
      <c r="CL40" s="52">
        <v>12</v>
      </c>
      <c r="CM40" s="52">
        <v>11</v>
      </c>
      <c r="CN40" s="52">
        <v>10</v>
      </c>
      <c r="CO40" s="52">
        <v>9</v>
      </c>
      <c r="CP40" s="52">
        <v>8</v>
      </c>
      <c r="CQ40" s="52">
        <v>7</v>
      </c>
      <c r="CR40" s="52">
        <v>6</v>
      </c>
      <c r="CS40" s="52">
        <v>5</v>
      </c>
      <c r="CT40" s="52">
        <v>4</v>
      </c>
      <c r="CU40" s="52">
        <v>3</v>
      </c>
      <c r="CV40" s="547">
        <v>2</v>
      </c>
      <c r="CW40" s="548"/>
      <c r="CX40" s="52">
        <v>1</v>
      </c>
      <c r="CY40" s="52">
        <v>0</v>
      </c>
      <c r="DB40" s="393" t="s">
        <v>43</v>
      </c>
      <c r="DC40" s="394"/>
      <c r="DD40" s="52">
        <v>15</v>
      </c>
      <c r="DE40" s="52">
        <v>14</v>
      </c>
      <c r="DF40" s="52">
        <v>13</v>
      </c>
      <c r="DG40" s="52">
        <v>12</v>
      </c>
      <c r="DH40" s="52">
        <v>11</v>
      </c>
      <c r="DI40" s="52">
        <v>10</v>
      </c>
      <c r="DJ40" s="52">
        <v>9</v>
      </c>
      <c r="DK40" s="52">
        <v>8</v>
      </c>
      <c r="DL40" s="52">
        <v>7</v>
      </c>
      <c r="DM40" s="52">
        <v>6</v>
      </c>
      <c r="DN40" s="52">
        <v>5</v>
      </c>
      <c r="DO40" s="52">
        <v>4</v>
      </c>
      <c r="DP40" s="52">
        <v>3</v>
      </c>
      <c r="DQ40" s="547">
        <v>2</v>
      </c>
      <c r="DR40" s="548"/>
      <c r="DS40" s="52">
        <v>1</v>
      </c>
      <c r="DT40" s="52">
        <v>0</v>
      </c>
      <c r="DW40" s="393" t="s">
        <v>43</v>
      </c>
      <c r="DX40" s="394"/>
      <c r="DY40" s="52">
        <v>15</v>
      </c>
      <c r="DZ40" s="52">
        <v>14</v>
      </c>
      <c r="EA40" s="52">
        <v>13</v>
      </c>
      <c r="EB40" s="52">
        <v>12</v>
      </c>
      <c r="EC40" s="52">
        <v>11</v>
      </c>
      <c r="ED40" s="52">
        <v>10</v>
      </c>
      <c r="EE40" s="52">
        <v>9</v>
      </c>
      <c r="EF40" s="52">
        <v>8</v>
      </c>
      <c r="EG40" s="52">
        <v>7</v>
      </c>
      <c r="EH40" s="52">
        <v>6</v>
      </c>
      <c r="EI40" s="52">
        <v>5</v>
      </c>
      <c r="EJ40" s="52">
        <v>4</v>
      </c>
      <c r="EK40" s="52">
        <v>3</v>
      </c>
      <c r="EL40" s="547">
        <v>2</v>
      </c>
      <c r="EM40" s="548"/>
      <c r="EN40" s="52">
        <v>1</v>
      </c>
      <c r="EO40" s="52">
        <v>0</v>
      </c>
      <c r="ER40" s="393" t="s">
        <v>43</v>
      </c>
      <c r="ES40" s="394"/>
      <c r="ET40" s="52">
        <v>15</v>
      </c>
      <c r="EU40" s="52">
        <v>14</v>
      </c>
      <c r="EV40" s="52">
        <v>13</v>
      </c>
      <c r="EW40" s="52">
        <v>12</v>
      </c>
      <c r="EX40" s="52">
        <v>11</v>
      </c>
      <c r="EY40" s="52">
        <v>10</v>
      </c>
      <c r="EZ40" s="52">
        <v>9</v>
      </c>
      <c r="FA40" s="52">
        <v>8</v>
      </c>
      <c r="FB40" s="52">
        <v>7</v>
      </c>
      <c r="FC40" s="52">
        <v>6</v>
      </c>
      <c r="FD40" s="52">
        <v>5</v>
      </c>
      <c r="FE40" s="52">
        <v>4</v>
      </c>
      <c r="FF40" s="52">
        <v>3</v>
      </c>
      <c r="FG40" s="547">
        <v>2</v>
      </c>
      <c r="FH40" s="548"/>
      <c r="FI40" s="52">
        <v>1</v>
      </c>
      <c r="FJ40" s="52">
        <v>0</v>
      </c>
      <c r="FM40" s="393" t="s">
        <v>43</v>
      </c>
      <c r="FN40" s="394"/>
      <c r="FO40" s="52">
        <v>15</v>
      </c>
      <c r="FP40" s="52">
        <v>14</v>
      </c>
      <c r="FQ40" s="52">
        <v>13</v>
      </c>
      <c r="FR40" s="52">
        <v>12</v>
      </c>
      <c r="FS40" s="52">
        <v>11</v>
      </c>
      <c r="FT40" s="52">
        <v>10</v>
      </c>
      <c r="FU40" s="52">
        <v>9</v>
      </c>
      <c r="FV40" s="52">
        <v>8</v>
      </c>
      <c r="FW40" s="52">
        <v>7</v>
      </c>
      <c r="FX40" s="52">
        <v>6</v>
      </c>
      <c r="FY40" s="52">
        <v>5</v>
      </c>
      <c r="FZ40" s="52">
        <v>4</v>
      </c>
      <c r="GA40" s="52">
        <v>3</v>
      </c>
      <c r="GB40" s="547">
        <v>2</v>
      </c>
      <c r="GC40" s="548"/>
      <c r="GD40" s="52">
        <v>1</v>
      </c>
      <c r="GE40" s="52">
        <v>0</v>
      </c>
      <c r="GH40" s="393" t="s">
        <v>43</v>
      </c>
      <c r="GI40" s="394"/>
      <c r="GJ40" s="52">
        <v>15</v>
      </c>
      <c r="GK40" s="52">
        <v>14</v>
      </c>
      <c r="GL40" s="52">
        <v>13</v>
      </c>
      <c r="GM40" s="52">
        <v>12</v>
      </c>
      <c r="GN40" s="52">
        <v>11</v>
      </c>
      <c r="GO40" s="52">
        <v>10</v>
      </c>
      <c r="GP40" s="52">
        <v>9</v>
      </c>
      <c r="GQ40" s="52">
        <v>8</v>
      </c>
      <c r="GR40" s="52">
        <v>7</v>
      </c>
      <c r="GS40" s="52">
        <v>6</v>
      </c>
      <c r="GT40" s="52">
        <v>5</v>
      </c>
      <c r="GU40" s="52">
        <v>4</v>
      </c>
      <c r="GV40" s="52">
        <v>3</v>
      </c>
      <c r="GW40" s="547">
        <v>2</v>
      </c>
      <c r="GX40" s="548"/>
      <c r="GY40" s="52">
        <v>1</v>
      </c>
      <c r="GZ40" s="52">
        <v>0</v>
      </c>
      <c r="HC40" s="393" t="s">
        <v>43</v>
      </c>
      <c r="HD40" s="394"/>
      <c r="HE40" s="52">
        <v>15</v>
      </c>
      <c r="HF40" s="52">
        <v>14</v>
      </c>
      <c r="HG40" s="52">
        <v>13</v>
      </c>
      <c r="HH40" s="52">
        <v>12</v>
      </c>
      <c r="HI40" s="52">
        <v>11</v>
      </c>
      <c r="HJ40" s="52">
        <v>10</v>
      </c>
      <c r="HK40" s="52">
        <v>9</v>
      </c>
      <c r="HL40" s="52">
        <v>8</v>
      </c>
      <c r="HM40" s="52">
        <v>7</v>
      </c>
      <c r="HN40" s="52">
        <v>6</v>
      </c>
      <c r="HO40" s="52">
        <v>5</v>
      </c>
      <c r="HP40" s="52">
        <v>4</v>
      </c>
      <c r="HQ40" s="52">
        <v>3</v>
      </c>
      <c r="HR40" s="547">
        <v>2</v>
      </c>
      <c r="HS40" s="548"/>
      <c r="HT40" s="52">
        <v>1</v>
      </c>
      <c r="HU40" s="52">
        <v>0</v>
      </c>
      <c r="HX40" s="393" t="s">
        <v>43</v>
      </c>
      <c r="HY40" s="394"/>
      <c r="HZ40" s="52">
        <v>15</v>
      </c>
      <c r="IA40" s="52">
        <v>14</v>
      </c>
      <c r="IB40" s="52">
        <v>13</v>
      </c>
      <c r="IC40" s="52">
        <v>12</v>
      </c>
      <c r="ID40" s="52">
        <v>11</v>
      </c>
      <c r="IE40" s="52">
        <v>10</v>
      </c>
      <c r="IF40" s="52">
        <v>9</v>
      </c>
      <c r="IG40" s="52">
        <v>8</v>
      </c>
      <c r="IH40" s="52">
        <v>7</v>
      </c>
      <c r="II40" s="52">
        <v>6</v>
      </c>
      <c r="IJ40" s="52">
        <v>5</v>
      </c>
      <c r="IK40" s="52">
        <v>4</v>
      </c>
      <c r="IL40" s="52">
        <v>3</v>
      </c>
      <c r="IM40" s="547">
        <v>2</v>
      </c>
      <c r="IN40" s="548"/>
      <c r="IO40" s="52">
        <v>1</v>
      </c>
      <c r="IP40" s="52">
        <v>0</v>
      </c>
      <c r="IS40" s="393" t="s">
        <v>43</v>
      </c>
      <c r="IT40" s="394"/>
      <c r="IU40" s="52">
        <v>15</v>
      </c>
      <c r="IV40" s="52">
        <v>14</v>
      </c>
      <c r="IW40" s="52">
        <v>13</v>
      </c>
      <c r="IX40" s="52">
        <v>12</v>
      </c>
      <c r="IY40" s="52">
        <v>11</v>
      </c>
      <c r="IZ40" s="52">
        <v>10</v>
      </c>
      <c r="JA40" s="52">
        <v>9</v>
      </c>
      <c r="JB40" s="52">
        <v>8</v>
      </c>
      <c r="JC40" s="52">
        <v>7</v>
      </c>
      <c r="JD40" s="52">
        <v>6</v>
      </c>
      <c r="JE40" s="52">
        <v>5</v>
      </c>
      <c r="JF40" s="52">
        <v>4</v>
      </c>
      <c r="JG40" s="52">
        <v>3</v>
      </c>
      <c r="JH40" s="547">
        <v>2</v>
      </c>
      <c r="JI40" s="548"/>
      <c r="JJ40" s="52">
        <v>1</v>
      </c>
      <c r="JK40" s="52">
        <v>0</v>
      </c>
      <c r="JN40" s="393" t="s">
        <v>43</v>
      </c>
      <c r="JO40" s="394"/>
      <c r="JP40" s="52">
        <v>15</v>
      </c>
      <c r="JQ40" s="52">
        <v>14</v>
      </c>
      <c r="JR40" s="52">
        <v>13</v>
      </c>
      <c r="JS40" s="52">
        <v>12</v>
      </c>
      <c r="JT40" s="52">
        <v>11</v>
      </c>
      <c r="JU40" s="52">
        <v>10</v>
      </c>
      <c r="JV40" s="52">
        <v>9</v>
      </c>
      <c r="JW40" s="52">
        <v>8</v>
      </c>
      <c r="JX40" s="52">
        <v>7</v>
      </c>
      <c r="JY40" s="52">
        <v>6</v>
      </c>
      <c r="JZ40" s="52">
        <v>5</v>
      </c>
      <c r="KA40" s="52">
        <v>4</v>
      </c>
      <c r="KB40" s="52">
        <v>3</v>
      </c>
      <c r="KC40" s="547">
        <v>2</v>
      </c>
      <c r="KD40" s="548"/>
      <c r="KE40" s="52">
        <v>1</v>
      </c>
      <c r="KF40" s="52">
        <v>0</v>
      </c>
      <c r="KI40" s="393" t="s">
        <v>43</v>
      </c>
      <c r="KJ40" s="394"/>
      <c r="KK40" s="52">
        <v>15</v>
      </c>
      <c r="KL40" s="52">
        <v>14</v>
      </c>
      <c r="KM40" s="52">
        <v>13</v>
      </c>
      <c r="KN40" s="52">
        <v>12</v>
      </c>
      <c r="KO40" s="52">
        <v>11</v>
      </c>
      <c r="KP40" s="52">
        <v>10</v>
      </c>
      <c r="KQ40" s="52">
        <v>9</v>
      </c>
      <c r="KR40" s="52">
        <v>8</v>
      </c>
      <c r="KS40" s="52">
        <v>7</v>
      </c>
      <c r="KT40" s="52">
        <v>6</v>
      </c>
      <c r="KU40" s="52">
        <v>5</v>
      </c>
      <c r="KV40" s="52">
        <v>4</v>
      </c>
      <c r="KW40" s="52">
        <v>3</v>
      </c>
      <c r="KX40" s="547">
        <v>2</v>
      </c>
      <c r="KY40" s="548"/>
      <c r="KZ40" s="52">
        <v>1</v>
      </c>
      <c r="LA40" s="52">
        <v>0</v>
      </c>
      <c r="LD40" s="393" t="s">
        <v>43</v>
      </c>
      <c r="LE40" s="394"/>
      <c r="LF40" s="52">
        <v>15</v>
      </c>
      <c r="LG40" s="52">
        <v>14</v>
      </c>
      <c r="LH40" s="52">
        <v>13</v>
      </c>
      <c r="LI40" s="52">
        <v>12</v>
      </c>
      <c r="LJ40" s="52">
        <v>11</v>
      </c>
      <c r="LK40" s="52">
        <v>10</v>
      </c>
      <c r="LL40" s="52">
        <v>9</v>
      </c>
      <c r="LM40" s="52">
        <v>8</v>
      </c>
      <c r="LN40" s="52">
        <v>7</v>
      </c>
      <c r="LO40" s="52">
        <v>6</v>
      </c>
      <c r="LP40" s="52">
        <v>5</v>
      </c>
      <c r="LQ40" s="52">
        <v>4</v>
      </c>
      <c r="LR40" s="52">
        <v>3</v>
      </c>
      <c r="LS40" s="547">
        <v>2</v>
      </c>
      <c r="LT40" s="548"/>
      <c r="LU40" s="52">
        <v>1</v>
      </c>
      <c r="LV40" s="52">
        <v>0</v>
      </c>
    </row>
    <row r="41" spans="1:336" ht="15.75" customHeight="1" thickBot="1" x14ac:dyDescent="0.3">
      <c r="Q41" s="43"/>
      <c r="R41" s="45">
        <v>4</v>
      </c>
      <c r="S41" s="46"/>
      <c r="V41" s="493" t="s">
        <v>2</v>
      </c>
      <c r="W41" s="494"/>
      <c r="X41" s="51" t="str">
        <f>X15</f>
        <v>1+</v>
      </c>
      <c r="Y41" s="51" t="str">
        <f t="shared" si="86"/>
        <v>1</v>
      </c>
      <c r="Z41" s="51" t="str">
        <f t="shared" si="86"/>
        <v>1-</v>
      </c>
      <c r="AA41" s="51" t="str">
        <f t="shared" si="86"/>
        <v>2+</v>
      </c>
      <c r="AB41" s="51" t="str">
        <f t="shared" si="86"/>
        <v>2</v>
      </c>
      <c r="AC41" s="51" t="str">
        <f t="shared" si="86"/>
        <v>2-</v>
      </c>
      <c r="AD41" s="51" t="str">
        <f t="shared" si="86"/>
        <v>3+</v>
      </c>
      <c r="AE41" s="51" t="str">
        <f t="shared" si="86"/>
        <v>3</v>
      </c>
      <c r="AF41" s="51" t="str">
        <f t="shared" si="86"/>
        <v>3-</v>
      </c>
      <c r="AG41" s="51" t="str">
        <f t="shared" si="86"/>
        <v>4+</v>
      </c>
      <c r="AH41" s="51" t="str">
        <f t="shared" si="86"/>
        <v>4</v>
      </c>
      <c r="AI41" s="51" t="str">
        <f t="shared" si="86"/>
        <v>4-</v>
      </c>
      <c r="AJ41" s="51" t="str">
        <f>AJ15</f>
        <v>5+</v>
      </c>
      <c r="AK41" s="491" t="str">
        <f t="shared" si="101"/>
        <v>5</v>
      </c>
      <c r="AL41" s="492"/>
      <c r="AM41" s="51" t="str">
        <f t="shared" si="102"/>
        <v>5-</v>
      </c>
      <c r="AN41" s="51" t="str">
        <f t="shared" si="102"/>
        <v>6</v>
      </c>
      <c r="AQ41" s="493" t="s">
        <v>2</v>
      </c>
      <c r="AR41" s="494"/>
      <c r="AS41" s="51" t="s">
        <v>11</v>
      </c>
      <c r="AT41" s="51" t="s">
        <v>12</v>
      </c>
      <c r="AU41" s="51" t="s">
        <v>13</v>
      </c>
      <c r="AV41" s="51" t="s">
        <v>14</v>
      </c>
      <c r="AW41" s="51" t="s">
        <v>15</v>
      </c>
      <c r="AX41" s="51" t="s">
        <v>16</v>
      </c>
      <c r="AY41" s="51" t="s">
        <v>17</v>
      </c>
      <c r="AZ41" s="51" t="s">
        <v>18</v>
      </c>
      <c r="BA41" s="51" t="s">
        <v>19</v>
      </c>
      <c r="BB41" s="51" t="s">
        <v>20</v>
      </c>
      <c r="BC41" s="51" t="s">
        <v>21</v>
      </c>
      <c r="BD41" s="51" t="s">
        <v>22</v>
      </c>
      <c r="BE41" s="51" t="s">
        <v>23</v>
      </c>
      <c r="BF41" s="491" t="s">
        <v>24</v>
      </c>
      <c r="BG41" s="492"/>
      <c r="BH41" s="51" t="s">
        <v>25</v>
      </c>
      <c r="BI41" s="51" t="s">
        <v>26</v>
      </c>
      <c r="BL41" s="493" t="s">
        <v>2</v>
      </c>
      <c r="BM41" s="494"/>
      <c r="BN41" s="51" t="s">
        <v>11</v>
      </c>
      <c r="BO41" s="51" t="s">
        <v>12</v>
      </c>
      <c r="BP41" s="51" t="s">
        <v>13</v>
      </c>
      <c r="BQ41" s="51" t="s">
        <v>14</v>
      </c>
      <c r="BR41" s="51" t="s">
        <v>15</v>
      </c>
      <c r="BS41" s="51" t="s">
        <v>16</v>
      </c>
      <c r="BT41" s="51" t="s">
        <v>17</v>
      </c>
      <c r="BU41" s="51" t="s">
        <v>18</v>
      </c>
      <c r="BV41" s="51" t="s">
        <v>19</v>
      </c>
      <c r="BW41" s="51" t="s">
        <v>20</v>
      </c>
      <c r="BX41" s="51" t="s">
        <v>21</v>
      </c>
      <c r="BY41" s="51" t="s">
        <v>22</v>
      </c>
      <c r="BZ41" s="51" t="s">
        <v>23</v>
      </c>
      <c r="CA41" s="491" t="s">
        <v>24</v>
      </c>
      <c r="CB41" s="492"/>
      <c r="CC41" s="51" t="s">
        <v>25</v>
      </c>
      <c r="CD41" s="51" t="s">
        <v>26</v>
      </c>
      <c r="CG41" s="493" t="s">
        <v>2</v>
      </c>
      <c r="CH41" s="494"/>
      <c r="CI41" s="51" t="s">
        <v>11</v>
      </c>
      <c r="CJ41" s="51" t="s">
        <v>12</v>
      </c>
      <c r="CK41" s="51" t="s">
        <v>13</v>
      </c>
      <c r="CL41" s="51" t="s">
        <v>14</v>
      </c>
      <c r="CM41" s="51" t="s">
        <v>15</v>
      </c>
      <c r="CN41" s="51" t="s">
        <v>16</v>
      </c>
      <c r="CO41" s="51" t="s">
        <v>17</v>
      </c>
      <c r="CP41" s="51" t="s">
        <v>18</v>
      </c>
      <c r="CQ41" s="51" t="s">
        <v>19</v>
      </c>
      <c r="CR41" s="51" t="s">
        <v>20</v>
      </c>
      <c r="CS41" s="51" t="s">
        <v>21</v>
      </c>
      <c r="CT41" s="51" t="s">
        <v>22</v>
      </c>
      <c r="CU41" s="51" t="s">
        <v>23</v>
      </c>
      <c r="CV41" s="491" t="s">
        <v>24</v>
      </c>
      <c r="CW41" s="492"/>
      <c r="CX41" s="51" t="s">
        <v>25</v>
      </c>
      <c r="CY41" s="51" t="s">
        <v>26</v>
      </c>
      <c r="DB41" s="493" t="s">
        <v>2</v>
      </c>
      <c r="DC41" s="494"/>
      <c r="DD41" s="51" t="s">
        <v>11</v>
      </c>
      <c r="DE41" s="51" t="s">
        <v>12</v>
      </c>
      <c r="DF41" s="51" t="s">
        <v>13</v>
      </c>
      <c r="DG41" s="51" t="s">
        <v>14</v>
      </c>
      <c r="DH41" s="51" t="s">
        <v>15</v>
      </c>
      <c r="DI41" s="51" t="s">
        <v>16</v>
      </c>
      <c r="DJ41" s="51" t="s">
        <v>17</v>
      </c>
      <c r="DK41" s="51" t="s">
        <v>18</v>
      </c>
      <c r="DL41" s="51" t="s">
        <v>19</v>
      </c>
      <c r="DM41" s="51" t="s">
        <v>20</v>
      </c>
      <c r="DN41" s="51" t="s">
        <v>21</v>
      </c>
      <c r="DO41" s="51" t="s">
        <v>22</v>
      </c>
      <c r="DP41" s="51" t="s">
        <v>23</v>
      </c>
      <c r="DQ41" s="491" t="s">
        <v>24</v>
      </c>
      <c r="DR41" s="492"/>
      <c r="DS41" s="51" t="s">
        <v>25</v>
      </c>
      <c r="DT41" s="51" t="s">
        <v>26</v>
      </c>
      <c r="DW41" s="493" t="s">
        <v>2</v>
      </c>
      <c r="DX41" s="494"/>
      <c r="DY41" s="51" t="s">
        <v>11</v>
      </c>
      <c r="DZ41" s="51" t="s">
        <v>12</v>
      </c>
      <c r="EA41" s="51" t="s">
        <v>13</v>
      </c>
      <c r="EB41" s="51" t="s">
        <v>14</v>
      </c>
      <c r="EC41" s="51" t="s">
        <v>15</v>
      </c>
      <c r="ED41" s="51" t="s">
        <v>16</v>
      </c>
      <c r="EE41" s="51" t="s">
        <v>17</v>
      </c>
      <c r="EF41" s="51" t="s">
        <v>18</v>
      </c>
      <c r="EG41" s="51" t="s">
        <v>19</v>
      </c>
      <c r="EH41" s="51" t="s">
        <v>20</v>
      </c>
      <c r="EI41" s="51" t="s">
        <v>21</v>
      </c>
      <c r="EJ41" s="51" t="s">
        <v>22</v>
      </c>
      <c r="EK41" s="51" t="s">
        <v>23</v>
      </c>
      <c r="EL41" s="491" t="s">
        <v>24</v>
      </c>
      <c r="EM41" s="492"/>
      <c r="EN41" s="51" t="s">
        <v>25</v>
      </c>
      <c r="EO41" s="51" t="s">
        <v>26</v>
      </c>
      <c r="ER41" s="493" t="s">
        <v>2</v>
      </c>
      <c r="ES41" s="494"/>
      <c r="ET41" s="51" t="s">
        <v>11</v>
      </c>
      <c r="EU41" s="51" t="s">
        <v>12</v>
      </c>
      <c r="EV41" s="51" t="s">
        <v>13</v>
      </c>
      <c r="EW41" s="51" t="s">
        <v>14</v>
      </c>
      <c r="EX41" s="51" t="s">
        <v>15</v>
      </c>
      <c r="EY41" s="51" t="s">
        <v>16</v>
      </c>
      <c r="EZ41" s="51" t="s">
        <v>17</v>
      </c>
      <c r="FA41" s="51" t="s">
        <v>18</v>
      </c>
      <c r="FB41" s="51" t="s">
        <v>19</v>
      </c>
      <c r="FC41" s="51" t="s">
        <v>20</v>
      </c>
      <c r="FD41" s="51" t="s">
        <v>21</v>
      </c>
      <c r="FE41" s="51" t="s">
        <v>22</v>
      </c>
      <c r="FF41" s="51" t="s">
        <v>23</v>
      </c>
      <c r="FG41" s="491" t="s">
        <v>24</v>
      </c>
      <c r="FH41" s="492"/>
      <c r="FI41" s="51" t="s">
        <v>25</v>
      </c>
      <c r="FJ41" s="51" t="s">
        <v>26</v>
      </c>
      <c r="FM41" s="493" t="s">
        <v>2</v>
      </c>
      <c r="FN41" s="494"/>
      <c r="FO41" s="51" t="s">
        <v>11</v>
      </c>
      <c r="FP41" s="51" t="s">
        <v>12</v>
      </c>
      <c r="FQ41" s="51" t="s">
        <v>13</v>
      </c>
      <c r="FR41" s="51" t="s">
        <v>14</v>
      </c>
      <c r="FS41" s="51" t="s">
        <v>15</v>
      </c>
      <c r="FT41" s="51" t="s">
        <v>16</v>
      </c>
      <c r="FU41" s="51" t="s">
        <v>17</v>
      </c>
      <c r="FV41" s="51" t="s">
        <v>18</v>
      </c>
      <c r="FW41" s="51" t="s">
        <v>19</v>
      </c>
      <c r="FX41" s="51" t="s">
        <v>20</v>
      </c>
      <c r="FY41" s="51" t="s">
        <v>21</v>
      </c>
      <c r="FZ41" s="51" t="s">
        <v>22</v>
      </c>
      <c r="GA41" s="51" t="s">
        <v>23</v>
      </c>
      <c r="GB41" s="491" t="s">
        <v>24</v>
      </c>
      <c r="GC41" s="492"/>
      <c r="GD41" s="51" t="s">
        <v>25</v>
      </c>
      <c r="GE41" s="51" t="s">
        <v>26</v>
      </c>
      <c r="GH41" s="493" t="s">
        <v>2</v>
      </c>
      <c r="GI41" s="494"/>
      <c r="GJ41" s="51" t="s">
        <v>11</v>
      </c>
      <c r="GK41" s="51" t="s">
        <v>12</v>
      </c>
      <c r="GL41" s="51" t="s">
        <v>13</v>
      </c>
      <c r="GM41" s="51" t="s">
        <v>14</v>
      </c>
      <c r="GN41" s="51" t="s">
        <v>15</v>
      </c>
      <c r="GO41" s="51" t="s">
        <v>16</v>
      </c>
      <c r="GP41" s="51" t="s">
        <v>17</v>
      </c>
      <c r="GQ41" s="51" t="s">
        <v>18</v>
      </c>
      <c r="GR41" s="51" t="s">
        <v>19</v>
      </c>
      <c r="GS41" s="51" t="s">
        <v>20</v>
      </c>
      <c r="GT41" s="51" t="s">
        <v>21</v>
      </c>
      <c r="GU41" s="51" t="s">
        <v>22</v>
      </c>
      <c r="GV41" s="51" t="s">
        <v>23</v>
      </c>
      <c r="GW41" s="491" t="s">
        <v>24</v>
      </c>
      <c r="GX41" s="492"/>
      <c r="GY41" s="51" t="s">
        <v>25</v>
      </c>
      <c r="GZ41" s="51" t="s">
        <v>26</v>
      </c>
      <c r="HC41" s="493" t="s">
        <v>2</v>
      </c>
      <c r="HD41" s="494"/>
      <c r="HE41" s="51" t="s">
        <v>11</v>
      </c>
      <c r="HF41" s="51" t="s">
        <v>12</v>
      </c>
      <c r="HG41" s="51" t="s">
        <v>13</v>
      </c>
      <c r="HH41" s="51" t="s">
        <v>14</v>
      </c>
      <c r="HI41" s="51" t="s">
        <v>15</v>
      </c>
      <c r="HJ41" s="51" t="s">
        <v>16</v>
      </c>
      <c r="HK41" s="51" t="s">
        <v>17</v>
      </c>
      <c r="HL41" s="51" t="s">
        <v>18</v>
      </c>
      <c r="HM41" s="51" t="s">
        <v>19</v>
      </c>
      <c r="HN41" s="51" t="s">
        <v>20</v>
      </c>
      <c r="HO41" s="51" t="s">
        <v>21</v>
      </c>
      <c r="HP41" s="51" t="s">
        <v>22</v>
      </c>
      <c r="HQ41" s="51" t="s">
        <v>23</v>
      </c>
      <c r="HR41" s="491" t="s">
        <v>24</v>
      </c>
      <c r="HS41" s="492"/>
      <c r="HT41" s="51" t="s">
        <v>25</v>
      </c>
      <c r="HU41" s="51" t="s">
        <v>26</v>
      </c>
      <c r="HX41" s="493" t="s">
        <v>2</v>
      </c>
      <c r="HY41" s="494"/>
      <c r="HZ41" s="51" t="s">
        <v>11</v>
      </c>
      <c r="IA41" s="51" t="s">
        <v>12</v>
      </c>
      <c r="IB41" s="51" t="s">
        <v>13</v>
      </c>
      <c r="IC41" s="51" t="s">
        <v>14</v>
      </c>
      <c r="ID41" s="51" t="s">
        <v>15</v>
      </c>
      <c r="IE41" s="51" t="s">
        <v>16</v>
      </c>
      <c r="IF41" s="51" t="s">
        <v>17</v>
      </c>
      <c r="IG41" s="51" t="s">
        <v>18</v>
      </c>
      <c r="IH41" s="51" t="s">
        <v>19</v>
      </c>
      <c r="II41" s="51" t="s">
        <v>20</v>
      </c>
      <c r="IJ41" s="51" t="s">
        <v>21</v>
      </c>
      <c r="IK41" s="51" t="s">
        <v>22</v>
      </c>
      <c r="IL41" s="51" t="s">
        <v>23</v>
      </c>
      <c r="IM41" s="491" t="s">
        <v>24</v>
      </c>
      <c r="IN41" s="492"/>
      <c r="IO41" s="51" t="s">
        <v>25</v>
      </c>
      <c r="IP41" s="51" t="s">
        <v>26</v>
      </c>
      <c r="IS41" s="493" t="s">
        <v>2</v>
      </c>
      <c r="IT41" s="494"/>
      <c r="IU41" s="51" t="s">
        <v>11</v>
      </c>
      <c r="IV41" s="51" t="s">
        <v>12</v>
      </c>
      <c r="IW41" s="51" t="s">
        <v>13</v>
      </c>
      <c r="IX41" s="51" t="s">
        <v>14</v>
      </c>
      <c r="IY41" s="51" t="s">
        <v>15</v>
      </c>
      <c r="IZ41" s="51" t="s">
        <v>16</v>
      </c>
      <c r="JA41" s="51" t="s">
        <v>17</v>
      </c>
      <c r="JB41" s="51" t="s">
        <v>18</v>
      </c>
      <c r="JC41" s="51" t="s">
        <v>19</v>
      </c>
      <c r="JD41" s="51" t="s">
        <v>20</v>
      </c>
      <c r="JE41" s="51" t="s">
        <v>21</v>
      </c>
      <c r="JF41" s="51" t="s">
        <v>22</v>
      </c>
      <c r="JG41" s="51" t="s">
        <v>23</v>
      </c>
      <c r="JH41" s="491" t="s">
        <v>24</v>
      </c>
      <c r="JI41" s="492"/>
      <c r="JJ41" s="51" t="s">
        <v>25</v>
      </c>
      <c r="JK41" s="51" t="s">
        <v>26</v>
      </c>
      <c r="JN41" s="493" t="s">
        <v>2</v>
      </c>
      <c r="JO41" s="494"/>
      <c r="JP41" s="51" t="s">
        <v>11</v>
      </c>
      <c r="JQ41" s="51" t="s">
        <v>12</v>
      </c>
      <c r="JR41" s="51" t="s">
        <v>13</v>
      </c>
      <c r="JS41" s="51" t="s">
        <v>14</v>
      </c>
      <c r="JT41" s="51" t="s">
        <v>15</v>
      </c>
      <c r="JU41" s="51" t="s">
        <v>16</v>
      </c>
      <c r="JV41" s="51" t="s">
        <v>17</v>
      </c>
      <c r="JW41" s="51" t="s">
        <v>18</v>
      </c>
      <c r="JX41" s="51" t="s">
        <v>19</v>
      </c>
      <c r="JY41" s="51" t="s">
        <v>20</v>
      </c>
      <c r="JZ41" s="51" t="s">
        <v>21</v>
      </c>
      <c r="KA41" s="51" t="s">
        <v>22</v>
      </c>
      <c r="KB41" s="51" t="s">
        <v>23</v>
      </c>
      <c r="KC41" s="491" t="s">
        <v>24</v>
      </c>
      <c r="KD41" s="492"/>
      <c r="KE41" s="51" t="s">
        <v>25</v>
      </c>
      <c r="KF41" s="51" t="s">
        <v>26</v>
      </c>
      <c r="KI41" s="493" t="s">
        <v>2</v>
      </c>
      <c r="KJ41" s="494"/>
      <c r="KK41" s="51" t="s">
        <v>11</v>
      </c>
      <c r="KL41" s="51" t="s">
        <v>12</v>
      </c>
      <c r="KM41" s="51" t="s">
        <v>13</v>
      </c>
      <c r="KN41" s="51" t="s">
        <v>14</v>
      </c>
      <c r="KO41" s="51" t="s">
        <v>15</v>
      </c>
      <c r="KP41" s="51" t="s">
        <v>16</v>
      </c>
      <c r="KQ41" s="51" t="s">
        <v>17</v>
      </c>
      <c r="KR41" s="51" t="s">
        <v>18</v>
      </c>
      <c r="KS41" s="51" t="s">
        <v>19</v>
      </c>
      <c r="KT41" s="51" t="s">
        <v>20</v>
      </c>
      <c r="KU41" s="51" t="s">
        <v>21</v>
      </c>
      <c r="KV41" s="51" t="s">
        <v>22</v>
      </c>
      <c r="KW41" s="51" t="s">
        <v>23</v>
      </c>
      <c r="KX41" s="491" t="s">
        <v>24</v>
      </c>
      <c r="KY41" s="492"/>
      <c r="KZ41" s="51" t="s">
        <v>25</v>
      </c>
      <c r="LA41" s="51" t="s">
        <v>26</v>
      </c>
      <c r="LD41" s="493" t="s">
        <v>2</v>
      </c>
      <c r="LE41" s="494"/>
      <c r="LF41" s="51" t="s">
        <v>11</v>
      </c>
      <c r="LG41" s="51" t="s">
        <v>12</v>
      </c>
      <c r="LH41" s="51" t="s">
        <v>13</v>
      </c>
      <c r="LI41" s="51" t="s">
        <v>14</v>
      </c>
      <c r="LJ41" s="51" t="s">
        <v>15</v>
      </c>
      <c r="LK41" s="51" t="s">
        <v>16</v>
      </c>
      <c r="LL41" s="51" t="s">
        <v>17</v>
      </c>
      <c r="LM41" s="51" t="s">
        <v>18</v>
      </c>
      <c r="LN41" s="51" t="s">
        <v>19</v>
      </c>
      <c r="LO41" s="51" t="s">
        <v>20</v>
      </c>
      <c r="LP41" s="51" t="s">
        <v>21</v>
      </c>
      <c r="LQ41" s="51" t="s">
        <v>22</v>
      </c>
      <c r="LR41" s="51" t="s">
        <v>23</v>
      </c>
      <c r="LS41" s="491" t="s">
        <v>24</v>
      </c>
      <c r="LT41" s="492"/>
      <c r="LU41" s="51" t="s">
        <v>25</v>
      </c>
      <c r="LV41" s="51" t="s">
        <v>26</v>
      </c>
    </row>
    <row r="42" spans="1:336" ht="15.75" customHeight="1" thickTop="1" x14ac:dyDescent="0.25">
      <c r="Q42" s="43"/>
      <c r="R42" s="45" t="s">
        <v>61</v>
      </c>
      <c r="S42" s="46"/>
      <c r="V42" s="391" t="s">
        <v>44</v>
      </c>
      <c r="W42" s="392"/>
      <c r="X42" s="52" t="str">
        <f>'Rückmeldung (Druck)'!X16</f>
        <v/>
      </c>
      <c r="Y42" s="52" t="str">
        <f>'Rückmeldung (Druck)'!Y16</f>
        <v/>
      </c>
      <c r="Z42" s="52" t="str">
        <f>'Rückmeldung (Druck)'!Z16</f>
        <v/>
      </c>
      <c r="AA42" s="52" t="str">
        <f>'Rückmeldung (Druck)'!AA16</f>
        <v/>
      </c>
      <c r="AB42" s="52" t="str">
        <f>'Rückmeldung (Druck)'!AB16</f>
        <v/>
      </c>
      <c r="AC42" s="52" t="str">
        <f>'Rückmeldung (Druck)'!AC16</f>
        <v/>
      </c>
      <c r="AD42" s="52" t="str">
        <f>'Rückmeldung (Druck)'!AD16</f>
        <v/>
      </c>
      <c r="AE42" s="52" t="str">
        <f>'Rückmeldung (Druck)'!AE16</f>
        <v/>
      </c>
      <c r="AF42" s="52" t="str">
        <f>'Rückmeldung (Druck)'!AF16</f>
        <v/>
      </c>
      <c r="AG42" s="52" t="str">
        <f>'Rückmeldung (Druck)'!AG16</f>
        <v/>
      </c>
      <c r="AH42" s="52" t="str">
        <f>'Rückmeldung (Druck)'!AH16</f>
        <v/>
      </c>
      <c r="AI42" s="52" t="str">
        <f>'Rückmeldung (Druck)'!AI16</f>
        <v/>
      </c>
      <c r="AJ42" s="52" t="str">
        <f>'Rückmeldung (Druck)'!AJ16</f>
        <v/>
      </c>
      <c r="AK42" s="489" t="str">
        <f>'Rückmeldung (Druck)'!AK16</f>
        <v/>
      </c>
      <c r="AL42" s="490"/>
      <c r="AM42" s="52" t="str">
        <f>'Rückmeldung (Druck)'!AM16</f>
        <v/>
      </c>
      <c r="AN42" s="52" t="str">
        <f>'Rückmeldung (Druck)'!AN16</f>
        <v/>
      </c>
      <c r="AQ42" s="391" t="s">
        <v>44</v>
      </c>
      <c r="AR42" s="392"/>
      <c r="AS42" s="52" t="str">
        <f>'Rückmeldung (Druck)'!AS16</f>
        <v/>
      </c>
      <c r="AT42" s="52" t="str">
        <f>'Rückmeldung (Druck)'!AT16</f>
        <v/>
      </c>
      <c r="AU42" s="52" t="str">
        <f>'Rückmeldung (Druck)'!AU16</f>
        <v/>
      </c>
      <c r="AV42" s="52" t="str">
        <f>'Rückmeldung (Druck)'!AV16</f>
        <v/>
      </c>
      <c r="AW42" s="52" t="str">
        <f>'Rückmeldung (Druck)'!AW16</f>
        <v/>
      </c>
      <c r="AX42" s="52" t="str">
        <f>'Rückmeldung (Druck)'!AX16</f>
        <v/>
      </c>
      <c r="AY42" s="52" t="str">
        <f>'Rückmeldung (Druck)'!AY16</f>
        <v/>
      </c>
      <c r="AZ42" s="52" t="str">
        <f>'Rückmeldung (Druck)'!AZ16</f>
        <v/>
      </c>
      <c r="BA42" s="52" t="str">
        <f>'Rückmeldung (Druck)'!BA16</f>
        <v/>
      </c>
      <c r="BB42" s="52" t="str">
        <f>'Rückmeldung (Druck)'!BB16</f>
        <v/>
      </c>
      <c r="BC42" s="52" t="str">
        <f>'Rückmeldung (Druck)'!BC16</f>
        <v/>
      </c>
      <c r="BD42" s="52" t="str">
        <f>'Rückmeldung (Druck)'!BD16</f>
        <v/>
      </c>
      <c r="BE42" s="52" t="str">
        <f>'Rückmeldung (Druck)'!BE16</f>
        <v/>
      </c>
      <c r="BF42" s="489" t="str">
        <f>'Rückmeldung (Druck)'!BF16</f>
        <v/>
      </c>
      <c r="BG42" s="490"/>
      <c r="BH42" s="52" t="str">
        <f>'Rückmeldung (Druck)'!BH16</f>
        <v/>
      </c>
      <c r="BI42" s="52" t="str">
        <f>'Rückmeldung (Druck)'!BI16</f>
        <v/>
      </c>
      <c r="BL42" s="391" t="s">
        <v>44</v>
      </c>
      <c r="BM42" s="392"/>
      <c r="BN42" s="52" t="str">
        <f>'Rückmeldung (Druck)'!BN16</f>
        <v/>
      </c>
      <c r="BO42" s="52" t="str">
        <f>'Rückmeldung (Druck)'!BO16</f>
        <v/>
      </c>
      <c r="BP42" s="52" t="str">
        <f>'Rückmeldung (Druck)'!BP16</f>
        <v/>
      </c>
      <c r="BQ42" s="52" t="str">
        <f>'Rückmeldung (Druck)'!BQ16</f>
        <v/>
      </c>
      <c r="BR42" s="52" t="str">
        <f>'Rückmeldung (Druck)'!BR16</f>
        <v/>
      </c>
      <c r="BS42" s="52" t="str">
        <f>'Rückmeldung (Druck)'!BS16</f>
        <v/>
      </c>
      <c r="BT42" s="52" t="str">
        <f>'Rückmeldung (Druck)'!BT16</f>
        <v/>
      </c>
      <c r="BU42" s="52" t="str">
        <f>'Rückmeldung (Druck)'!BU16</f>
        <v/>
      </c>
      <c r="BV42" s="52" t="str">
        <f>'Rückmeldung (Druck)'!BV16</f>
        <v/>
      </c>
      <c r="BW42" s="52" t="str">
        <f>'Rückmeldung (Druck)'!BW16</f>
        <v/>
      </c>
      <c r="BX42" s="52" t="str">
        <f>'Rückmeldung (Druck)'!BX16</f>
        <v/>
      </c>
      <c r="BY42" s="52" t="str">
        <f>'Rückmeldung (Druck)'!BY16</f>
        <v/>
      </c>
      <c r="BZ42" s="52" t="str">
        <f>'Rückmeldung (Druck)'!BZ16</f>
        <v/>
      </c>
      <c r="CA42" s="489" t="str">
        <f>'Rückmeldung (Druck)'!CA16</f>
        <v/>
      </c>
      <c r="CB42" s="490"/>
      <c r="CC42" s="52" t="str">
        <f>'Rückmeldung (Druck)'!CC16</f>
        <v/>
      </c>
      <c r="CD42" s="52" t="str">
        <f>'Rückmeldung (Druck)'!CD16</f>
        <v/>
      </c>
      <c r="CG42" s="391" t="s">
        <v>44</v>
      </c>
      <c r="CH42" s="392"/>
      <c r="CI42" s="52" t="str">
        <f>'Rückmeldung (Druck)'!CI16</f>
        <v/>
      </c>
      <c r="CJ42" s="52" t="str">
        <f>'Rückmeldung (Druck)'!CJ16</f>
        <v/>
      </c>
      <c r="CK42" s="52" t="str">
        <f>'Rückmeldung (Druck)'!CK16</f>
        <v/>
      </c>
      <c r="CL42" s="52" t="str">
        <f>'Rückmeldung (Druck)'!CL16</f>
        <v/>
      </c>
      <c r="CM42" s="52" t="str">
        <f>'Rückmeldung (Druck)'!CM16</f>
        <v/>
      </c>
      <c r="CN42" s="52" t="str">
        <f>'Rückmeldung (Druck)'!CN16</f>
        <v/>
      </c>
      <c r="CO42" s="52" t="str">
        <f>'Rückmeldung (Druck)'!CO16</f>
        <v/>
      </c>
      <c r="CP42" s="52" t="str">
        <f>'Rückmeldung (Druck)'!CP16</f>
        <v/>
      </c>
      <c r="CQ42" s="52" t="str">
        <f>'Rückmeldung (Druck)'!CQ16</f>
        <v/>
      </c>
      <c r="CR42" s="52" t="str">
        <f>'Rückmeldung (Druck)'!CR16</f>
        <v/>
      </c>
      <c r="CS42" s="52" t="str">
        <f>'Rückmeldung (Druck)'!CS16</f>
        <v/>
      </c>
      <c r="CT42" s="52" t="str">
        <f>'Rückmeldung (Druck)'!CT16</f>
        <v/>
      </c>
      <c r="CU42" s="52" t="str">
        <f>'Rückmeldung (Druck)'!CU16</f>
        <v/>
      </c>
      <c r="CV42" s="489" t="str">
        <f>'Rückmeldung (Druck)'!CV16</f>
        <v/>
      </c>
      <c r="CW42" s="490"/>
      <c r="CX42" s="52" t="str">
        <f>'Rückmeldung (Druck)'!CX16</f>
        <v/>
      </c>
      <c r="CY42" s="52" t="str">
        <f>'Rückmeldung (Druck)'!CY16</f>
        <v/>
      </c>
      <c r="DB42" s="391" t="s">
        <v>44</v>
      </c>
      <c r="DC42" s="392"/>
      <c r="DD42" s="52" t="str">
        <f>'Rückmeldung (Druck)'!DD16</f>
        <v/>
      </c>
      <c r="DE42" s="52" t="str">
        <f>'Rückmeldung (Druck)'!DE16</f>
        <v/>
      </c>
      <c r="DF42" s="52" t="str">
        <f>'Rückmeldung (Druck)'!DF16</f>
        <v/>
      </c>
      <c r="DG42" s="52" t="str">
        <f>'Rückmeldung (Druck)'!DG16</f>
        <v/>
      </c>
      <c r="DH42" s="52" t="str">
        <f>'Rückmeldung (Druck)'!DH16</f>
        <v/>
      </c>
      <c r="DI42" s="52" t="str">
        <f>'Rückmeldung (Druck)'!DI16</f>
        <v/>
      </c>
      <c r="DJ42" s="52" t="str">
        <f>'Rückmeldung (Druck)'!DJ16</f>
        <v/>
      </c>
      <c r="DK42" s="52" t="str">
        <f>'Rückmeldung (Druck)'!DK16</f>
        <v/>
      </c>
      <c r="DL42" s="52" t="str">
        <f>'Rückmeldung (Druck)'!DL16</f>
        <v/>
      </c>
      <c r="DM42" s="52" t="str">
        <f>'Rückmeldung (Druck)'!DM16</f>
        <v/>
      </c>
      <c r="DN42" s="52" t="str">
        <f>'Rückmeldung (Druck)'!DN16</f>
        <v/>
      </c>
      <c r="DO42" s="52" t="str">
        <f>'Rückmeldung (Druck)'!DO16</f>
        <v/>
      </c>
      <c r="DP42" s="52" t="str">
        <f>'Rückmeldung (Druck)'!DP16</f>
        <v/>
      </c>
      <c r="DQ42" s="489" t="str">
        <f>'Rückmeldung (Druck)'!DQ16</f>
        <v/>
      </c>
      <c r="DR42" s="490"/>
      <c r="DS42" s="52" t="str">
        <f>'Rückmeldung (Druck)'!DS16</f>
        <v/>
      </c>
      <c r="DT42" s="52" t="str">
        <f>'Rückmeldung (Druck)'!DT16</f>
        <v/>
      </c>
      <c r="DW42" s="391" t="s">
        <v>44</v>
      </c>
      <c r="DX42" s="392"/>
      <c r="DY42" s="52" t="str">
        <f>'Rückmeldung (Druck)'!DY16</f>
        <v/>
      </c>
      <c r="DZ42" s="52" t="str">
        <f>'Rückmeldung (Druck)'!DZ16</f>
        <v/>
      </c>
      <c r="EA42" s="52" t="str">
        <f>'Rückmeldung (Druck)'!EA16</f>
        <v/>
      </c>
      <c r="EB42" s="52" t="str">
        <f>'Rückmeldung (Druck)'!EB16</f>
        <v/>
      </c>
      <c r="EC42" s="52" t="str">
        <f>'Rückmeldung (Druck)'!EC16</f>
        <v/>
      </c>
      <c r="ED42" s="52" t="str">
        <f>'Rückmeldung (Druck)'!ED16</f>
        <v/>
      </c>
      <c r="EE42" s="52" t="str">
        <f>'Rückmeldung (Druck)'!EE16</f>
        <v/>
      </c>
      <c r="EF42" s="52" t="str">
        <f>'Rückmeldung (Druck)'!EF16</f>
        <v/>
      </c>
      <c r="EG42" s="52" t="str">
        <f>'Rückmeldung (Druck)'!EG16</f>
        <v/>
      </c>
      <c r="EH42" s="52" t="str">
        <f>'Rückmeldung (Druck)'!EH16</f>
        <v/>
      </c>
      <c r="EI42" s="52" t="str">
        <f>'Rückmeldung (Druck)'!EI16</f>
        <v/>
      </c>
      <c r="EJ42" s="52" t="str">
        <f>'Rückmeldung (Druck)'!EJ16</f>
        <v/>
      </c>
      <c r="EK42" s="52" t="str">
        <f>'Rückmeldung (Druck)'!EK16</f>
        <v/>
      </c>
      <c r="EL42" s="489" t="str">
        <f>'Rückmeldung (Druck)'!EL16</f>
        <v/>
      </c>
      <c r="EM42" s="490"/>
      <c r="EN42" s="52" t="str">
        <f>'Rückmeldung (Druck)'!EN16</f>
        <v/>
      </c>
      <c r="EO42" s="52" t="str">
        <f>'Rückmeldung (Druck)'!EO16</f>
        <v/>
      </c>
      <c r="ER42" s="391" t="s">
        <v>44</v>
      </c>
      <c r="ES42" s="392"/>
      <c r="ET42" s="52" t="str">
        <f>'Rückmeldung (Druck)'!ET16</f>
        <v/>
      </c>
      <c r="EU42" s="52" t="str">
        <f>'Rückmeldung (Druck)'!EU16</f>
        <v/>
      </c>
      <c r="EV42" s="52" t="str">
        <f>'Rückmeldung (Druck)'!EV16</f>
        <v/>
      </c>
      <c r="EW42" s="52" t="str">
        <f>'Rückmeldung (Druck)'!EW16</f>
        <v/>
      </c>
      <c r="EX42" s="52" t="str">
        <f>'Rückmeldung (Druck)'!EX16</f>
        <v/>
      </c>
      <c r="EY42" s="52" t="str">
        <f>'Rückmeldung (Druck)'!EY16</f>
        <v/>
      </c>
      <c r="EZ42" s="52" t="str">
        <f>'Rückmeldung (Druck)'!EZ16</f>
        <v/>
      </c>
      <c r="FA42" s="52" t="str">
        <f>'Rückmeldung (Druck)'!FA16</f>
        <v/>
      </c>
      <c r="FB42" s="52" t="str">
        <f>'Rückmeldung (Druck)'!FB16</f>
        <v/>
      </c>
      <c r="FC42" s="52" t="str">
        <f>'Rückmeldung (Druck)'!FC16</f>
        <v/>
      </c>
      <c r="FD42" s="52" t="str">
        <f>'Rückmeldung (Druck)'!FD16</f>
        <v/>
      </c>
      <c r="FE42" s="52" t="str">
        <f>'Rückmeldung (Druck)'!FE16</f>
        <v/>
      </c>
      <c r="FF42" s="52" t="str">
        <f>'Rückmeldung (Druck)'!FF16</f>
        <v/>
      </c>
      <c r="FG42" s="489" t="str">
        <f>'Rückmeldung (Druck)'!FG16</f>
        <v/>
      </c>
      <c r="FH42" s="490"/>
      <c r="FI42" s="52" t="str">
        <f>'Rückmeldung (Druck)'!FI16</f>
        <v/>
      </c>
      <c r="FJ42" s="52" t="str">
        <f>'Rückmeldung (Druck)'!FJ16</f>
        <v/>
      </c>
      <c r="FM42" s="391" t="s">
        <v>44</v>
      </c>
      <c r="FN42" s="392"/>
      <c r="FO42" s="52" t="str">
        <f>'Rückmeldung (Druck)'!FO16</f>
        <v/>
      </c>
      <c r="FP42" s="52" t="str">
        <f>'Rückmeldung (Druck)'!FP16</f>
        <v/>
      </c>
      <c r="FQ42" s="52" t="str">
        <f>'Rückmeldung (Druck)'!FQ16</f>
        <v/>
      </c>
      <c r="FR42" s="52" t="str">
        <f>'Rückmeldung (Druck)'!FR16</f>
        <v/>
      </c>
      <c r="FS42" s="52" t="str">
        <f>'Rückmeldung (Druck)'!FS16</f>
        <v/>
      </c>
      <c r="FT42" s="52" t="str">
        <f>'Rückmeldung (Druck)'!FT16</f>
        <v/>
      </c>
      <c r="FU42" s="52" t="str">
        <f>'Rückmeldung (Druck)'!FU16</f>
        <v/>
      </c>
      <c r="FV42" s="52" t="str">
        <f>'Rückmeldung (Druck)'!FV16</f>
        <v/>
      </c>
      <c r="FW42" s="52" t="str">
        <f>'Rückmeldung (Druck)'!FW16</f>
        <v/>
      </c>
      <c r="FX42" s="52" t="str">
        <f>'Rückmeldung (Druck)'!FX16</f>
        <v/>
      </c>
      <c r="FY42" s="52" t="str">
        <f>'Rückmeldung (Druck)'!FY16</f>
        <v/>
      </c>
      <c r="FZ42" s="52" t="str">
        <f>'Rückmeldung (Druck)'!FZ16</f>
        <v/>
      </c>
      <c r="GA42" s="52" t="str">
        <f>'Rückmeldung (Druck)'!GA16</f>
        <v/>
      </c>
      <c r="GB42" s="489" t="str">
        <f>'Rückmeldung (Druck)'!GB16</f>
        <v/>
      </c>
      <c r="GC42" s="490"/>
      <c r="GD42" s="52" t="str">
        <f>'Rückmeldung (Druck)'!GD16</f>
        <v/>
      </c>
      <c r="GE42" s="52" t="str">
        <f>'Rückmeldung (Druck)'!GE16</f>
        <v/>
      </c>
      <c r="GH42" s="391" t="s">
        <v>44</v>
      </c>
      <c r="GI42" s="392"/>
      <c r="GJ42" s="52" t="str">
        <f>'Rückmeldung (Druck)'!GJ16</f>
        <v/>
      </c>
      <c r="GK42" s="52" t="str">
        <f>'Rückmeldung (Druck)'!GK16</f>
        <v/>
      </c>
      <c r="GL42" s="52" t="str">
        <f>'Rückmeldung (Druck)'!GL16</f>
        <v/>
      </c>
      <c r="GM42" s="52" t="str">
        <f>'Rückmeldung (Druck)'!GM16</f>
        <v/>
      </c>
      <c r="GN42" s="52" t="str">
        <f>'Rückmeldung (Druck)'!GN16</f>
        <v/>
      </c>
      <c r="GO42" s="52" t="str">
        <f>'Rückmeldung (Druck)'!GO16</f>
        <v/>
      </c>
      <c r="GP42" s="52" t="str">
        <f>'Rückmeldung (Druck)'!GP16</f>
        <v/>
      </c>
      <c r="GQ42" s="52" t="str">
        <f>'Rückmeldung (Druck)'!GQ16</f>
        <v/>
      </c>
      <c r="GR42" s="52" t="str">
        <f>'Rückmeldung (Druck)'!GR16</f>
        <v/>
      </c>
      <c r="GS42" s="52" t="str">
        <f>'Rückmeldung (Druck)'!GS16</f>
        <v/>
      </c>
      <c r="GT42" s="52" t="str">
        <f>'Rückmeldung (Druck)'!GT16</f>
        <v/>
      </c>
      <c r="GU42" s="52" t="str">
        <f>'Rückmeldung (Druck)'!GU16</f>
        <v/>
      </c>
      <c r="GV42" s="52" t="str">
        <f>'Rückmeldung (Druck)'!GV16</f>
        <v/>
      </c>
      <c r="GW42" s="489" t="str">
        <f>'Rückmeldung (Druck)'!GW16</f>
        <v/>
      </c>
      <c r="GX42" s="490"/>
      <c r="GY42" s="52" t="str">
        <f>'Rückmeldung (Druck)'!GY16</f>
        <v/>
      </c>
      <c r="GZ42" s="52" t="str">
        <f>'Rückmeldung (Druck)'!GZ16</f>
        <v/>
      </c>
      <c r="HC42" s="391" t="s">
        <v>44</v>
      </c>
      <c r="HD42" s="392"/>
      <c r="HE42" s="52" t="str">
        <f>'Rückmeldung (Druck)'!HE16</f>
        <v/>
      </c>
      <c r="HF42" s="52" t="str">
        <f>'Rückmeldung (Druck)'!HF16</f>
        <v/>
      </c>
      <c r="HG42" s="52" t="str">
        <f>'Rückmeldung (Druck)'!HG16</f>
        <v/>
      </c>
      <c r="HH42" s="52" t="str">
        <f>'Rückmeldung (Druck)'!HH16</f>
        <v/>
      </c>
      <c r="HI42" s="52" t="str">
        <f>'Rückmeldung (Druck)'!HI16</f>
        <v/>
      </c>
      <c r="HJ42" s="52" t="str">
        <f>'Rückmeldung (Druck)'!HJ16</f>
        <v/>
      </c>
      <c r="HK42" s="52" t="str">
        <f>'Rückmeldung (Druck)'!HK16</f>
        <v/>
      </c>
      <c r="HL42" s="52" t="str">
        <f>'Rückmeldung (Druck)'!HL16</f>
        <v/>
      </c>
      <c r="HM42" s="52" t="str">
        <f>'Rückmeldung (Druck)'!HM16</f>
        <v/>
      </c>
      <c r="HN42" s="52" t="str">
        <f>'Rückmeldung (Druck)'!HN16</f>
        <v/>
      </c>
      <c r="HO42" s="52" t="str">
        <f>'Rückmeldung (Druck)'!HO16</f>
        <v/>
      </c>
      <c r="HP42" s="52" t="str">
        <f>'Rückmeldung (Druck)'!HP16</f>
        <v/>
      </c>
      <c r="HQ42" s="52" t="str">
        <f>'Rückmeldung (Druck)'!HQ16</f>
        <v/>
      </c>
      <c r="HR42" s="489" t="str">
        <f>'Rückmeldung (Druck)'!HR16</f>
        <v/>
      </c>
      <c r="HS42" s="490"/>
      <c r="HT42" s="52" t="str">
        <f>'Rückmeldung (Druck)'!HT16</f>
        <v/>
      </c>
      <c r="HU42" s="52" t="str">
        <f>'Rückmeldung (Druck)'!HU16</f>
        <v/>
      </c>
      <c r="HX42" s="391" t="s">
        <v>44</v>
      </c>
      <c r="HY42" s="392"/>
      <c r="HZ42" s="52" t="str">
        <f>'Rückmeldung (Druck)'!HZ16</f>
        <v/>
      </c>
      <c r="IA42" s="52" t="str">
        <f>'Rückmeldung (Druck)'!IA16</f>
        <v/>
      </c>
      <c r="IB42" s="52" t="str">
        <f>'Rückmeldung (Druck)'!IB16</f>
        <v/>
      </c>
      <c r="IC42" s="52" t="str">
        <f>'Rückmeldung (Druck)'!IC16</f>
        <v/>
      </c>
      <c r="ID42" s="52" t="str">
        <f>'Rückmeldung (Druck)'!ID16</f>
        <v/>
      </c>
      <c r="IE42" s="52" t="str">
        <f>'Rückmeldung (Druck)'!IE16</f>
        <v/>
      </c>
      <c r="IF42" s="52" t="str">
        <f>'Rückmeldung (Druck)'!IF16</f>
        <v/>
      </c>
      <c r="IG42" s="52" t="str">
        <f>'Rückmeldung (Druck)'!IG16</f>
        <v/>
      </c>
      <c r="IH42" s="52" t="str">
        <f>'Rückmeldung (Druck)'!IH16</f>
        <v/>
      </c>
      <c r="II42" s="52" t="str">
        <f>'Rückmeldung (Druck)'!II16</f>
        <v/>
      </c>
      <c r="IJ42" s="52" t="str">
        <f>'Rückmeldung (Druck)'!IJ16</f>
        <v/>
      </c>
      <c r="IK42" s="52" t="str">
        <f>'Rückmeldung (Druck)'!IK16</f>
        <v/>
      </c>
      <c r="IL42" s="52" t="str">
        <f>'Rückmeldung (Druck)'!IL16</f>
        <v/>
      </c>
      <c r="IM42" s="489" t="str">
        <f>'Rückmeldung (Druck)'!IM16</f>
        <v/>
      </c>
      <c r="IN42" s="490"/>
      <c r="IO42" s="52" t="str">
        <f>'Rückmeldung (Druck)'!IO16</f>
        <v/>
      </c>
      <c r="IP42" s="52" t="str">
        <f>'Rückmeldung (Druck)'!IP16</f>
        <v/>
      </c>
      <c r="IS42" s="391" t="s">
        <v>44</v>
      </c>
      <c r="IT42" s="392"/>
      <c r="IU42" s="52" t="str">
        <f>'Rückmeldung (Druck)'!IU16</f>
        <v/>
      </c>
      <c r="IV42" s="52" t="str">
        <f>'Rückmeldung (Druck)'!IV16</f>
        <v/>
      </c>
      <c r="IW42" s="52" t="str">
        <f>'Rückmeldung (Druck)'!IW16</f>
        <v/>
      </c>
      <c r="IX42" s="52" t="str">
        <f>'Rückmeldung (Druck)'!IX16</f>
        <v/>
      </c>
      <c r="IY42" s="52" t="str">
        <f>'Rückmeldung (Druck)'!IY16</f>
        <v/>
      </c>
      <c r="IZ42" s="52" t="str">
        <f>'Rückmeldung (Druck)'!IZ16</f>
        <v/>
      </c>
      <c r="JA42" s="52" t="str">
        <f>'Rückmeldung (Druck)'!JA16</f>
        <v/>
      </c>
      <c r="JB42" s="52" t="str">
        <f>'Rückmeldung (Druck)'!JB16</f>
        <v/>
      </c>
      <c r="JC42" s="52" t="str">
        <f>'Rückmeldung (Druck)'!JC16</f>
        <v/>
      </c>
      <c r="JD42" s="52" t="str">
        <f>'Rückmeldung (Druck)'!JD16</f>
        <v/>
      </c>
      <c r="JE42" s="52" t="str">
        <f>'Rückmeldung (Druck)'!JE16</f>
        <v/>
      </c>
      <c r="JF42" s="52" t="str">
        <f>'Rückmeldung (Druck)'!JF16</f>
        <v/>
      </c>
      <c r="JG42" s="52" t="str">
        <f>'Rückmeldung (Druck)'!JG16</f>
        <v/>
      </c>
      <c r="JH42" s="489" t="str">
        <f>'Rückmeldung (Druck)'!JH16</f>
        <v/>
      </c>
      <c r="JI42" s="490"/>
      <c r="JJ42" s="52" t="str">
        <f>'Rückmeldung (Druck)'!JJ16</f>
        <v/>
      </c>
      <c r="JK42" s="52" t="str">
        <f>'Rückmeldung (Druck)'!JK16</f>
        <v/>
      </c>
      <c r="JN42" s="391" t="s">
        <v>44</v>
      </c>
      <c r="JO42" s="392"/>
      <c r="JP42" s="52" t="str">
        <f>'Rückmeldung (Druck)'!JP16</f>
        <v/>
      </c>
      <c r="JQ42" s="52" t="str">
        <f>'Rückmeldung (Druck)'!JQ16</f>
        <v/>
      </c>
      <c r="JR42" s="52" t="str">
        <f>'Rückmeldung (Druck)'!JR16</f>
        <v/>
      </c>
      <c r="JS42" s="52" t="str">
        <f>'Rückmeldung (Druck)'!JS16</f>
        <v/>
      </c>
      <c r="JT42" s="52" t="str">
        <f>'Rückmeldung (Druck)'!JT16</f>
        <v/>
      </c>
      <c r="JU42" s="52" t="str">
        <f>'Rückmeldung (Druck)'!JU16</f>
        <v/>
      </c>
      <c r="JV42" s="52" t="str">
        <f>'Rückmeldung (Druck)'!JV16</f>
        <v/>
      </c>
      <c r="JW42" s="52" t="str">
        <f>'Rückmeldung (Druck)'!JW16</f>
        <v/>
      </c>
      <c r="JX42" s="52" t="str">
        <f>'Rückmeldung (Druck)'!JX16</f>
        <v/>
      </c>
      <c r="JY42" s="52" t="str">
        <f>'Rückmeldung (Druck)'!JY16</f>
        <v/>
      </c>
      <c r="JZ42" s="52" t="str">
        <f>'Rückmeldung (Druck)'!JZ16</f>
        <v/>
      </c>
      <c r="KA42" s="52" t="str">
        <f>'Rückmeldung (Druck)'!KA16</f>
        <v/>
      </c>
      <c r="KB42" s="52" t="str">
        <f>'Rückmeldung (Druck)'!KB16</f>
        <v/>
      </c>
      <c r="KC42" s="489" t="str">
        <f>'Rückmeldung (Druck)'!KC16</f>
        <v/>
      </c>
      <c r="KD42" s="490"/>
      <c r="KE42" s="52" t="str">
        <f>'Rückmeldung (Druck)'!KE16</f>
        <v/>
      </c>
      <c r="KF42" s="52" t="str">
        <f>'Rückmeldung (Druck)'!KF16</f>
        <v/>
      </c>
      <c r="KI42" s="391" t="s">
        <v>44</v>
      </c>
      <c r="KJ42" s="392"/>
      <c r="KK42" s="52" t="str">
        <f>'Rückmeldung (Druck)'!KK16</f>
        <v/>
      </c>
      <c r="KL42" s="52" t="str">
        <f>'Rückmeldung (Druck)'!KL16</f>
        <v/>
      </c>
      <c r="KM42" s="52" t="str">
        <f>'Rückmeldung (Druck)'!KM16</f>
        <v/>
      </c>
      <c r="KN42" s="52" t="str">
        <f>'Rückmeldung (Druck)'!KN16</f>
        <v/>
      </c>
      <c r="KO42" s="52" t="str">
        <f>'Rückmeldung (Druck)'!KO16</f>
        <v/>
      </c>
      <c r="KP42" s="52" t="str">
        <f>'Rückmeldung (Druck)'!KP16</f>
        <v/>
      </c>
      <c r="KQ42" s="52" t="str">
        <f>'Rückmeldung (Druck)'!KQ16</f>
        <v/>
      </c>
      <c r="KR42" s="52" t="str">
        <f>'Rückmeldung (Druck)'!KR16</f>
        <v/>
      </c>
      <c r="KS42" s="52" t="str">
        <f>'Rückmeldung (Druck)'!KS16</f>
        <v/>
      </c>
      <c r="KT42" s="52" t="str">
        <f>'Rückmeldung (Druck)'!KT16</f>
        <v/>
      </c>
      <c r="KU42" s="52" t="str">
        <f>'Rückmeldung (Druck)'!KU16</f>
        <v/>
      </c>
      <c r="KV42" s="52" t="str">
        <f>'Rückmeldung (Druck)'!KV16</f>
        <v/>
      </c>
      <c r="KW42" s="52" t="str">
        <f>'Rückmeldung (Druck)'!KW16</f>
        <v/>
      </c>
      <c r="KX42" s="489" t="str">
        <f>'Rückmeldung (Druck)'!KX16</f>
        <v/>
      </c>
      <c r="KY42" s="490"/>
      <c r="KZ42" s="52" t="str">
        <f>'Rückmeldung (Druck)'!KZ16</f>
        <v/>
      </c>
      <c r="LA42" s="52" t="str">
        <f>'Rückmeldung (Druck)'!LA16</f>
        <v/>
      </c>
      <c r="LD42" s="391" t="s">
        <v>44</v>
      </c>
      <c r="LE42" s="392"/>
      <c r="LF42" s="52" t="str">
        <f>'Rückmeldung (Druck)'!LF16</f>
        <v/>
      </c>
      <c r="LG42" s="52" t="str">
        <f>'Rückmeldung (Druck)'!LG16</f>
        <v/>
      </c>
      <c r="LH42" s="52" t="str">
        <f>'Rückmeldung (Druck)'!LH16</f>
        <v/>
      </c>
      <c r="LI42" s="52" t="str">
        <f>'Rückmeldung (Druck)'!LI16</f>
        <v/>
      </c>
      <c r="LJ42" s="52" t="str">
        <f>'Rückmeldung (Druck)'!LJ16</f>
        <v/>
      </c>
      <c r="LK42" s="52" t="str">
        <f>'Rückmeldung (Druck)'!LK16</f>
        <v/>
      </c>
      <c r="LL42" s="52" t="str">
        <f>'Rückmeldung (Druck)'!LL16</f>
        <v/>
      </c>
      <c r="LM42" s="52" t="str">
        <f>'Rückmeldung (Druck)'!LM16</f>
        <v/>
      </c>
      <c r="LN42" s="52" t="str">
        <f>'Rückmeldung (Druck)'!LN16</f>
        <v/>
      </c>
      <c r="LO42" s="52" t="str">
        <f>'Rückmeldung (Druck)'!LO16</f>
        <v/>
      </c>
      <c r="LP42" s="52" t="str">
        <f>'Rückmeldung (Druck)'!LP16</f>
        <v/>
      </c>
      <c r="LQ42" s="52" t="str">
        <f>'Rückmeldung (Druck)'!LQ16</f>
        <v/>
      </c>
      <c r="LR42" s="52" t="str">
        <f>'Rückmeldung (Druck)'!LR16</f>
        <v/>
      </c>
      <c r="LS42" s="489" t="str">
        <f>'Rückmeldung (Druck)'!LS16</f>
        <v/>
      </c>
      <c r="LT42" s="490"/>
      <c r="LU42" s="52" t="str">
        <f>'Rückmeldung (Druck)'!LU16</f>
        <v/>
      </c>
      <c r="LV42" s="52" t="str">
        <f>'Rückmeldung (Druck)'!LV16</f>
        <v/>
      </c>
    </row>
    <row r="43" spans="1:336" ht="15.75" customHeight="1" x14ac:dyDescent="0.25">
      <c r="V43" s="393"/>
      <c r="W43" s="394"/>
      <c r="X43" s="395">
        <f>SUM(X42:Z42)</f>
        <v>0</v>
      </c>
      <c r="Y43" s="397"/>
      <c r="Z43" s="396"/>
      <c r="AA43" s="395">
        <f>SUM(AA42:AC42)</f>
        <v>0</v>
      </c>
      <c r="AB43" s="397"/>
      <c r="AC43" s="396"/>
      <c r="AD43" s="395">
        <f>SUM(AD42:AF42)</f>
        <v>0</v>
      </c>
      <c r="AE43" s="397"/>
      <c r="AF43" s="396"/>
      <c r="AG43" s="395">
        <f>SUM(AG42:AI42)</f>
        <v>0</v>
      </c>
      <c r="AH43" s="397"/>
      <c r="AI43" s="396"/>
      <c r="AJ43" s="395">
        <f>SUM(AJ42:AM42)</f>
        <v>0</v>
      </c>
      <c r="AK43" s="397"/>
      <c r="AL43" s="397"/>
      <c r="AM43" s="396"/>
      <c r="AN43" s="50">
        <f>SUM(AN42)</f>
        <v>0</v>
      </c>
      <c r="AQ43" s="393"/>
      <c r="AR43" s="394"/>
      <c r="AS43" s="395">
        <f>SUM(AS42:AU42)</f>
        <v>0</v>
      </c>
      <c r="AT43" s="397"/>
      <c r="AU43" s="396"/>
      <c r="AV43" s="395">
        <f>SUM(AV42:AX42)</f>
        <v>0</v>
      </c>
      <c r="AW43" s="397"/>
      <c r="AX43" s="396"/>
      <c r="AY43" s="395">
        <f>SUM(AY42:BA42)</f>
        <v>0</v>
      </c>
      <c r="AZ43" s="397"/>
      <c r="BA43" s="396"/>
      <c r="BB43" s="395">
        <f>SUM(BB42:BD42)</f>
        <v>0</v>
      </c>
      <c r="BC43" s="397"/>
      <c r="BD43" s="396"/>
      <c r="BE43" s="395">
        <f>SUM(BE42:BH42)</f>
        <v>0</v>
      </c>
      <c r="BF43" s="397"/>
      <c r="BG43" s="397"/>
      <c r="BH43" s="396"/>
      <c r="BI43" s="50">
        <f>SUM(BI42)</f>
        <v>0</v>
      </c>
      <c r="BL43" s="393"/>
      <c r="BM43" s="394"/>
      <c r="BN43" s="395">
        <f>SUM(BN42:BP42)</f>
        <v>0</v>
      </c>
      <c r="BO43" s="397"/>
      <c r="BP43" s="396"/>
      <c r="BQ43" s="395">
        <f>SUM(BQ42:BS42)</f>
        <v>0</v>
      </c>
      <c r="BR43" s="397"/>
      <c r="BS43" s="396"/>
      <c r="BT43" s="395">
        <f>SUM(BT42:BV42)</f>
        <v>0</v>
      </c>
      <c r="BU43" s="397"/>
      <c r="BV43" s="396"/>
      <c r="BW43" s="395">
        <f>SUM(BW42:BY42)</f>
        <v>0</v>
      </c>
      <c r="BX43" s="397"/>
      <c r="BY43" s="396"/>
      <c r="BZ43" s="395">
        <f>SUM(BZ42:CC42)</f>
        <v>0</v>
      </c>
      <c r="CA43" s="397"/>
      <c r="CB43" s="397"/>
      <c r="CC43" s="396"/>
      <c r="CD43" s="50">
        <f>SUM(CD42)</f>
        <v>0</v>
      </c>
      <c r="CG43" s="393"/>
      <c r="CH43" s="394"/>
      <c r="CI43" s="395">
        <f>SUM(CI42:CK42)</f>
        <v>0</v>
      </c>
      <c r="CJ43" s="397"/>
      <c r="CK43" s="396"/>
      <c r="CL43" s="395">
        <f>SUM(CL42:CN42)</f>
        <v>0</v>
      </c>
      <c r="CM43" s="397"/>
      <c r="CN43" s="396"/>
      <c r="CO43" s="395">
        <f>SUM(CO42:CQ42)</f>
        <v>0</v>
      </c>
      <c r="CP43" s="397"/>
      <c r="CQ43" s="396"/>
      <c r="CR43" s="395">
        <f>SUM(CR42:CT42)</f>
        <v>0</v>
      </c>
      <c r="CS43" s="397"/>
      <c r="CT43" s="396"/>
      <c r="CU43" s="395">
        <f>SUM(CU42:CX42)</f>
        <v>0</v>
      </c>
      <c r="CV43" s="397"/>
      <c r="CW43" s="397"/>
      <c r="CX43" s="396"/>
      <c r="CY43" s="50">
        <f>SUM(CY42)</f>
        <v>0</v>
      </c>
      <c r="DB43" s="393"/>
      <c r="DC43" s="394"/>
      <c r="DD43" s="395">
        <f>SUM(DD42:DF42)</f>
        <v>0</v>
      </c>
      <c r="DE43" s="397"/>
      <c r="DF43" s="396"/>
      <c r="DG43" s="395">
        <f>SUM(DG42:DI42)</f>
        <v>0</v>
      </c>
      <c r="DH43" s="397"/>
      <c r="DI43" s="396"/>
      <c r="DJ43" s="395">
        <f>SUM(DJ42:DL42)</f>
        <v>0</v>
      </c>
      <c r="DK43" s="397"/>
      <c r="DL43" s="396"/>
      <c r="DM43" s="395">
        <f>SUM(DM42:DO42)</f>
        <v>0</v>
      </c>
      <c r="DN43" s="397"/>
      <c r="DO43" s="396"/>
      <c r="DP43" s="395">
        <f>SUM(DP42:DS42)</f>
        <v>0</v>
      </c>
      <c r="DQ43" s="397"/>
      <c r="DR43" s="397"/>
      <c r="DS43" s="396"/>
      <c r="DT43" s="50">
        <f>SUM(DT42)</f>
        <v>0</v>
      </c>
      <c r="DW43" s="393"/>
      <c r="DX43" s="394"/>
      <c r="DY43" s="395">
        <f>SUM(DY42:EA42)</f>
        <v>0</v>
      </c>
      <c r="DZ43" s="397"/>
      <c r="EA43" s="396"/>
      <c r="EB43" s="395">
        <f>SUM(EB42:ED42)</f>
        <v>0</v>
      </c>
      <c r="EC43" s="397"/>
      <c r="ED43" s="396"/>
      <c r="EE43" s="395">
        <f>SUM(EE42:EG42)</f>
        <v>0</v>
      </c>
      <c r="EF43" s="397"/>
      <c r="EG43" s="396"/>
      <c r="EH43" s="395">
        <f>SUM(EH42:EJ42)</f>
        <v>0</v>
      </c>
      <c r="EI43" s="397"/>
      <c r="EJ43" s="396"/>
      <c r="EK43" s="395">
        <f>SUM(EK42:EN42)</f>
        <v>0</v>
      </c>
      <c r="EL43" s="397"/>
      <c r="EM43" s="397"/>
      <c r="EN43" s="396"/>
      <c r="EO43" s="50">
        <f>SUM(EO42)</f>
        <v>0</v>
      </c>
      <c r="ER43" s="393"/>
      <c r="ES43" s="394"/>
      <c r="ET43" s="395">
        <f>SUM(ET42:EV42)</f>
        <v>0</v>
      </c>
      <c r="EU43" s="397"/>
      <c r="EV43" s="396"/>
      <c r="EW43" s="395">
        <f>SUM(EW42:EY42)</f>
        <v>0</v>
      </c>
      <c r="EX43" s="397"/>
      <c r="EY43" s="396"/>
      <c r="EZ43" s="395">
        <f>SUM(EZ42:FB42)</f>
        <v>0</v>
      </c>
      <c r="FA43" s="397"/>
      <c r="FB43" s="396"/>
      <c r="FC43" s="395">
        <f>SUM(FC42:FE42)</f>
        <v>0</v>
      </c>
      <c r="FD43" s="397"/>
      <c r="FE43" s="396"/>
      <c r="FF43" s="395">
        <f>SUM(FF42:FI42)</f>
        <v>0</v>
      </c>
      <c r="FG43" s="397"/>
      <c r="FH43" s="397"/>
      <c r="FI43" s="396"/>
      <c r="FJ43" s="50">
        <f>SUM(FJ42)</f>
        <v>0</v>
      </c>
      <c r="FM43" s="393"/>
      <c r="FN43" s="394"/>
      <c r="FO43" s="395">
        <f>SUM(FO42:FQ42)</f>
        <v>0</v>
      </c>
      <c r="FP43" s="397"/>
      <c r="FQ43" s="396"/>
      <c r="FR43" s="395">
        <f>SUM(FR42:FT42)</f>
        <v>0</v>
      </c>
      <c r="FS43" s="397"/>
      <c r="FT43" s="396"/>
      <c r="FU43" s="395">
        <f>SUM(FU42:FW42)</f>
        <v>0</v>
      </c>
      <c r="FV43" s="397"/>
      <c r="FW43" s="396"/>
      <c r="FX43" s="395">
        <f>SUM(FX42:FZ42)</f>
        <v>0</v>
      </c>
      <c r="FY43" s="397"/>
      <c r="FZ43" s="396"/>
      <c r="GA43" s="395">
        <f>SUM(GA42:GD42)</f>
        <v>0</v>
      </c>
      <c r="GB43" s="397"/>
      <c r="GC43" s="397"/>
      <c r="GD43" s="396"/>
      <c r="GE43" s="50">
        <f>SUM(GE42)</f>
        <v>0</v>
      </c>
      <c r="GH43" s="393"/>
      <c r="GI43" s="394"/>
      <c r="GJ43" s="395">
        <f>SUM(GJ42:GL42)</f>
        <v>0</v>
      </c>
      <c r="GK43" s="397"/>
      <c r="GL43" s="396"/>
      <c r="GM43" s="395">
        <f>SUM(GM42:GO42)</f>
        <v>0</v>
      </c>
      <c r="GN43" s="397"/>
      <c r="GO43" s="396"/>
      <c r="GP43" s="395">
        <f>SUM(GP42:GR42)</f>
        <v>0</v>
      </c>
      <c r="GQ43" s="397"/>
      <c r="GR43" s="396"/>
      <c r="GS43" s="395">
        <f>SUM(GS42:GU42)</f>
        <v>0</v>
      </c>
      <c r="GT43" s="397"/>
      <c r="GU43" s="396"/>
      <c r="GV43" s="395">
        <f>SUM(GV42:GY42)</f>
        <v>0</v>
      </c>
      <c r="GW43" s="397"/>
      <c r="GX43" s="397"/>
      <c r="GY43" s="396"/>
      <c r="GZ43" s="50">
        <f>SUM(GZ42)</f>
        <v>0</v>
      </c>
      <c r="HC43" s="393"/>
      <c r="HD43" s="394"/>
      <c r="HE43" s="395">
        <f>SUM(HE42:HG42)</f>
        <v>0</v>
      </c>
      <c r="HF43" s="397"/>
      <c r="HG43" s="396"/>
      <c r="HH43" s="395">
        <f>SUM(HH42:HJ42)</f>
        <v>0</v>
      </c>
      <c r="HI43" s="397"/>
      <c r="HJ43" s="396"/>
      <c r="HK43" s="395">
        <f>SUM(HK42:HM42)</f>
        <v>0</v>
      </c>
      <c r="HL43" s="397"/>
      <c r="HM43" s="396"/>
      <c r="HN43" s="395">
        <f>SUM(HN42:HP42)</f>
        <v>0</v>
      </c>
      <c r="HO43" s="397"/>
      <c r="HP43" s="396"/>
      <c r="HQ43" s="395">
        <f>SUM(HQ42:HT42)</f>
        <v>0</v>
      </c>
      <c r="HR43" s="397"/>
      <c r="HS43" s="397"/>
      <c r="HT43" s="396"/>
      <c r="HU43" s="50">
        <f>SUM(HU42)</f>
        <v>0</v>
      </c>
      <c r="HX43" s="393"/>
      <c r="HY43" s="394"/>
      <c r="HZ43" s="395">
        <f>SUM(HZ42:IB42)</f>
        <v>0</v>
      </c>
      <c r="IA43" s="397"/>
      <c r="IB43" s="396"/>
      <c r="IC43" s="395">
        <f>SUM(IC42:IE42)</f>
        <v>0</v>
      </c>
      <c r="ID43" s="397"/>
      <c r="IE43" s="396"/>
      <c r="IF43" s="395">
        <f>SUM(IF42:IH42)</f>
        <v>0</v>
      </c>
      <c r="IG43" s="397"/>
      <c r="IH43" s="396"/>
      <c r="II43" s="395">
        <f>SUM(II42:IK42)</f>
        <v>0</v>
      </c>
      <c r="IJ43" s="397"/>
      <c r="IK43" s="396"/>
      <c r="IL43" s="395">
        <f>SUM(IL42:IO42)</f>
        <v>0</v>
      </c>
      <c r="IM43" s="397"/>
      <c r="IN43" s="397"/>
      <c r="IO43" s="396"/>
      <c r="IP43" s="50">
        <f>SUM(IP42)</f>
        <v>0</v>
      </c>
      <c r="IS43" s="393"/>
      <c r="IT43" s="394"/>
      <c r="IU43" s="395">
        <f>SUM(IU42:IW42)</f>
        <v>0</v>
      </c>
      <c r="IV43" s="397"/>
      <c r="IW43" s="396"/>
      <c r="IX43" s="395">
        <f>SUM(IX42:IZ42)</f>
        <v>0</v>
      </c>
      <c r="IY43" s="397"/>
      <c r="IZ43" s="396"/>
      <c r="JA43" s="395">
        <f>SUM(JA42:JC42)</f>
        <v>0</v>
      </c>
      <c r="JB43" s="397"/>
      <c r="JC43" s="396"/>
      <c r="JD43" s="395">
        <f>SUM(JD42:JF42)</f>
        <v>0</v>
      </c>
      <c r="JE43" s="397"/>
      <c r="JF43" s="396"/>
      <c r="JG43" s="395">
        <f>SUM(JG42:JJ42)</f>
        <v>0</v>
      </c>
      <c r="JH43" s="397"/>
      <c r="JI43" s="397"/>
      <c r="JJ43" s="396"/>
      <c r="JK43" s="50">
        <f>SUM(JK42)</f>
        <v>0</v>
      </c>
      <c r="JN43" s="393"/>
      <c r="JO43" s="394"/>
      <c r="JP43" s="395">
        <f>SUM(JP42:JR42)</f>
        <v>0</v>
      </c>
      <c r="JQ43" s="397"/>
      <c r="JR43" s="396"/>
      <c r="JS43" s="395">
        <f>SUM(JS42:JU42)</f>
        <v>0</v>
      </c>
      <c r="JT43" s="397"/>
      <c r="JU43" s="396"/>
      <c r="JV43" s="395">
        <f>SUM(JV42:JX42)</f>
        <v>0</v>
      </c>
      <c r="JW43" s="397"/>
      <c r="JX43" s="396"/>
      <c r="JY43" s="395">
        <f>SUM(JY42:KA42)</f>
        <v>0</v>
      </c>
      <c r="JZ43" s="397"/>
      <c r="KA43" s="396"/>
      <c r="KB43" s="395">
        <f>SUM(KB42:KE42)</f>
        <v>0</v>
      </c>
      <c r="KC43" s="397"/>
      <c r="KD43" s="397"/>
      <c r="KE43" s="396"/>
      <c r="KF43" s="50">
        <f>SUM(KF42)</f>
        <v>0</v>
      </c>
      <c r="KI43" s="393"/>
      <c r="KJ43" s="394"/>
      <c r="KK43" s="395">
        <f>SUM(KK42:KM42)</f>
        <v>0</v>
      </c>
      <c r="KL43" s="397"/>
      <c r="KM43" s="396"/>
      <c r="KN43" s="395">
        <f>SUM(KN42:KP42)</f>
        <v>0</v>
      </c>
      <c r="KO43" s="397"/>
      <c r="KP43" s="396"/>
      <c r="KQ43" s="395">
        <f>SUM(KQ42:KS42)</f>
        <v>0</v>
      </c>
      <c r="KR43" s="397"/>
      <c r="KS43" s="396"/>
      <c r="KT43" s="395">
        <f>SUM(KT42:KV42)</f>
        <v>0</v>
      </c>
      <c r="KU43" s="397"/>
      <c r="KV43" s="396"/>
      <c r="KW43" s="395">
        <f>SUM(KW42:KZ42)</f>
        <v>0</v>
      </c>
      <c r="KX43" s="397"/>
      <c r="KY43" s="397"/>
      <c r="KZ43" s="396"/>
      <c r="LA43" s="50">
        <f>SUM(LA42)</f>
        <v>0</v>
      </c>
      <c r="LD43" s="393"/>
      <c r="LE43" s="394"/>
      <c r="LF43" s="395">
        <f>SUM(LF42:LH42)</f>
        <v>0</v>
      </c>
      <c r="LG43" s="397"/>
      <c r="LH43" s="396"/>
      <c r="LI43" s="395">
        <f>SUM(LI42:LK42)</f>
        <v>0</v>
      </c>
      <c r="LJ43" s="397"/>
      <c r="LK43" s="396"/>
      <c r="LL43" s="395">
        <f>SUM(LL42:LN42)</f>
        <v>0</v>
      </c>
      <c r="LM43" s="397"/>
      <c r="LN43" s="396"/>
      <c r="LO43" s="395">
        <f>SUM(LO42:LQ42)</f>
        <v>0</v>
      </c>
      <c r="LP43" s="397"/>
      <c r="LQ43" s="396"/>
      <c r="LR43" s="395">
        <f>SUM(LR42:LU42)</f>
        <v>0</v>
      </c>
      <c r="LS43" s="397"/>
      <c r="LT43" s="397"/>
      <c r="LU43" s="396"/>
      <c r="LV43" s="50">
        <f>SUM(LV42)</f>
        <v>0</v>
      </c>
    </row>
    <row r="44" spans="1:336" ht="15.75" customHeight="1" x14ac:dyDescent="0.25">
      <c r="AN44" s="122" t="str">
        <f>AN18</f>
        <v>Ø = N/A</v>
      </c>
      <c r="BI44" s="122" t="str">
        <f>AN44</f>
        <v>Ø = N/A</v>
      </c>
      <c r="CD44" s="122" t="str">
        <f>BI44</f>
        <v>Ø = N/A</v>
      </c>
      <c r="CY44" s="122" t="str">
        <f>CD44</f>
        <v>Ø = N/A</v>
      </c>
      <c r="DT44" s="122" t="str">
        <f>CY44</f>
        <v>Ø = N/A</v>
      </c>
      <c r="EO44" s="122" t="str">
        <f>DT44</f>
        <v>Ø = N/A</v>
      </c>
      <c r="FJ44" s="122" t="str">
        <f>EO44</f>
        <v>Ø = N/A</v>
      </c>
      <c r="GE44" s="122" t="str">
        <f>FJ44</f>
        <v>Ø = N/A</v>
      </c>
      <c r="GZ44" s="122" t="str">
        <f>GE44</f>
        <v>Ø = N/A</v>
      </c>
      <c r="HU44" s="122" t="str">
        <f>GZ44</f>
        <v>Ø = N/A</v>
      </c>
      <c r="IP44" s="122" t="str">
        <f>HU44</f>
        <v>Ø = N/A</v>
      </c>
      <c r="JK44" s="122" t="str">
        <f>IP44</f>
        <v>Ø = N/A</v>
      </c>
      <c r="KF44" s="122" t="str">
        <f>JK44</f>
        <v>Ø = N/A</v>
      </c>
      <c r="LA44" s="122" t="str">
        <f>KF44</f>
        <v>Ø = N/A</v>
      </c>
      <c r="LV44" s="122" t="str">
        <f>LA44</f>
        <v>Ø = N/A</v>
      </c>
    </row>
    <row r="45" spans="1:336" ht="15.75" customHeight="1" x14ac:dyDescent="0.25">
      <c r="V45" s="20" t="s">
        <v>46</v>
      </c>
      <c r="AP45" s="5"/>
      <c r="AQ45" s="20" t="str">
        <f>V45</f>
        <v>Notenspiegel (G):</v>
      </c>
      <c r="BK45" s="5"/>
      <c r="BL45" s="20" t="str">
        <f>AQ45</f>
        <v>Notenspiegel (G):</v>
      </c>
      <c r="CF45" s="5"/>
      <c r="CG45" s="20" t="str">
        <f>BL45</f>
        <v>Notenspiegel (G):</v>
      </c>
      <c r="DA45" s="5"/>
      <c r="DB45" s="20" t="str">
        <f>CG45</f>
        <v>Notenspiegel (G):</v>
      </c>
      <c r="DV45" s="5"/>
      <c r="DW45" s="20" t="str">
        <f>DB45</f>
        <v>Notenspiegel (G):</v>
      </c>
      <c r="EQ45" s="5"/>
      <c r="ER45" s="20" t="str">
        <f>DW45</f>
        <v>Notenspiegel (G):</v>
      </c>
      <c r="FL45" s="5"/>
      <c r="FM45" s="20" t="str">
        <f>ER45</f>
        <v>Notenspiegel (G):</v>
      </c>
      <c r="GG45" s="5"/>
      <c r="GH45" s="20" t="str">
        <f>FM45</f>
        <v>Notenspiegel (G):</v>
      </c>
      <c r="HB45" s="5"/>
      <c r="HC45" s="20" t="str">
        <f>GH45</f>
        <v>Notenspiegel (G):</v>
      </c>
      <c r="HW45" s="5"/>
      <c r="HX45" s="20" t="str">
        <f>HC45</f>
        <v>Notenspiegel (G):</v>
      </c>
      <c r="IR45" s="5"/>
      <c r="IS45" s="20" t="str">
        <f>HX45</f>
        <v>Notenspiegel (G):</v>
      </c>
      <c r="JM45" s="5"/>
      <c r="JN45" s="20" t="str">
        <f>IS45</f>
        <v>Notenspiegel (G):</v>
      </c>
      <c r="KH45" s="5"/>
      <c r="KI45" s="20" t="str">
        <f>JN45</f>
        <v>Notenspiegel (G):</v>
      </c>
      <c r="LC45" s="5"/>
      <c r="LD45" s="20" t="str">
        <f>KI45</f>
        <v>Notenspiegel (G):</v>
      </c>
      <c r="LX45" s="5"/>
    </row>
    <row r="46" spans="1:336" ht="15.75" customHeight="1" thickBot="1" x14ac:dyDescent="0.3">
      <c r="V46" s="390" t="s">
        <v>97</v>
      </c>
      <c r="W46" s="390"/>
      <c r="X46" s="137">
        <f ca="1">X20</f>
        <v>38</v>
      </c>
      <c r="Y46" s="137">
        <f t="shared" ref="Y46:AJ46" ca="1" si="103">Y20</f>
        <v>36</v>
      </c>
      <c r="Z46" s="137">
        <f t="shared" ca="1" si="103"/>
        <v>33</v>
      </c>
      <c r="AA46" s="137">
        <f t="shared" ca="1" si="103"/>
        <v>31</v>
      </c>
      <c r="AB46" s="137">
        <f t="shared" ca="1" si="103"/>
        <v>29</v>
      </c>
      <c r="AC46" s="137">
        <f t="shared" ca="1" si="103"/>
        <v>26</v>
      </c>
      <c r="AD46" s="137">
        <f t="shared" ca="1" si="103"/>
        <v>24</v>
      </c>
      <c r="AE46" s="137">
        <f t="shared" ca="1" si="103"/>
        <v>22</v>
      </c>
      <c r="AF46" s="137">
        <f t="shared" ca="1" si="103"/>
        <v>19</v>
      </c>
      <c r="AG46" s="137">
        <f t="shared" ca="1" si="103"/>
        <v>17</v>
      </c>
      <c r="AH46" s="137">
        <f t="shared" ca="1" si="103"/>
        <v>10</v>
      </c>
      <c r="AI46" s="137">
        <f ca="1">AI20</f>
        <v>4</v>
      </c>
      <c r="AJ46" s="137">
        <f t="shared" ca="1" si="103"/>
        <v>0</v>
      </c>
      <c r="AP46" s="5"/>
      <c r="AQ46" s="390" t="s">
        <v>97</v>
      </c>
      <c r="AR46" s="390"/>
      <c r="AS46" s="137">
        <f ca="1">AS20</f>
        <v>38</v>
      </c>
      <c r="AT46" s="137">
        <f t="shared" ref="AT46:BC46" ca="1" si="104">AT20</f>
        <v>36</v>
      </c>
      <c r="AU46" s="137">
        <f t="shared" ca="1" si="104"/>
        <v>33</v>
      </c>
      <c r="AV46" s="137">
        <f t="shared" ca="1" si="104"/>
        <v>31</v>
      </c>
      <c r="AW46" s="137">
        <f t="shared" ca="1" si="104"/>
        <v>29</v>
      </c>
      <c r="AX46" s="137">
        <f t="shared" ca="1" si="104"/>
        <v>26</v>
      </c>
      <c r="AY46" s="137">
        <f t="shared" ca="1" si="104"/>
        <v>24</v>
      </c>
      <c r="AZ46" s="137">
        <f t="shared" ca="1" si="104"/>
        <v>22</v>
      </c>
      <c r="BA46" s="137">
        <f t="shared" ca="1" si="104"/>
        <v>19</v>
      </c>
      <c r="BB46" s="137">
        <f t="shared" ca="1" si="104"/>
        <v>17</v>
      </c>
      <c r="BC46" s="137">
        <f t="shared" ca="1" si="104"/>
        <v>10</v>
      </c>
      <c r="BD46" s="137">
        <f ca="1">BD20</f>
        <v>4</v>
      </c>
      <c r="BE46" s="137">
        <f t="shared" ref="BE46" ca="1" si="105">BE20</f>
        <v>0</v>
      </c>
      <c r="BK46" s="5"/>
      <c r="BL46" s="390" t="s">
        <v>97</v>
      </c>
      <c r="BM46" s="390"/>
      <c r="BN46" s="137">
        <f ca="1">BN20</f>
        <v>38</v>
      </c>
      <c r="BO46" s="137">
        <f t="shared" ref="BO46:BX46" ca="1" si="106">BO20</f>
        <v>36</v>
      </c>
      <c r="BP46" s="137">
        <f t="shared" ca="1" si="106"/>
        <v>33</v>
      </c>
      <c r="BQ46" s="137">
        <f t="shared" ca="1" si="106"/>
        <v>31</v>
      </c>
      <c r="BR46" s="137">
        <f t="shared" ca="1" si="106"/>
        <v>29</v>
      </c>
      <c r="BS46" s="137">
        <f t="shared" ca="1" si="106"/>
        <v>26</v>
      </c>
      <c r="BT46" s="137">
        <f t="shared" ca="1" si="106"/>
        <v>24</v>
      </c>
      <c r="BU46" s="137">
        <f t="shared" ca="1" si="106"/>
        <v>22</v>
      </c>
      <c r="BV46" s="137">
        <f t="shared" ca="1" si="106"/>
        <v>19</v>
      </c>
      <c r="BW46" s="137">
        <f t="shared" ca="1" si="106"/>
        <v>17</v>
      </c>
      <c r="BX46" s="137">
        <f t="shared" ca="1" si="106"/>
        <v>10</v>
      </c>
      <c r="BY46" s="137">
        <f ca="1">BY20</f>
        <v>4</v>
      </c>
      <c r="BZ46" s="137">
        <f t="shared" ref="BZ46" ca="1" si="107">BZ20</f>
        <v>0</v>
      </c>
      <c r="CF46" s="5"/>
      <c r="CG46" s="390" t="s">
        <v>97</v>
      </c>
      <c r="CH46" s="390"/>
      <c r="CI46" s="137">
        <f ca="1">CI20</f>
        <v>38</v>
      </c>
      <c r="CJ46" s="137">
        <f t="shared" ref="CJ46:CS46" ca="1" si="108">CJ20</f>
        <v>36</v>
      </c>
      <c r="CK46" s="137">
        <f t="shared" ca="1" si="108"/>
        <v>33</v>
      </c>
      <c r="CL46" s="137">
        <f t="shared" ca="1" si="108"/>
        <v>31</v>
      </c>
      <c r="CM46" s="137">
        <f t="shared" ca="1" si="108"/>
        <v>29</v>
      </c>
      <c r="CN46" s="137">
        <f t="shared" ca="1" si="108"/>
        <v>26</v>
      </c>
      <c r="CO46" s="137">
        <f t="shared" ca="1" si="108"/>
        <v>24</v>
      </c>
      <c r="CP46" s="137">
        <f t="shared" ca="1" si="108"/>
        <v>22</v>
      </c>
      <c r="CQ46" s="137">
        <f t="shared" ca="1" si="108"/>
        <v>19</v>
      </c>
      <c r="CR46" s="137">
        <f t="shared" ca="1" si="108"/>
        <v>17</v>
      </c>
      <c r="CS46" s="137">
        <f t="shared" ca="1" si="108"/>
        <v>10</v>
      </c>
      <c r="CT46" s="137">
        <f ca="1">CT20</f>
        <v>4</v>
      </c>
      <c r="CU46" s="137">
        <f t="shared" ref="CU46" ca="1" si="109">CU20</f>
        <v>0</v>
      </c>
      <c r="DA46" s="5"/>
      <c r="DB46" s="390" t="s">
        <v>97</v>
      </c>
      <c r="DC46" s="390"/>
      <c r="DD46" s="137">
        <f ca="1">DD20</f>
        <v>38</v>
      </c>
      <c r="DE46" s="137">
        <f t="shared" ref="DE46:DN46" ca="1" si="110">DE20</f>
        <v>36</v>
      </c>
      <c r="DF46" s="137">
        <f t="shared" ca="1" si="110"/>
        <v>33</v>
      </c>
      <c r="DG46" s="137">
        <f t="shared" ca="1" si="110"/>
        <v>31</v>
      </c>
      <c r="DH46" s="137">
        <f t="shared" ca="1" si="110"/>
        <v>29</v>
      </c>
      <c r="DI46" s="137">
        <f t="shared" ca="1" si="110"/>
        <v>26</v>
      </c>
      <c r="DJ46" s="137">
        <f t="shared" ca="1" si="110"/>
        <v>24</v>
      </c>
      <c r="DK46" s="137">
        <f t="shared" ca="1" si="110"/>
        <v>22</v>
      </c>
      <c r="DL46" s="137">
        <f t="shared" ca="1" si="110"/>
        <v>19</v>
      </c>
      <c r="DM46" s="137">
        <f t="shared" ca="1" si="110"/>
        <v>17</v>
      </c>
      <c r="DN46" s="137">
        <f t="shared" ca="1" si="110"/>
        <v>10</v>
      </c>
      <c r="DO46" s="137">
        <f ca="1">DO20</f>
        <v>4</v>
      </c>
      <c r="DP46" s="137">
        <f t="shared" ref="DP46" ca="1" si="111">DP20</f>
        <v>0</v>
      </c>
      <c r="DV46" s="5"/>
      <c r="DW46" s="390" t="s">
        <v>97</v>
      </c>
      <c r="DX46" s="390"/>
      <c r="DY46" s="137">
        <f ca="1">DY20</f>
        <v>38</v>
      </c>
      <c r="DZ46" s="137">
        <f t="shared" ref="DZ46:EI46" ca="1" si="112">DZ20</f>
        <v>36</v>
      </c>
      <c r="EA46" s="137">
        <f t="shared" ca="1" si="112"/>
        <v>33</v>
      </c>
      <c r="EB46" s="137">
        <f t="shared" ca="1" si="112"/>
        <v>31</v>
      </c>
      <c r="EC46" s="137">
        <f t="shared" ca="1" si="112"/>
        <v>29</v>
      </c>
      <c r="ED46" s="137">
        <f t="shared" ca="1" si="112"/>
        <v>26</v>
      </c>
      <c r="EE46" s="137">
        <f t="shared" ca="1" si="112"/>
        <v>24</v>
      </c>
      <c r="EF46" s="137">
        <f t="shared" ca="1" si="112"/>
        <v>22</v>
      </c>
      <c r="EG46" s="137">
        <f t="shared" ca="1" si="112"/>
        <v>19</v>
      </c>
      <c r="EH46" s="137">
        <f t="shared" ca="1" si="112"/>
        <v>17</v>
      </c>
      <c r="EI46" s="137">
        <f t="shared" ca="1" si="112"/>
        <v>10</v>
      </c>
      <c r="EJ46" s="137">
        <f ca="1">EJ20</f>
        <v>4</v>
      </c>
      <c r="EK46" s="137">
        <f t="shared" ref="EK46" ca="1" si="113">EK20</f>
        <v>0</v>
      </c>
      <c r="EQ46" s="5"/>
      <c r="ER46" s="390" t="s">
        <v>97</v>
      </c>
      <c r="ES46" s="390"/>
      <c r="ET46" s="137">
        <f ca="1">ET20</f>
        <v>38</v>
      </c>
      <c r="EU46" s="137">
        <f t="shared" ref="EU46:FD46" ca="1" si="114">EU20</f>
        <v>36</v>
      </c>
      <c r="EV46" s="137">
        <f t="shared" ca="1" si="114"/>
        <v>33</v>
      </c>
      <c r="EW46" s="137">
        <f t="shared" ca="1" si="114"/>
        <v>31</v>
      </c>
      <c r="EX46" s="137">
        <f t="shared" ca="1" si="114"/>
        <v>29</v>
      </c>
      <c r="EY46" s="137">
        <f t="shared" ca="1" si="114"/>
        <v>26</v>
      </c>
      <c r="EZ46" s="137">
        <f t="shared" ca="1" si="114"/>
        <v>24</v>
      </c>
      <c r="FA46" s="137">
        <f t="shared" ca="1" si="114"/>
        <v>22</v>
      </c>
      <c r="FB46" s="137">
        <f t="shared" ca="1" si="114"/>
        <v>19</v>
      </c>
      <c r="FC46" s="137">
        <f t="shared" ca="1" si="114"/>
        <v>17</v>
      </c>
      <c r="FD46" s="137">
        <f t="shared" ca="1" si="114"/>
        <v>10</v>
      </c>
      <c r="FE46" s="137">
        <f ca="1">FE20</f>
        <v>4</v>
      </c>
      <c r="FF46" s="137">
        <f t="shared" ref="FF46" ca="1" si="115">FF20</f>
        <v>0</v>
      </c>
      <c r="FL46" s="5"/>
      <c r="FM46" s="390" t="s">
        <v>97</v>
      </c>
      <c r="FN46" s="390"/>
      <c r="FO46" s="137">
        <f ca="1">FO20</f>
        <v>38</v>
      </c>
      <c r="FP46" s="137">
        <f t="shared" ref="FP46:FY46" ca="1" si="116">FP20</f>
        <v>36</v>
      </c>
      <c r="FQ46" s="137">
        <f t="shared" ca="1" si="116"/>
        <v>33</v>
      </c>
      <c r="FR46" s="137">
        <f t="shared" ca="1" si="116"/>
        <v>31</v>
      </c>
      <c r="FS46" s="137">
        <f t="shared" ca="1" si="116"/>
        <v>29</v>
      </c>
      <c r="FT46" s="137">
        <f t="shared" ca="1" si="116"/>
        <v>26</v>
      </c>
      <c r="FU46" s="137">
        <f t="shared" ca="1" si="116"/>
        <v>24</v>
      </c>
      <c r="FV46" s="137">
        <f t="shared" ca="1" si="116"/>
        <v>22</v>
      </c>
      <c r="FW46" s="137">
        <f t="shared" ca="1" si="116"/>
        <v>19</v>
      </c>
      <c r="FX46" s="137">
        <f t="shared" ca="1" si="116"/>
        <v>17</v>
      </c>
      <c r="FY46" s="137">
        <f t="shared" ca="1" si="116"/>
        <v>10</v>
      </c>
      <c r="FZ46" s="137">
        <f ca="1">FZ20</f>
        <v>4</v>
      </c>
      <c r="GA46" s="137">
        <f t="shared" ref="GA46" ca="1" si="117">GA20</f>
        <v>0</v>
      </c>
      <c r="GG46" s="5"/>
      <c r="GH46" s="390" t="s">
        <v>97</v>
      </c>
      <c r="GI46" s="390"/>
      <c r="GJ46" s="137">
        <f ca="1">GJ20</f>
        <v>38</v>
      </c>
      <c r="GK46" s="137">
        <f t="shared" ref="GK46:GT46" ca="1" si="118">GK20</f>
        <v>36</v>
      </c>
      <c r="GL46" s="137">
        <f t="shared" ca="1" si="118"/>
        <v>33</v>
      </c>
      <c r="GM46" s="137">
        <f t="shared" ca="1" si="118"/>
        <v>31</v>
      </c>
      <c r="GN46" s="137">
        <f t="shared" ca="1" si="118"/>
        <v>29</v>
      </c>
      <c r="GO46" s="137">
        <f t="shared" ca="1" si="118"/>
        <v>26</v>
      </c>
      <c r="GP46" s="137">
        <f t="shared" ca="1" si="118"/>
        <v>24</v>
      </c>
      <c r="GQ46" s="137">
        <f t="shared" ca="1" si="118"/>
        <v>22</v>
      </c>
      <c r="GR46" s="137">
        <f t="shared" ca="1" si="118"/>
        <v>19</v>
      </c>
      <c r="GS46" s="137">
        <f t="shared" ca="1" si="118"/>
        <v>17</v>
      </c>
      <c r="GT46" s="137">
        <f t="shared" ca="1" si="118"/>
        <v>10</v>
      </c>
      <c r="GU46" s="137">
        <f ca="1">GU20</f>
        <v>4</v>
      </c>
      <c r="GV46" s="137">
        <f t="shared" ref="GV46" ca="1" si="119">GV20</f>
        <v>0</v>
      </c>
      <c r="HB46" s="5"/>
      <c r="HC46" s="390" t="s">
        <v>97</v>
      </c>
      <c r="HD46" s="390"/>
      <c r="HE46" s="137">
        <f ca="1">HE20</f>
        <v>38</v>
      </c>
      <c r="HF46" s="137">
        <f t="shared" ref="HF46:HO46" ca="1" si="120">HF20</f>
        <v>36</v>
      </c>
      <c r="HG46" s="137">
        <f t="shared" ca="1" si="120"/>
        <v>33</v>
      </c>
      <c r="HH46" s="137">
        <f t="shared" ca="1" si="120"/>
        <v>31</v>
      </c>
      <c r="HI46" s="137">
        <f t="shared" ca="1" si="120"/>
        <v>29</v>
      </c>
      <c r="HJ46" s="137">
        <f t="shared" ca="1" si="120"/>
        <v>26</v>
      </c>
      <c r="HK46" s="137">
        <f t="shared" ca="1" si="120"/>
        <v>24</v>
      </c>
      <c r="HL46" s="137">
        <f t="shared" ca="1" si="120"/>
        <v>22</v>
      </c>
      <c r="HM46" s="137">
        <f t="shared" ca="1" si="120"/>
        <v>19</v>
      </c>
      <c r="HN46" s="137">
        <f t="shared" ca="1" si="120"/>
        <v>17</v>
      </c>
      <c r="HO46" s="137">
        <f t="shared" ca="1" si="120"/>
        <v>10</v>
      </c>
      <c r="HP46" s="137">
        <f ca="1">HP20</f>
        <v>4</v>
      </c>
      <c r="HQ46" s="137">
        <f t="shared" ref="HQ46" ca="1" si="121">HQ20</f>
        <v>0</v>
      </c>
      <c r="HW46" s="5"/>
      <c r="HX46" s="390" t="s">
        <v>97</v>
      </c>
      <c r="HY46" s="390"/>
      <c r="HZ46" s="137">
        <f ca="1">HZ20</f>
        <v>38</v>
      </c>
      <c r="IA46" s="137">
        <f t="shared" ref="IA46:IJ46" ca="1" si="122">IA20</f>
        <v>36</v>
      </c>
      <c r="IB46" s="137">
        <f t="shared" ca="1" si="122"/>
        <v>33</v>
      </c>
      <c r="IC46" s="137">
        <f t="shared" ca="1" si="122"/>
        <v>31</v>
      </c>
      <c r="ID46" s="137">
        <f t="shared" ca="1" si="122"/>
        <v>29</v>
      </c>
      <c r="IE46" s="137">
        <f t="shared" ca="1" si="122"/>
        <v>26</v>
      </c>
      <c r="IF46" s="137">
        <f t="shared" ca="1" si="122"/>
        <v>24</v>
      </c>
      <c r="IG46" s="137">
        <f t="shared" ca="1" si="122"/>
        <v>22</v>
      </c>
      <c r="IH46" s="137">
        <f t="shared" ca="1" si="122"/>
        <v>19</v>
      </c>
      <c r="II46" s="137">
        <f t="shared" ca="1" si="122"/>
        <v>17</v>
      </c>
      <c r="IJ46" s="137">
        <f t="shared" ca="1" si="122"/>
        <v>10</v>
      </c>
      <c r="IK46" s="137">
        <f ca="1">IK20</f>
        <v>4</v>
      </c>
      <c r="IL46" s="137">
        <f t="shared" ref="IL46" ca="1" si="123">IL20</f>
        <v>0</v>
      </c>
      <c r="IR46" s="5"/>
      <c r="IS46" s="390" t="s">
        <v>97</v>
      </c>
      <c r="IT46" s="390"/>
      <c r="IU46" s="137">
        <f ca="1">IU20</f>
        <v>38</v>
      </c>
      <c r="IV46" s="137">
        <f t="shared" ref="IV46:JE46" ca="1" si="124">IV20</f>
        <v>36</v>
      </c>
      <c r="IW46" s="137">
        <f t="shared" ca="1" si="124"/>
        <v>33</v>
      </c>
      <c r="IX46" s="137">
        <f t="shared" ca="1" si="124"/>
        <v>31</v>
      </c>
      <c r="IY46" s="137">
        <f t="shared" ca="1" si="124"/>
        <v>29</v>
      </c>
      <c r="IZ46" s="137">
        <f t="shared" ca="1" si="124"/>
        <v>26</v>
      </c>
      <c r="JA46" s="137">
        <f t="shared" ca="1" si="124"/>
        <v>24</v>
      </c>
      <c r="JB46" s="137">
        <f t="shared" ca="1" si="124"/>
        <v>22</v>
      </c>
      <c r="JC46" s="137">
        <f t="shared" ca="1" si="124"/>
        <v>19</v>
      </c>
      <c r="JD46" s="137">
        <f t="shared" ca="1" si="124"/>
        <v>17</v>
      </c>
      <c r="JE46" s="137">
        <f t="shared" ca="1" si="124"/>
        <v>10</v>
      </c>
      <c r="JF46" s="137">
        <f ca="1">JF20</f>
        <v>4</v>
      </c>
      <c r="JG46" s="137">
        <f t="shared" ref="JG46" ca="1" si="125">JG20</f>
        <v>0</v>
      </c>
      <c r="JM46" s="5"/>
      <c r="JN46" s="390" t="s">
        <v>97</v>
      </c>
      <c r="JO46" s="390"/>
      <c r="JP46" s="137">
        <f ca="1">JP20</f>
        <v>38</v>
      </c>
      <c r="JQ46" s="137">
        <f t="shared" ref="JQ46:JZ46" ca="1" si="126">JQ20</f>
        <v>36</v>
      </c>
      <c r="JR46" s="137">
        <f t="shared" ca="1" si="126"/>
        <v>33</v>
      </c>
      <c r="JS46" s="137">
        <f t="shared" ca="1" si="126"/>
        <v>31</v>
      </c>
      <c r="JT46" s="137">
        <f t="shared" ca="1" si="126"/>
        <v>29</v>
      </c>
      <c r="JU46" s="137">
        <f t="shared" ca="1" si="126"/>
        <v>26</v>
      </c>
      <c r="JV46" s="137">
        <f t="shared" ca="1" si="126"/>
        <v>24</v>
      </c>
      <c r="JW46" s="137">
        <f t="shared" ca="1" si="126"/>
        <v>22</v>
      </c>
      <c r="JX46" s="137">
        <f t="shared" ca="1" si="126"/>
        <v>19</v>
      </c>
      <c r="JY46" s="137">
        <f t="shared" ca="1" si="126"/>
        <v>17</v>
      </c>
      <c r="JZ46" s="137">
        <f t="shared" ca="1" si="126"/>
        <v>10</v>
      </c>
      <c r="KA46" s="137">
        <f ca="1">KA20</f>
        <v>4</v>
      </c>
      <c r="KB46" s="137">
        <f t="shared" ref="KB46" ca="1" si="127">KB20</f>
        <v>0</v>
      </c>
      <c r="KH46" s="5"/>
      <c r="KI46" s="390" t="s">
        <v>97</v>
      </c>
      <c r="KJ46" s="390"/>
      <c r="KK46" s="137">
        <f ca="1">KK20</f>
        <v>38</v>
      </c>
      <c r="KL46" s="137">
        <f t="shared" ref="KL46:KU46" ca="1" si="128">KL20</f>
        <v>36</v>
      </c>
      <c r="KM46" s="137">
        <f t="shared" ca="1" si="128"/>
        <v>33</v>
      </c>
      <c r="KN46" s="137">
        <f t="shared" ca="1" si="128"/>
        <v>31</v>
      </c>
      <c r="KO46" s="137">
        <f t="shared" ca="1" si="128"/>
        <v>29</v>
      </c>
      <c r="KP46" s="137">
        <f t="shared" ca="1" si="128"/>
        <v>26</v>
      </c>
      <c r="KQ46" s="137">
        <f t="shared" ca="1" si="128"/>
        <v>24</v>
      </c>
      <c r="KR46" s="137">
        <f t="shared" ca="1" si="128"/>
        <v>22</v>
      </c>
      <c r="KS46" s="137">
        <f t="shared" ca="1" si="128"/>
        <v>19</v>
      </c>
      <c r="KT46" s="137">
        <f t="shared" ca="1" si="128"/>
        <v>17</v>
      </c>
      <c r="KU46" s="137">
        <f t="shared" ca="1" si="128"/>
        <v>10</v>
      </c>
      <c r="KV46" s="137">
        <f ca="1">KV20</f>
        <v>4</v>
      </c>
      <c r="KW46" s="137">
        <f t="shared" ref="KW46" ca="1" si="129">KW20</f>
        <v>0</v>
      </c>
      <c r="LC46" s="5"/>
      <c r="LD46" s="390" t="s">
        <v>97</v>
      </c>
      <c r="LE46" s="390"/>
      <c r="LF46" s="137">
        <f ca="1">LF20</f>
        <v>38</v>
      </c>
      <c r="LG46" s="137">
        <f t="shared" ref="LG46:LP46" ca="1" si="130">LG20</f>
        <v>36</v>
      </c>
      <c r="LH46" s="137">
        <f t="shared" ca="1" si="130"/>
        <v>33</v>
      </c>
      <c r="LI46" s="137">
        <f t="shared" ca="1" si="130"/>
        <v>31</v>
      </c>
      <c r="LJ46" s="137">
        <f t="shared" ca="1" si="130"/>
        <v>29</v>
      </c>
      <c r="LK46" s="137">
        <f t="shared" ca="1" si="130"/>
        <v>26</v>
      </c>
      <c r="LL46" s="137">
        <f t="shared" ca="1" si="130"/>
        <v>24</v>
      </c>
      <c r="LM46" s="137">
        <f t="shared" ca="1" si="130"/>
        <v>22</v>
      </c>
      <c r="LN46" s="137">
        <f t="shared" ca="1" si="130"/>
        <v>19</v>
      </c>
      <c r="LO46" s="137">
        <f t="shared" ca="1" si="130"/>
        <v>17</v>
      </c>
      <c r="LP46" s="137">
        <f t="shared" ca="1" si="130"/>
        <v>10</v>
      </c>
      <c r="LQ46" s="137">
        <f ca="1">LQ20</f>
        <v>4</v>
      </c>
      <c r="LR46" s="137">
        <f t="shared" ref="LR46" ca="1" si="131">LR20</f>
        <v>0</v>
      </c>
      <c r="LX46" s="5"/>
    </row>
    <row r="47" spans="1:336" ht="15.75" customHeight="1" thickTop="1" x14ac:dyDescent="0.25">
      <c r="V47" s="393" t="s">
        <v>43</v>
      </c>
      <c r="W47" s="394"/>
      <c r="X47" s="52">
        <v>12</v>
      </c>
      <c r="Y47" s="52">
        <v>11</v>
      </c>
      <c r="Z47" s="52">
        <v>10</v>
      </c>
      <c r="AA47" s="52">
        <v>9</v>
      </c>
      <c r="AB47" s="52">
        <v>8</v>
      </c>
      <c r="AC47" s="52">
        <v>7</v>
      </c>
      <c r="AD47" s="52">
        <v>6</v>
      </c>
      <c r="AE47" s="52">
        <v>5</v>
      </c>
      <c r="AF47" s="52">
        <v>4</v>
      </c>
      <c r="AG47" s="52">
        <v>3</v>
      </c>
      <c r="AH47" s="52">
        <v>2</v>
      </c>
      <c r="AI47" s="52">
        <v>1</v>
      </c>
      <c r="AJ47" s="52">
        <v>0</v>
      </c>
      <c r="AK47" s="17"/>
      <c r="AQ47" s="393" t="s">
        <v>43</v>
      </c>
      <c r="AR47" s="394"/>
      <c r="AS47" s="52">
        <v>12</v>
      </c>
      <c r="AT47" s="52">
        <v>11</v>
      </c>
      <c r="AU47" s="52">
        <v>10</v>
      </c>
      <c r="AV47" s="52">
        <v>9</v>
      </c>
      <c r="AW47" s="52">
        <v>8</v>
      </c>
      <c r="AX47" s="52">
        <v>7</v>
      </c>
      <c r="AY47" s="52">
        <v>6</v>
      </c>
      <c r="AZ47" s="52">
        <v>5</v>
      </c>
      <c r="BA47" s="52">
        <v>4</v>
      </c>
      <c r="BB47" s="52">
        <v>3</v>
      </c>
      <c r="BC47" s="52">
        <v>2</v>
      </c>
      <c r="BD47" s="52">
        <v>1</v>
      </c>
      <c r="BE47" s="52">
        <v>0</v>
      </c>
      <c r="BF47" s="17"/>
      <c r="BL47" s="393" t="s">
        <v>43</v>
      </c>
      <c r="BM47" s="394"/>
      <c r="BN47" s="52">
        <v>12</v>
      </c>
      <c r="BO47" s="52">
        <v>11</v>
      </c>
      <c r="BP47" s="52">
        <v>10</v>
      </c>
      <c r="BQ47" s="52">
        <v>9</v>
      </c>
      <c r="BR47" s="52">
        <v>8</v>
      </c>
      <c r="BS47" s="52">
        <v>7</v>
      </c>
      <c r="BT47" s="52">
        <v>6</v>
      </c>
      <c r="BU47" s="52">
        <v>5</v>
      </c>
      <c r="BV47" s="52">
        <v>4</v>
      </c>
      <c r="BW47" s="52">
        <v>3</v>
      </c>
      <c r="BX47" s="52">
        <v>2</v>
      </c>
      <c r="BY47" s="52">
        <v>1</v>
      </c>
      <c r="BZ47" s="52">
        <v>0</v>
      </c>
      <c r="CA47" s="17"/>
      <c r="CG47" s="393" t="s">
        <v>43</v>
      </c>
      <c r="CH47" s="394"/>
      <c r="CI47" s="52">
        <v>12</v>
      </c>
      <c r="CJ47" s="52">
        <v>11</v>
      </c>
      <c r="CK47" s="52">
        <v>10</v>
      </c>
      <c r="CL47" s="52">
        <v>9</v>
      </c>
      <c r="CM47" s="52">
        <v>8</v>
      </c>
      <c r="CN47" s="52">
        <v>7</v>
      </c>
      <c r="CO47" s="52">
        <v>6</v>
      </c>
      <c r="CP47" s="52">
        <v>5</v>
      </c>
      <c r="CQ47" s="52">
        <v>4</v>
      </c>
      <c r="CR47" s="52">
        <v>3</v>
      </c>
      <c r="CS47" s="52">
        <v>2</v>
      </c>
      <c r="CT47" s="52">
        <v>1</v>
      </c>
      <c r="CU47" s="52">
        <v>0</v>
      </c>
      <c r="CV47" s="17"/>
      <c r="DB47" s="393" t="s">
        <v>43</v>
      </c>
      <c r="DC47" s="394"/>
      <c r="DD47" s="52">
        <v>12</v>
      </c>
      <c r="DE47" s="52">
        <v>11</v>
      </c>
      <c r="DF47" s="52">
        <v>10</v>
      </c>
      <c r="DG47" s="52">
        <v>9</v>
      </c>
      <c r="DH47" s="52">
        <v>8</v>
      </c>
      <c r="DI47" s="52">
        <v>7</v>
      </c>
      <c r="DJ47" s="52">
        <v>6</v>
      </c>
      <c r="DK47" s="52">
        <v>5</v>
      </c>
      <c r="DL47" s="52">
        <v>4</v>
      </c>
      <c r="DM47" s="52">
        <v>3</v>
      </c>
      <c r="DN47" s="52">
        <v>2</v>
      </c>
      <c r="DO47" s="52">
        <v>1</v>
      </c>
      <c r="DP47" s="52">
        <v>0</v>
      </c>
      <c r="DQ47" s="17"/>
      <c r="DW47" s="393" t="s">
        <v>43</v>
      </c>
      <c r="DX47" s="394"/>
      <c r="DY47" s="52">
        <v>12</v>
      </c>
      <c r="DZ47" s="52">
        <v>11</v>
      </c>
      <c r="EA47" s="52">
        <v>10</v>
      </c>
      <c r="EB47" s="52">
        <v>9</v>
      </c>
      <c r="EC47" s="52">
        <v>8</v>
      </c>
      <c r="ED47" s="52">
        <v>7</v>
      </c>
      <c r="EE47" s="52">
        <v>6</v>
      </c>
      <c r="EF47" s="52">
        <v>5</v>
      </c>
      <c r="EG47" s="52">
        <v>4</v>
      </c>
      <c r="EH47" s="52">
        <v>3</v>
      </c>
      <c r="EI47" s="52">
        <v>2</v>
      </c>
      <c r="EJ47" s="52">
        <v>1</v>
      </c>
      <c r="EK47" s="52">
        <v>0</v>
      </c>
      <c r="EL47" s="17"/>
      <c r="ER47" s="393" t="s">
        <v>43</v>
      </c>
      <c r="ES47" s="394"/>
      <c r="ET47" s="52">
        <v>12</v>
      </c>
      <c r="EU47" s="52">
        <v>11</v>
      </c>
      <c r="EV47" s="52">
        <v>10</v>
      </c>
      <c r="EW47" s="52">
        <v>9</v>
      </c>
      <c r="EX47" s="52">
        <v>8</v>
      </c>
      <c r="EY47" s="52">
        <v>7</v>
      </c>
      <c r="EZ47" s="52">
        <v>6</v>
      </c>
      <c r="FA47" s="52">
        <v>5</v>
      </c>
      <c r="FB47" s="52">
        <v>4</v>
      </c>
      <c r="FC47" s="52">
        <v>3</v>
      </c>
      <c r="FD47" s="52">
        <v>2</v>
      </c>
      <c r="FE47" s="52">
        <v>1</v>
      </c>
      <c r="FF47" s="52">
        <v>0</v>
      </c>
      <c r="FG47" s="17"/>
      <c r="FM47" s="393" t="s">
        <v>43</v>
      </c>
      <c r="FN47" s="394"/>
      <c r="FO47" s="52">
        <v>12</v>
      </c>
      <c r="FP47" s="52">
        <v>11</v>
      </c>
      <c r="FQ47" s="52">
        <v>10</v>
      </c>
      <c r="FR47" s="52">
        <v>9</v>
      </c>
      <c r="FS47" s="52">
        <v>8</v>
      </c>
      <c r="FT47" s="52">
        <v>7</v>
      </c>
      <c r="FU47" s="52">
        <v>6</v>
      </c>
      <c r="FV47" s="52">
        <v>5</v>
      </c>
      <c r="FW47" s="52">
        <v>4</v>
      </c>
      <c r="FX47" s="52">
        <v>3</v>
      </c>
      <c r="FY47" s="52">
        <v>2</v>
      </c>
      <c r="FZ47" s="52">
        <v>1</v>
      </c>
      <c r="GA47" s="52">
        <v>0</v>
      </c>
      <c r="GB47" s="17"/>
      <c r="GH47" s="393" t="s">
        <v>43</v>
      </c>
      <c r="GI47" s="394"/>
      <c r="GJ47" s="52">
        <v>12</v>
      </c>
      <c r="GK47" s="52">
        <v>11</v>
      </c>
      <c r="GL47" s="52">
        <v>10</v>
      </c>
      <c r="GM47" s="52">
        <v>9</v>
      </c>
      <c r="GN47" s="52">
        <v>8</v>
      </c>
      <c r="GO47" s="52">
        <v>7</v>
      </c>
      <c r="GP47" s="52">
        <v>6</v>
      </c>
      <c r="GQ47" s="52">
        <v>5</v>
      </c>
      <c r="GR47" s="52">
        <v>4</v>
      </c>
      <c r="GS47" s="52">
        <v>3</v>
      </c>
      <c r="GT47" s="52">
        <v>2</v>
      </c>
      <c r="GU47" s="52">
        <v>1</v>
      </c>
      <c r="GV47" s="52">
        <v>0</v>
      </c>
      <c r="GW47" s="17"/>
      <c r="HC47" s="393" t="s">
        <v>43</v>
      </c>
      <c r="HD47" s="394"/>
      <c r="HE47" s="52">
        <v>12</v>
      </c>
      <c r="HF47" s="52">
        <v>11</v>
      </c>
      <c r="HG47" s="52">
        <v>10</v>
      </c>
      <c r="HH47" s="52">
        <v>9</v>
      </c>
      <c r="HI47" s="52">
        <v>8</v>
      </c>
      <c r="HJ47" s="52">
        <v>7</v>
      </c>
      <c r="HK47" s="52">
        <v>6</v>
      </c>
      <c r="HL47" s="52">
        <v>5</v>
      </c>
      <c r="HM47" s="52">
        <v>4</v>
      </c>
      <c r="HN47" s="52">
        <v>3</v>
      </c>
      <c r="HO47" s="52">
        <v>2</v>
      </c>
      <c r="HP47" s="52">
        <v>1</v>
      </c>
      <c r="HQ47" s="52">
        <v>0</v>
      </c>
      <c r="HR47" s="17"/>
      <c r="HX47" s="393" t="s">
        <v>43</v>
      </c>
      <c r="HY47" s="394"/>
      <c r="HZ47" s="52">
        <v>12</v>
      </c>
      <c r="IA47" s="52">
        <v>11</v>
      </c>
      <c r="IB47" s="52">
        <v>10</v>
      </c>
      <c r="IC47" s="52">
        <v>9</v>
      </c>
      <c r="ID47" s="52">
        <v>8</v>
      </c>
      <c r="IE47" s="52">
        <v>7</v>
      </c>
      <c r="IF47" s="52">
        <v>6</v>
      </c>
      <c r="IG47" s="52">
        <v>5</v>
      </c>
      <c r="IH47" s="52">
        <v>4</v>
      </c>
      <c r="II47" s="52">
        <v>3</v>
      </c>
      <c r="IJ47" s="52">
        <v>2</v>
      </c>
      <c r="IK47" s="52">
        <v>1</v>
      </c>
      <c r="IL47" s="52">
        <v>0</v>
      </c>
      <c r="IM47" s="17"/>
      <c r="IS47" s="393" t="s">
        <v>43</v>
      </c>
      <c r="IT47" s="394"/>
      <c r="IU47" s="52">
        <v>12</v>
      </c>
      <c r="IV47" s="52">
        <v>11</v>
      </c>
      <c r="IW47" s="52">
        <v>10</v>
      </c>
      <c r="IX47" s="52">
        <v>9</v>
      </c>
      <c r="IY47" s="52">
        <v>8</v>
      </c>
      <c r="IZ47" s="52">
        <v>7</v>
      </c>
      <c r="JA47" s="52">
        <v>6</v>
      </c>
      <c r="JB47" s="52">
        <v>5</v>
      </c>
      <c r="JC47" s="52">
        <v>4</v>
      </c>
      <c r="JD47" s="52">
        <v>3</v>
      </c>
      <c r="JE47" s="52">
        <v>2</v>
      </c>
      <c r="JF47" s="52">
        <v>1</v>
      </c>
      <c r="JG47" s="52">
        <v>0</v>
      </c>
      <c r="JH47" s="17"/>
      <c r="JN47" s="393" t="s">
        <v>43</v>
      </c>
      <c r="JO47" s="394"/>
      <c r="JP47" s="52">
        <v>12</v>
      </c>
      <c r="JQ47" s="52">
        <v>11</v>
      </c>
      <c r="JR47" s="52">
        <v>10</v>
      </c>
      <c r="JS47" s="52">
        <v>9</v>
      </c>
      <c r="JT47" s="52">
        <v>8</v>
      </c>
      <c r="JU47" s="52">
        <v>7</v>
      </c>
      <c r="JV47" s="52">
        <v>6</v>
      </c>
      <c r="JW47" s="52">
        <v>5</v>
      </c>
      <c r="JX47" s="52">
        <v>4</v>
      </c>
      <c r="JY47" s="52">
        <v>3</v>
      </c>
      <c r="JZ47" s="52">
        <v>2</v>
      </c>
      <c r="KA47" s="52">
        <v>1</v>
      </c>
      <c r="KB47" s="52">
        <v>0</v>
      </c>
      <c r="KC47" s="17"/>
      <c r="KI47" s="393" t="s">
        <v>43</v>
      </c>
      <c r="KJ47" s="394"/>
      <c r="KK47" s="52">
        <v>12</v>
      </c>
      <c r="KL47" s="52">
        <v>11</v>
      </c>
      <c r="KM47" s="52">
        <v>10</v>
      </c>
      <c r="KN47" s="52">
        <v>9</v>
      </c>
      <c r="KO47" s="52">
        <v>8</v>
      </c>
      <c r="KP47" s="52">
        <v>7</v>
      </c>
      <c r="KQ47" s="52">
        <v>6</v>
      </c>
      <c r="KR47" s="52">
        <v>5</v>
      </c>
      <c r="KS47" s="52">
        <v>4</v>
      </c>
      <c r="KT47" s="52">
        <v>3</v>
      </c>
      <c r="KU47" s="52">
        <v>2</v>
      </c>
      <c r="KV47" s="52">
        <v>1</v>
      </c>
      <c r="KW47" s="52">
        <v>0</v>
      </c>
      <c r="KX47" s="17"/>
      <c r="LD47" s="393" t="s">
        <v>43</v>
      </c>
      <c r="LE47" s="394"/>
      <c r="LF47" s="52">
        <v>12</v>
      </c>
      <c r="LG47" s="52">
        <v>11</v>
      </c>
      <c r="LH47" s="52">
        <v>10</v>
      </c>
      <c r="LI47" s="52">
        <v>9</v>
      </c>
      <c r="LJ47" s="52">
        <v>8</v>
      </c>
      <c r="LK47" s="52">
        <v>7</v>
      </c>
      <c r="LL47" s="52">
        <v>6</v>
      </c>
      <c r="LM47" s="52">
        <v>5</v>
      </c>
      <c r="LN47" s="52">
        <v>4</v>
      </c>
      <c r="LO47" s="52">
        <v>3</v>
      </c>
      <c r="LP47" s="52">
        <v>2</v>
      </c>
      <c r="LQ47" s="52">
        <v>1</v>
      </c>
      <c r="LR47" s="52">
        <v>0</v>
      </c>
      <c r="LS47" s="17"/>
    </row>
    <row r="48" spans="1:336" ht="15.75" customHeight="1" thickBot="1" x14ac:dyDescent="0.3">
      <c r="V48" s="493" t="s">
        <v>2</v>
      </c>
      <c r="W48" s="494"/>
      <c r="X48" s="51" t="s">
        <v>27</v>
      </c>
      <c r="Y48" s="51" t="s">
        <v>28</v>
      </c>
      <c r="Z48" s="51" t="s">
        <v>29</v>
      </c>
      <c r="AA48" s="51" t="s">
        <v>30</v>
      </c>
      <c r="AB48" s="51" t="s">
        <v>31</v>
      </c>
      <c r="AC48" s="51" t="s">
        <v>32</v>
      </c>
      <c r="AD48" s="51" t="s">
        <v>33</v>
      </c>
      <c r="AE48" s="51" t="s">
        <v>34</v>
      </c>
      <c r="AF48" s="51" t="s">
        <v>42</v>
      </c>
      <c r="AG48" s="51" t="s">
        <v>35</v>
      </c>
      <c r="AH48" s="51" t="s">
        <v>36</v>
      </c>
      <c r="AI48" s="51" t="s">
        <v>37</v>
      </c>
      <c r="AJ48" s="51" t="s">
        <v>38</v>
      </c>
      <c r="AK48" s="17"/>
      <c r="AQ48" s="493" t="s">
        <v>2</v>
      </c>
      <c r="AR48" s="494"/>
      <c r="AS48" s="51" t="s">
        <v>27</v>
      </c>
      <c r="AT48" s="51" t="s">
        <v>28</v>
      </c>
      <c r="AU48" s="51" t="s">
        <v>29</v>
      </c>
      <c r="AV48" s="51" t="s">
        <v>30</v>
      </c>
      <c r="AW48" s="51" t="s">
        <v>31</v>
      </c>
      <c r="AX48" s="51" t="s">
        <v>32</v>
      </c>
      <c r="AY48" s="51" t="s">
        <v>33</v>
      </c>
      <c r="AZ48" s="51" t="s">
        <v>34</v>
      </c>
      <c r="BA48" s="51" t="s">
        <v>42</v>
      </c>
      <c r="BB48" s="51" t="s">
        <v>35</v>
      </c>
      <c r="BC48" s="51" t="s">
        <v>36</v>
      </c>
      <c r="BD48" s="51" t="s">
        <v>37</v>
      </c>
      <c r="BE48" s="51" t="s">
        <v>38</v>
      </c>
      <c r="BF48" s="17"/>
      <c r="BL48" s="493" t="s">
        <v>2</v>
      </c>
      <c r="BM48" s="494"/>
      <c r="BN48" s="51" t="s">
        <v>27</v>
      </c>
      <c r="BO48" s="51" t="s">
        <v>28</v>
      </c>
      <c r="BP48" s="51" t="s">
        <v>29</v>
      </c>
      <c r="BQ48" s="51" t="s">
        <v>30</v>
      </c>
      <c r="BR48" s="51" t="s">
        <v>31</v>
      </c>
      <c r="BS48" s="51" t="s">
        <v>32</v>
      </c>
      <c r="BT48" s="51" t="s">
        <v>33</v>
      </c>
      <c r="BU48" s="51" t="s">
        <v>34</v>
      </c>
      <c r="BV48" s="51" t="s">
        <v>42</v>
      </c>
      <c r="BW48" s="51" t="s">
        <v>35</v>
      </c>
      <c r="BX48" s="51" t="s">
        <v>36</v>
      </c>
      <c r="BY48" s="51" t="s">
        <v>37</v>
      </c>
      <c r="BZ48" s="51" t="s">
        <v>38</v>
      </c>
      <c r="CA48" s="17"/>
      <c r="CG48" s="493" t="s">
        <v>2</v>
      </c>
      <c r="CH48" s="494"/>
      <c r="CI48" s="51" t="s">
        <v>27</v>
      </c>
      <c r="CJ48" s="51" t="s">
        <v>28</v>
      </c>
      <c r="CK48" s="51" t="s">
        <v>29</v>
      </c>
      <c r="CL48" s="51" t="s">
        <v>30</v>
      </c>
      <c r="CM48" s="51" t="s">
        <v>31</v>
      </c>
      <c r="CN48" s="51" t="s">
        <v>32</v>
      </c>
      <c r="CO48" s="51" t="s">
        <v>33</v>
      </c>
      <c r="CP48" s="51" t="s">
        <v>34</v>
      </c>
      <c r="CQ48" s="51" t="s">
        <v>42</v>
      </c>
      <c r="CR48" s="51" t="s">
        <v>35</v>
      </c>
      <c r="CS48" s="51" t="s">
        <v>36</v>
      </c>
      <c r="CT48" s="51" t="s">
        <v>37</v>
      </c>
      <c r="CU48" s="51" t="s">
        <v>38</v>
      </c>
      <c r="CV48" s="17"/>
      <c r="DB48" s="493" t="s">
        <v>2</v>
      </c>
      <c r="DC48" s="494"/>
      <c r="DD48" s="51" t="s">
        <v>27</v>
      </c>
      <c r="DE48" s="51" t="s">
        <v>28</v>
      </c>
      <c r="DF48" s="51" t="s">
        <v>29</v>
      </c>
      <c r="DG48" s="51" t="s">
        <v>30</v>
      </c>
      <c r="DH48" s="51" t="s">
        <v>31</v>
      </c>
      <c r="DI48" s="51" t="s">
        <v>32</v>
      </c>
      <c r="DJ48" s="51" t="s">
        <v>33</v>
      </c>
      <c r="DK48" s="51" t="s">
        <v>34</v>
      </c>
      <c r="DL48" s="51" t="s">
        <v>42</v>
      </c>
      <c r="DM48" s="51" t="s">
        <v>35</v>
      </c>
      <c r="DN48" s="51" t="s">
        <v>36</v>
      </c>
      <c r="DO48" s="51" t="s">
        <v>37</v>
      </c>
      <c r="DP48" s="51" t="s">
        <v>38</v>
      </c>
      <c r="DQ48" s="17"/>
      <c r="DW48" s="493" t="s">
        <v>2</v>
      </c>
      <c r="DX48" s="494"/>
      <c r="DY48" s="51" t="s">
        <v>27</v>
      </c>
      <c r="DZ48" s="51" t="s">
        <v>28</v>
      </c>
      <c r="EA48" s="51" t="s">
        <v>29</v>
      </c>
      <c r="EB48" s="51" t="s">
        <v>30</v>
      </c>
      <c r="EC48" s="51" t="s">
        <v>31</v>
      </c>
      <c r="ED48" s="51" t="s">
        <v>32</v>
      </c>
      <c r="EE48" s="51" t="s">
        <v>33</v>
      </c>
      <c r="EF48" s="51" t="s">
        <v>34</v>
      </c>
      <c r="EG48" s="51" t="s">
        <v>42</v>
      </c>
      <c r="EH48" s="51" t="s">
        <v>35</v>
      </c>
      <c r="EI48" s="51" t="s">
        <v>36</v>
      </c>
      <c r="EJ48" s="51" t="s">
        <v>37</v>
      </c>
      <c r="EK48" s="51" t="s">
        <v>38</v>
      </c>
      <c r="EL48" s="17"/>
      <c r="ER48" s="493" t="s">
        <v>2</v>
      </c>
      <c r="ES48" s="494"/>
      <c r="ET48" s="51" t="s">
        <v>27</v>
      </c>
      <c r="EU48" s="51" t="s">
        <v>28</v>
      </c>
      <c r="EV48" s="51" t="s">
        <v>29</v>
      </c>
      <c r="EW48" s="51" t="s">
        <v>30</v>
      </c>
      <c r="EX48" s="51" t="s">
        <v>31</v>
      </c>
      <c r="EY48" s="51" t="s">
        <v>32</v>
      </c>
      <c r="EZ48" s="51" t="s">
        <v>33</v>
      </c>
      <c r="FA48" s="51" t="s">
        <v>34</v>
      </c>
      <c r="FB48" s="51" t="s">
        <v>42</v>
      </c>
      <c r="FC48" s="51" t="s">
        <v>35</v>
      </c>
      <c r="FD48" s="51" t="s">
        <v>36</v>
      </c>
      <c r="FE48" s="51" t="s">
        <v>37</v>
      </c>
      <c r="FF48" s="51" t="s">
        <v>38</v>
      </c>
      <c r="FG48" s="17"/>
      <c r="FM48" s="493" t="s">
        <v>2</v>
      </c>
      <c r="FN48" s="494"/>
      <c r="FO48" s="51" t="s">
        <v>27</v>
      </c>
      <c r="FP48" s="51" t="s">
        <v>28</v>
      </c>
      <c r="FQ48" s="51" t="s">
        <v>29</v>
      </c>
      <c r="FR48" s="51" t="s">
        <v>30</v>
      </c>
      <c r="FS48" s="51" t="s">
        <v>31</v>
      </c>
      <c r="FT48" s="51" t="s">
        <v>32</v>
      </c>
      <c r="FU48" s="51" t="s">
        <v>33</v>
      </c>
      <c r="FV48" s="51" t="s">
        <v>34</v>
      </c>
      <c r="FW48" s="51" t="s">
        <v>42</v>
      </c>
      <c r="FX48" s="51" t="s">
        <v>35</v>
      </c>
      <c r="FY48" s="51" t="s">
        <v>36</v>
      </c>
      <c r="FZ48" s="51" t="s">
        <v>37</v>
      </c>
      <c r="GA48" s="51" t="s">
        <v>38</v>
      </c>
      <c r="GB48" s="17"/>
      <c r="GH48" s="493" t="s">
        <v>2</v>
      </c>
      <c r="GI48" s="494"/>
      <c r="GJ48" s="51" t="s">
        <v>27</v>
      </c>
      <c r="GK48" s="51" t="s">
        <v>28</v>
      </c>
      <c r="GL48" s="51" t="s">
        <v>29</v>
      </c>
      <c r="GM48" s="51" t="s">
        <v>30</v>
      </c>
      <c r="GN48" s="51" t="s">
        <v>31</v>
      </c>
      <c r="GO48" s="51" t="s">
        <v>32</v>
      </c>
      <c r="GP48" s="51" t="s">
        <v>33</v>
      </c>
      <c r="GQ48" s="51" t="s">
        <v>34</v>
      </c>
      <c r="GR48" s="51" t="s">
        <v>42</v>
      </c>
      <c r="GS48" s="51" t="s">
        <v>35</v>
      </c>
      <c r="GT48" s="51" t="s">
        <v>36</v>
      </c>
      <c r="GU48" s="51" t="s">
        <v>37</v>
      </c>
      <c r="GV48" s="51" t="s">
        <v>38</v>
      </c>
      <c r="GW48" s="17"/>
      <c r="HC48" s="493" t="s">
        <v>2</v>
      </c>
      <c r="HD48" s="494"/>
      <c r="HE48" s="51" t="s">
        <v>27</v>
      </c>
      <c r="HF48" s="51" t="s">
        <v>28</v>
      </c>
      <c r="HG48" s="51" t="s">
        <v>29</v>
      </c>
      <c r="HH48" s="51" t="s">
        <v>30</v>
      </c>
      <c r="HI48" s="51" t="s">
        <v>31</v>
      </c>
      <c r="HJ48" s="51" t="s">
        <v>32</v>
      </c>
      <c r="HK48" s="51" t="s">
        <v>33</v>
      </c>
      <c r="HL48" s="51" t="s">
        <v>34</v>
      </c>
      <c r="HM48" s="51" t="s">
        <v>42</v>
      </c>
      <c r="HN48" s="51" t="s">
        <v>35</v>
      </c>
      <c r="HO48" s="51" t="s">
        <v>36</v>
      </c>
      <c r="HP48" s="51" t="s">
        <v>37</v>
      </c>
      <c r="HQ48" s="51" t="s">
        <v>38</v>
      </c>
      <c r="HR48" s="17"/>
      <c r="HX48" s="493" t="s">
        <v>2</v>
      </c>
      <c r="HY48" s="494"/>
      <c r="HZ48" s="51" t="s">
        <v>27</v>
      </c>
      <c r="IA48" s="51" t="s">
        <v>28</v>
      </c>
      <c r="IB48" s="51" t="s">
        <v>29</v>
      </c>
      <c r="IC48" s="51" t="s">
        <v>30</v>
      </c>
      <c r="ID48" s="51" t="s">
        <v>31</v>
      </c>
      <c r="IE48" s="51" t="s">
        <v>32</v>
      </c>
      <c r="IF48" s="51" t="s">
        <v>33</v>
      </c>
      <c r="IG48" s="51" t="s">
        <v>34</v>
      </c>
      <c r="IH48" s="51" t="s">
        <v>42</v>
      </c>
      <c r="II48" s="51" t="s">
        <v>35</v>
      </c>
      <c r="IJ48" s="51" t="s">
        <v>36</v>
      </c>
      <c r="IK48" s="51" t="s">
        <v>37</v>
      </c>
      <c r="IL48" s="51" t="s">
        <v>38</v>
      </c>
      <c r="IM48" s="17"/>
      <c r="IS48" s="493" t="s">
        <v>2</v>
      </c>
      <c r="IT48" s="494"/>
      <c r="IU48" s="51" t="s">
        <v>27</v>
      </c>
      <c r="IV48" s="51" t="s">
        <v>28</v>
      </c>
      <c r="IW48" s="51" t="s">
        <v>29</v>
      </c>
      <c r="IX48" s="51" t="s">
        <v>30</v>
      </c>
      <c r="IY48" s="51" t="s">
        <v>31</v>
      </c>
      <c r="IZ48" s="51" t="s">
        <v>32</v>
      </c>
      <c r="JA48" s="51" t="s">
        <v>33</v>
      </c>
      <c r="JB48" s="51" t="s">
        <v>34</v>
      </c>
      <c r="JC48" s="51" t="s">
        <v>42</v>
      </c>
      <c r="JD48" s="51" t="s">
        <v>35</v>
      </c>
      <c r="JE48" s="51" t="s">
        <v>36</v>
      </c>
      <c r="JF48" s="51" t="s">
        <v>37</v>
      </c>
      <c r="JG48" s="51" t="s">
        <v>38</v>
      </c>
      <c r="JH48" s="17"/>
      <c r="JN48" s="493" t="s">
        <v>2</v>
      </c>
      <c r="JO48" s="494"/>
      <c r="JP48" s="51" t="s">
        <v>27</v>
      </c>
      <c r="JQ48" s="51" t="s">
        <v>28</v>
      </c>
      <c r="JR48" s="51" t="s">
        <v>29</v>
      </c>
      <c r="JS48" s="51" t="s">
        <v>30</v>
      </c>
      <c r="JT48" s="51" t="s">
        <v>31</v>
      </c>
      <c r="JU48" s="51" t="s">
        <v>32</v>
      </c>
      <c r="JV48" s="51" t="s">
        <v>33</v>
      </c>
      <c r="JW48" s="51" t="s">
        <v>34</v>
      </c>
      <c r="JX48" s="51" t="s">
        <v>42</v>
      </c>
      <c r="JY48" s="51" t="s">
        <v>35</v>
      </c>
      <c r="JZ48" s="51" t="s">
        <v>36</v>
      </c>
      <c r="KA48" s="51" t="s">
        <v>37</v>
      </c>
      <c r="KB48" s="51" t="s">
        <v>38</v>
      </c>
      <c r="KC48" s="17"/>
      <c r="KI48" s="493" t="s">
        <v>2</v>
      </c>
      <c r="KJ48" s="494"/>
      <c r="KK48" s="51" t="s">
        <v>27</v>
      </c>
      <c r="KL48" s="51" t="s">
        <v>28</v>
      </c>
      <c r="KM48" s="51" t="s">
        <v>29</v>
      </c>
      <c r="KN48" s="51" t="s">
        <v>30</v>
      </c>
      <c r="KO48" s="51" t="s">
        <v>31</v>
      </c>
      <c r="KP48" s="51" t="s">
        <v>32</v>
      </c>
      <c r="KQ48" s="51" t="s">
        <v>33</v>
      </c>
      <c r="KR48" s="51" t="s">
        <v>34</v>
      </c>
      <c r="KS48" s="51" t="s">
        <v>42</v>
      </c>
      <c r="KT48" s="51" t="s">
        <v>35</v>
      </c>
      <c r="KU48" s="51" t="s">
        <v>36</v>
      </c>
      <c r="KV48" s="51" t="s">
        <v>37</v>
      </c>
      <c r="KW48" s="51" t="s">
        <v>38</v>
      </c>
      <c r="KX48" s="17"/>
      <c r="LD48" s="493" t="s">
        <v>2</v>
      </c>
      <c r="LE48" s="494"/>
      <c r="LF48" s="51" t="s">
        <v>27</v>
      </c>
      <c r="LG48" s="51" t="s">
        <v>28</v>
      </c>
      <c r="LH48" s="51" t="s">
        <v>29</v>
      </c>
      <c r="LI48" s="51" t="s">
        <v>30</v>
      </c>
      <c r="LJ48" s="51" t="s">
        <v>31</v>
      </c>
      <c r="LK48" s="51" t="s">
        <v>32</v>
      </c>
      <c r="LL48" s="51" t="s">
        <v>33</v>
      </c>
      <c r="LM48" s="51" t="s">
        <v>34</v>
      </c>
      <c r="LN48" s="51" t="s">
        <v>42</v>
      </c>
      <c r="LO48" s="51" t="s">
        <v>35</v>
      </c>
      <c r="LP48" s="51" t="s">
        <v>36</v>
      </c>
      <c r="LQ48" s="51" t="s">
        <v>37</v>
      </c>
      <c r="LR48" s="51" t="s">
        <v>38</v>
      </c>
      <c r="LS48" s="17"/>
    </row>
    <row r="49" spans="19:331" ht="15.75" customHeight="1" thickTop="1" x14ac:dyDescent="0.25">
      <c r="V49" s="391" t="s">
        <v>44</v>
      </c>
      <c r="W49" s="392"/>
      <c r="X49" s="52" t="str">
        <f>'Rückmeldung (Druck)'!X23</f>
        <v/>
      </c>
      <c r="Y49" s="52" t="str">
        <f>'Rückmeldung (Druck)'!Y23</f>
        <v/>
      </c>
      <c r="Z49" s="52" t="str">
        <f>'Rückmeldung (Druck)'!Z23</f>
        <v/>
      </c>
      <c r="AA49" s="52" t="str">
        <f>'Rückmeldung (Druck)'!AA23</f>
        <v/>
      </c>
      <c r="AB49" s="52" t="str">
        <f>'Rückmeldung (Druck)'!AB23</f>
        <v/>
      </c>
      <c r="AC49" s="52" t="str">
        <f>'Rückmeldung (Druck)'!AC23</f>
        <v/>
      </c>
      <c r="AD49" s="52" t="str">
        <f>'Rückmeldung (Druck)'!AD23</f>
        <v/>
      </c>
      <c r="AE49" s="52" t="str">
        <f>'Rückmeldung (Druck)'!AE23</f>
        <v/>
      </c>
      <c r="AF49" s="52" t="str">
        <f>'Rückmeldung (Druck)'!AF23</f>
        <v/>
      </c>
      <c r="AG49" s="52" t="str">
        <f>'Rückmeldung (Druck)'!AG23</f>
        <v/>
      </c>
      <c r="AH49" s="52" t="str">
        <f>'Rückmeldung (Druck)'!AH23</f>
        <v/>
      </c>
      <c r="AI49" s="52" t="str">
        <f>'Rückmeldung (Druck)'!AI23</f>
        <v/>
      </c>
      <c r="AJ49" s="52" t="str">
        <f>'Rückmeldung (Druck)'!AJ23</f>
        <v/>
      </c>
      <c r="AK49" s="17"/>
      <c r="AQ49" s="391" t="s">
        <v>44</v>
      </c>
      <c r="AR49" s="392"/>
      <c r="AS49" s="52" t="str">
        <f>'Rückmeldung (Druck)'!AS23</f>
        <v/>
      </c>
      <c r="AT49" s="52" t="str">
        <f>'Rückmeldung (Druck)'!AT23</f>
        <v/>
      </c>
      <c r="AU49" s="52" t="str">
        <f>'Rückmeldung (Druck)'!AU23</f>
        <v/>
      </c>
      <c r="AV49" s="52" t="str">
        <f>'Rückmeldung (Druck)'!AV23</f>
        <v/>
      </c>
      <c r="AW49" s="52" t="str">
        <f>'Rückmeldung (Druck)'!AW23</f>
        <v/>
      </c>
      <c r="AX49" s="52" t="str">
        <f>'Rückmeldung (Druck)'!AX23</f>
        <v/>
      </c>
      <c r="AY49" s="52" t="str">
        <f>'Rückmeldung (Druck)'!AY23</f>
        <v/>
      </c>
      <c r="AZ49" s="52" t="str">
        <f>'Rückmeldung (Druck)'!AZ23</f>
        <v/>
      </c>
      <c r="BA49" s="52" t="str">
        <f>'Rückmeldung (Druck)'!BA23</f>
        <v/>
      </c>
      <c r="BB49" s="52" t="str">
        <f>'Rückmeldung (Druck)'!BB23</f>
        <v/>
      </c>
      <c r="BC49" s="52" t="str">
        <f>'Rückmeldung (Druck)'!BC23</f>
        <v/>
      </c>
      <c r="BD49" s="52" t="str">
        <f>'Rückmeldung (Druck)'!BD23</f>
        <v/>
      </c>
      <c r="BE49" s="52" t="str">
        <f>'Rückmeldung (Druck)'!BE23</f>
        <v/>
      </c>
      <c r="BF49" s="17"/>
      <c r="BL49" s="391" t="s">
        <v>44</v>
      </c>
      <c r="BM49" s="392"/>
      <c r="BN49" s="52" t="str">
        <f>'Rückmeldung (Druck)'!BN23</f>
        <v/>
      </c>
      <c r="BO49" s="52" t="str">
        <f>'Rückmeldung (Druck)'!BO23</f>
        <v/>
      </c>
      <c r="BP49" s="52" t="str">
        <f>'Rückmeldung (Druck)'!BP23</f>
        <v/>
      </c>
      <c r="BQ49" s="52" t="str">
        <f>'Rückmeldung (Druck)'!BQ23</f>
        <v/>
      </c>
      <c r="BR49" s="52" t="str">
        <f>'Rückmeldung (Druck)'!BR23</f>
        <v/>
      </c>
      <c r="BS49" s="52" t="str">
        <f>'Rückmeldung (Druck)'!BS23</f>
        <v/>
      </c>
      <c r="BT49" s="52" t="str">
        <f>'Rückmeldung (Druck)'!BT23</f>
        <v/>
      </c>
      <c r="BU49" s="52" t="str">
        <f>'Rückmeldung (Druck)'!BU23</f>
        <v/>
      </c>
      <c r="BV49" s="52" t="str">
        <f>'Rückmeldung (Druck)'!BV23</f>
        <v/>
      </c>
      <c r="BW49" s="52" t="str">
        <f>'Rückmeldung (Druck)'!BW23</f>
        <v/>
      </c>
      <c r="BX49" s="52" t="str">
        <f>'Rückmeldung (Druck)'!BX23</f>
        <v/>
      </c>
      <c r="BY49" s="52" t="str">
        <f>'Rückmeldung (Druck)'!BY23</f>
        <v/>
      </c>
      <c r="BZ49" s="52" t="str">
        <f>'Rückmeldung (Druck)'!BZ23</f>
        <v/>
      </c>
      <c r="CA49" s="17"/>
      <c r="CG49" s="391" t="s">
        <v>44</v>
      </c>
      <c r="CH49" s="392"/>
      <c r="CI49" s="52" t="str">
        <f>'Rückmeldung (Druck)'!CI23</f>
        <v/>
      </c>
      <c r="CJ49" s="52" t="str">
        <f>'Rückmeldung (Druck)'!CJ23</f>
        <v/>
      </c>
      <c r="CK49" s="52" t="str">
        <f>'Rückmeldung (Druck)'!CK23</f>
        <v/>
      </c>
      <c r="CL49" s="52" t="str">
        <f>'Rückmeldung (Druck)'!CL23</f>
        <v/>
      </c>
      <c r="CM49" s="52" t="str">
        <f>'Rückmeldung (Druck)'!CM23</f>
        <v/>
      </c>
      <c r="CN49" s="52" t="str">
        <f>'Rückmeldung (Druck)'!CN23</f>
        <v/>
      </c>
      <c r="CO49" s="52" t="str">
        <f>'Rückmeldung (Druck)'!CO23</f>
        <v/>
      </c>
      <c r="CP49" s="52" t="str">
        <f>'Rückmeldung (Druck)'!CP23</f>
        <v/>
      </c>
      <c r="CQ49" s="52" t="str">
        <f>'Rückmeldung (Druck)'!CQ23</f>
        <v/>
      </c>
      <c r="CR49" s="52" t="str">
        <f>'Rückmeldung (Druck)'!CR23</f>
        <v/>
      </c>
      <c r="CS49" s="52" t="str">
        <f>'Rückmeldung (Druck)'!CS23</f>
        <v/>
      </c>
      <c r="CT49" s="52" t="str">
        <f>'Rückmeldung (Druck)'!CT23</f>
        <v/>
      </c>
      <c r="CU49" s="52" t="str">
        <f>'Rückmeldung (Druck)'!CU23</f>
        <v/>
      </c>
      <c r="CV49" s="17"/>
      <c r="DB49" s="391" t="s">
        <v>44</v>
      </c>
      <c r="DC49" s="392"/>
      <c r="DD49" s="52" t="str">
        <f>'Rückmeldung (Druck)'!DD23</f>
        <v/>
      </c>
      <c r="DE49" s="52" t="str">
        <f>'Rückmeldung (Druck)'!DE23</f>
        <v/>
      </c>
      <c r="DF49" s="52" t="str">
        <f>'Rückmeldung (Druck)'!DF23</f>
        <v/>
      </c>
      <c r="DG49" s="52" t="str">
        <f>'Rückmeldung (Druck)'!DG23</f>
        <v/>
      </c>
      <c r="DH49" s="52" t="str">
        <f>'Rückmeldung (Druck)'!DH23</f>
        <v/>
      </c>
      <c r="DI49" s="52" t="str">
        <f>'Rückmeldung (Druck)'!DI23</f>
        <v/>
      </c>
      <c r="DJ49" s="52" t="str">
        <f>'Rückmeldung (Druck)'!DJ23</f>
        <v/>
      </c>
      <c r="DK49" s="52" t="str">
        <f>'Rückmeldung (Druck)'!DK23</f>
        <v/>
      </c>
      <c r="DL49" s="52" t="str">
        <f>'Rückmeldung (Druck)'!DL23</f>
        <v/>
      </c>
      <c r="DM49" s="52" t="str">
        <f>'Rückmeldung (Druck)'!DM23</f>
        <v/>
      </c>
      <c r="DN49" s="52" t="str">
        <f>'Rückmeldung (Druck)'!DN23</f>
        <v/>
      </c>
      <c r="DO49" s="52" t="str">
        <f>'Rückmeldung (Druck)'!DO23</f>
        <v/>
      </c>
      <c r="DP49" s="52" t="str">
        <f>'Rückmeldung (Druck)'!DP23</f>
        <v/>
      </c>
      <c r="DQ49" s="17"/>
      <c r="DW49" s="391" t="s">
        <v>44</v>
      </c>
      <c r="DX49" s="392"/>
      <c r="DY49" s="52" t="str">
        <f>'Rückmeldung (Druck)'!DY23</f>
        <v/>
      </c>
      <c r="DZ49" s="52" t="str">
        <f>'Rückmeldung (Druck)'!DZ23</f>
        <v/>
      </c>
      <c r="EA49" s="52" t="str">
        <f>'Rückmeldung (Druck)'!EA23</f>
        <v/>
      </c>
      <c r="EB49" s="52" t="str">
        <f>'Rückmeldung (Druck)'!EB23</f>
        <v/>
      </c>
      <c r="EC49" s="52" t="str">
        <f>'Rückmeldung (Druck)'!EC23</f>
        <v/>
      </c>
      <c r="ED49" s="52" t="str">
        <f>'Rückmeldung (Druck)'!ED23</f>
        <v/>
      </c>
      <c r="EE49" s="52" t="str">
        <f>'Rückmeldung (Druck)'!EE23</f>
        <v/>
      </c>
      <c r="EF49" s="52" t="str">
        <f>'Rückmeldung (Druck)'!EF23</f>
        <v/>
      </c>
      <c r="EG49" s="52" t="str">
        <f>'Rückmeldung (Druck)'!EG23</f>
        <v/>
      </c>
      <c r="EH49" s="52" t="str">
        <f>'Rückmeldung (Druck)'!EH23</f>
        <v/>
      </c>
      <c r="EI49" s="52" t="str">
        <f>'Rückmeldung (Druck)'!EI23</f>
        <v/>
      </c>
      <c r="EJ49" s="52" t="str">
        <f>'Rückmeldung (Druck)'!EJ23</f>
        <v/>
      </c>
      <c r="EK49" s="52" t="str">
        <f>'Rückmeldung (Druck)'!EK23</f>
        <v/>
      </c>
      <c r="EL49" s="17"/>
      <c r="ER49" s="391" t="s">
        <v>44</v>
      </c>
      <c r="ES49" s="392"/>
      <c r="ET49" s="52" t="str">
        <f>'Rückmeldung (Druck)'!ET23</f>
        <v/>
      </c>
      <c r="EU49" s="52" t="str">
        <f>'Rückmeldung (Druck)'!EU23</f>
        <v/>
      </c>
      <c r="EV49" s="52" t="str">
        <f>'Rückmeldung (Druck)'!EV23</f>
        <v/>
      </c>
      <c r="EW49" s="52" t="str">
        <f>'Rückmeldung (Druck)'!EW23</f>
        <v/>
      </c>
      <c r="EX49" s="52" t="str">
        <f>'Rückmeldung (Druck)'!EX23</f>
        <v/>
      </c>
      <c r="EY49" s="52" t="str">
        <f>'Rückmeldung (Druck)'!EY23</f>
        <v/>
      </c>
      <c r="EZ49" s="52" t="str">
        <f>'Rückmeldung (Druck)'!EZ23</f>
        <v/>
      </c>
      <c r="FA49" s="52" t="str">
        <f>'Rückmeldung (Druck)'!FA23</f>
        <v/>
      </c>
      <c r="FB49" s="52" t="str">
        <f>'Rückmeldung (Druck)'!FB23</f>
        <v/>
      </c>
      <c r="FC49" s="52" t="str">
        <f>'Rückmeldung (Druck)'!FC23</f>
        <v/>
      </c>
      <c r="FD49" s="52" t="str">
        <f>'Rückmeldung (Druck)'!FD23</f>
        <v/>
      </c>
      <c r="FE49" s="52" t="str">
        <f>'Rückmeldung (Druck)'!FE23</f>
        <v/>
      </c>
      <c r="FF49" s="52" t="str">
        <f>'Rückmeldung (Druck)'!FF23</f>
        <v/>
      </c>
      <c r="FG49" s="17"/>
      <c r="FM49" s="391" t="s">
        <v>44</v>
      </c>
      <c r="FN49" s="392"/>
      <c r="FO49" s="52" t="str">
        <f>'Rückmeldung (Druck)'!FO23</f>
        <v/>
      </c>
      <c r="FP49" s="52" t="str">
        <f>'Rückmeldung (Druck)'!FP23</f>
        <v/>
      </c>
      <c r="FQ49" s="52" t="str">
        <f>'Rückmeldung (Druck)'!FQ23</f>
        <v/>
      </c>
      <c r="FR49" s="52" t="str">
        <f>'Rückmeldung (Druck)'!FR23</f>
        <v/>
      </c>
      <c r="FS49" s="52" t="str">
        <f>'Rückmeldung (Druck)'!FS23</f>
        <v/>
      </c>
      <c r="FT49" s="52" t="str">
        <f>'Rückmeldung (Druck)'!FT23</f>
        <v/>
      </c>
      <c r="FU49" s="52" t="str">
        <f>'Rückmeldung (Druck)'!FU23</f>
        <v/>
      </c>
      <c r="FV49" s="52" t="str">
        <f>'Rückmeldung (Druck)'!FV23</f>
        <v/>
      </c>
      <c r="FW49" s="52" t="str">
        <f>'Rückmeldung (Druck)'!FW23</f>
        <v/>
      </c>
      <c r="FX49" s="52" t="str">
        <f>'Rückmeldung (Druck)'!FX23</f>
        <v/>
      </c>
      <c r="FY49" s="52" t="str">
        <f>'Rückmeldung (Druck)'!FY23</f>
        <v/>
      </c>
      <c r="FZ49" s="52" t="str">
        <f>'Rückmeldung (Druck)'!FZ23</f>
        <v/>
      </c>
      <c r="GA49" s="52" t="str">
        <f>'Rückmeldung (Druck)'!GA23</f>
        <v/>
      </c>
      <c r="GB49" s="17"/>
      <c r="GH49" s="391" t="s">
        <v>44</v>
      </c>
      <c r="GI49" s="392"/>
      <c r="GJ49" s="52" t="str">
        <f>'Rückmeldung (Druck)'!GJ23</f>
        <v/>
      </c>
      <c r="GK49" s="52" t="str">
        <f>'Rückmeldung (Druck)'!GK23</f>
        <v/>
      </c>
      <c r="GL49" s="52" t="str">
        <f>'Rückmeldung (Druck)'!GL23</f>
        <v/>
      </c>
      <c r="GM49" s="52" t="str">
        <f>'Rückmeldung (Druck)'!GM23</f>
        <v/>
      </c>
      <c r="GN49" s="52" t="str">
        <f>'Rückmeldung (Druck)'!GN23</f>
        <v/>
      </c>
      <c r="GO49" s="52" t="str">
        <f>'Rückmeldung (Druck)'!GO23</f>
        <v/>
      </c>
      <c r="GP49" s="52" t="str">
        <f>'Rückmeldung (Druck)'!GP23</f>
        <v/>
      </c>
      <c r="GQ49" s="52" t="str">
        <f>'Rückmeldung (Druck)'!GQ23</f>
        <v/>
      </c>
      <c r="GR49" s="52" t="str">
        <f>'Rückmeldung (Druck)'!GR23</f>
        <v/>
      </c>
      <c r="GS49" s="52" t="str">
        <f>'Rückmeldung (Druck)'!GS23</f>
        <v/>
      </c>
      <c r="GT49" s="52" t="str">
        <f>'Rückmeldung (Druck)'!GT23</f>
        <v/>
      </c>
      <c r="GU49" s="52" t="str">
        <f>'Rückmeldung (Druck)'!GU23</f>
        <v/>
      </c>
      <c r="GV49" s="52" t="str">
        <f>'Rückmeldung (Druck)'!GV23</f>
        <v/>
      </c>
      <c r="GW49" s="17"/>
      <c r="HC49" s="391" t="s">
        <v>44</v>
      </c>
      <c r="HD49" s="392"/>
      <c r="HE49" s="52" t="str">
        <f>'Rückmeldung (Druck)'!HE23</f>
        <v/>
      </c>
      <c r="HF49" s="52" t="str">
        <f>'Rückmeldung (Druck)'!HF23</f>
        <v/>
      </c>
      <c r="HG49" s="52" t="str">
        <f>'Rückmeldung (Druck)'!HG23</f>
        <v/>
      </c>
      <c r="HH49" s="52" t="str">
        <f>'Rückmeldung (Druck)'!HH23</f>
        <v/>
      </c>
      <c r="HI49" s="52" t="str">
        <f>'Rückmeldung (Druck)'!HI23</f>
        <v/>
      </c>
      <c r="HJ49" s="52" t="str">
        <f>'Rückmeldung (Druck)'!HJ23</f>
        <v/>
      </c>
      <c r="HK49" s="52" t="str">
        <f>'Rückmeldung (Druck)'!HK23</f>
        <v/>
      </c>
      <c r="HL49" s="52" t="str">
        <f>'Rückmeldung (Druck)'!HL23</f>
        <v/>
      </c>
      <c r="HM49" s="52" t="str">
        <f>'Rückmeldung (Druck)'!HM23</f>
        <v/>
      </c>
      <c r="HN49" s="52" t="str">
        <f>'Rückmeldung (Druck)'!HN23</f>
        <v/>
      </c>
      <c r="HO49" s="52" t="str">
        <f>'Rückmeldung (Druck)'!HO23</f>
        <v/>
      </c>
      <c r="HP49" s="52" t="str">
        <f>'Rückmeldung (Druck)'!HP23</f>
        <v/>
      </c>
      <c r="HQ49" s="52" t="str">
        <f>'Rückmeldung (Druck)'!HQ23</f>
        <v/>
      </c>
      <c r="HR49" s="17"/>
      <c r="HX49" s="391" t="s">
        <v>44</v>
      </c>
      <c r="HY49" s="392"/>
      <c r="HZ49" s="52" t="str">
        <f>'Rückmeldung (Druck)'!HZ23</f>
        <v/>
      </c>
      <c r="IA49" s="52" t="str">
        <f>'Rückmeldung (Druck)'!IA23</f>
        <v/>
      </c>
      <c r="IB49" s="52" t="str">
        <f>'Rückmeldung (Druck)'!IB23</f>
        <v/>
      </c>
      <c r="IC49" s="52" t="str">
        <f>'Rückmeldung (Druck)'!IC23</f>
        <v/>
      </c>
      <c r="ID49" s="52" t="str">
        <f>'Rückmeldung (Druck)'!ID23</f>
        <v/>
      </c>
      <c r="IE49" s="52" t="str">
        <f>'Rückmeldung (Druck)'!IE23</f>
        <v/>
      </c>
      <c r="IF49" s="52" t="str">
        <f>'Rückmeldung (Druck)'!IF23</f>
        <v/>
      </c>
      <c r="IG49" s="52" t="str">
        <f>'Rückmeldung (Druck)'!IG23</f>
        <v/>
      </c>
      <c r="IH49" s="52" t="str">
        <f>'Rückmeldung (Druck)'!IH23</f>
        <v/>
      </c>
      <c r="II49" s="52" t="str">
        <f>'Rückmeldung (Druck)'!II23</f>
        <v/>
      </c>
      <c r="IJ49" s="52" t="str">
        <f>'Rückmeldung (Druck)'!IJ23</f>
        <v/>
      </c>
      <c r="IK49" s="52" t="str">
        <f>'Rückmeldung (Druck)'!IK23</f>
        <v/>
      </c>
      <c r="IL49" s="52" t="str">
        <f>'Rückmeldung (Druck)'!IL23</f>
        <v/>
      </c>
      <c r="IM49" s="17"/>
      <c r="IS49" s="391" t="s">
        <v>44</v>
      </c>
      <c r="IT49" s="392"/>
      <c r="IU49" s="52" t="str">
        <f>'Rückmeldung (Druck)'!IU23</f>
        <v/>
      </c>
      <c r="IV49" s="52" t="str">
        <f>'Rückmeldung (Druck)'!IV23</f>
        <v/>
      </c>
      <c r="IW49" s="52" t="str">
        <f>'Rückmeldung (Druck)'!IW23</f>
        <v/>
      </c>
      <c r="IX49" s="52" t="str">
        <f>'Rückmeldung (Druck)'!IX23</f>
        <v/>
      </c>
      <c r="IY49" s="52" t="str">
        <f>'Rückmeldung (Druck)'!IY23</f>
        <v/>
      </c>
      <c r="IZ49" s="52" t="str">
        <f>'Rückmeldung (Druck)'!IZ23</f>
        <v/>
      </c>
      <c r="JA49" s="52" t="str">
        <f>'Rückmeldung (Druck)'!JA23</f>
        <v/>
      </c>
      <c r="JB49" s="52" t="str">
        <f>'Rückmeldung (Druck)'!JB23</f>
        <v/>
      </c>
      <c r="JC49" s="52" t="str">
        <f>'Rückmeldung (Druck)'!JC23</f>
        <v/>
      </c>
      <c r="JD49" s="52" t="str">
        <f>'Rückmeldung (Druck)'!JD23</f>
        <v/>
      </c>
      <c r="JE49" s="52" t="str">
        <f>'Rückmeldung (Druck)'!JE23</f>
        <v/>
      </c>
      <c r="JF49" s="52" t="str">
        <f>'Rückmeldung (Druck)'!JF23</f>
        <v/>
      </c>
      <c r="JG49" s="52" t="str">
        <f>'Rückmeldung (Druck)'!JG23</f>
        <v/>
      </c>
      <c r="JH49" s="17"/>
      <c r="JN49" s="391" t="s">
        <v>44</v>
      </c>
      <c r="JO49" s="392"/>
      <c r="JP49" s="52" t="str">
        <f>'Rückmeldung (Druck)'!JP23</f>
        <v/>
      </c>
      <c r="JQ49" s="52" t="str">
        <f>'Rückmeldung (Druck)'!JQ23</f>
        <v/>
      </c>
      <c r="JR49" s="52" t="str">
        <f>'Rückmeldung (Druck)'!JR23</f>
        <v/>
      </c>
      <c r="JS49" s="52" t="str">
        <f>'Rückmeldung (Druck)'!JS23</f>
        <v/>
      </c>
      <c r="JT49" s="52" t="str">
        <f>'Rückmeldung (Druck)'!JT23</f>
        <v/>
      </c>
      <c r="JU49" s="52" t="str">
        <f>'Rückmeldung (Druck)'!JU23</f>
        <v/>
      </c>
      <c r="JV49" s="52" t="str">
        <f>'Rückmeldung (Druck)'!JV23</f>
        <v/>
      </c>
      <c r="JW49" s="52" t="str">
        <f>'Rückmeldung (Druck)'!JW23</f>
        <v/>
      </c>
      <c r="JX49" s="52" t="str">
        <f>'Rückmeldung (Druck)'!JX23</f>
        <v/>
      </c>
      <c r="JY49" s="52" t="str">
        <f>'Rückmeldung (Druck)'!JY23</f>
        <v/>
      </c>
      <c r="JZ49" s="52" t="str">
        <f>'Rückmeldung (Druck)'!JZ23</f>
        <v/>
      </c>
      <c r="KA49" s="52" t="str">
        <f>'Rückmeldung (Druck)'!KA23</f>
        <v/>
      </c>
      <c r="KB49" s="52" t="str">
        <f>'Rückmeldung (Druck)'!KB23</f>
        <v/>
      </c>
      <c r="KC49" s="17"/>
      <c r="KI49" s="391" t="s">
        <v>44</v>
      </c>
      <c r="KJ49" s="392"/>
      <c r="KK49" s="52" t="str">
        <f>'Rückmeldung (Druck)'!KK23</f>
        <v/>
      </c>
      <c r="KL49" s="52" t="str">
        <f>'Rückmeldung (Druck)'!KL23</f>
        <v/>
      </c>
      <c r="KM49" s="52" t="str">
        <f>'Rückmeldung (Druck)'!KM23</f>
        <v/>
      </c>
      <c r="KN49" s="52" t="str">
        <f>'Rückmeldung (Druck)'!KN23</f>
        <v/>
      </c>
      <c r="KO49" s="52" t="str">
        <f>'Rückmeldung (Druck)'!KO23</f>
        <v/>
      </c>
      <c r="KP49" s="52" t="str">
        <f>'Rückmeldung (Druck)'!KP23</f>
        <v/>
      </c>
      <c r="KQ49" s="52" t="str">
        <f>'Rückmeldung (Druck)'!KQ23</f>
        <v/>
      </c>
      <c r="KR49" s="52" t="str">
        <f>'Rückmeldung (Druck)'!KR23</f>
        <v/>
      </c>
      <c r="KS49" s="52" t="str">
        <f>'Rückmeldung (Druck)'!KS23</f>
        <v/>
      </c>
      <c r="KT49" s="52" t="str">
        <f>'Rückmeldung (Druck)'!KT23</f>
        <v/>
      </c>
      <c r="KU49" s="52" t="str">
        <f>'Rückmeldung (Druck)'!KU23</f>
        <v/>
      </c>
      <c r="KV49" s="52" t="str">
        <f>'Rückmeldung (Druck)'!KV23</f>
        <v/>
      </c>
      <c r="KW49" s="52" t="str">
        <f>'Rückmeldung (Druck)'!KW23</f>
        <v/>
      </c>
      <c r="KX49" s="17"/>
      <c r="LD49" s="391" t="s">
        <v>44</v>
      </c>
      <c r="LE49" s="392"/>
      <c r="LF49" s="52" t="str">
        <f>'Rückmeldung (Druck)'!LF23</f>
        <v/>
      </c>
      <c r="LG49" s="52" t="str">
        <f>'Rückmeldung (Druck)'!LG23</f>
        <v/>
      </c>
      <c r="LH49" s="52" t="str">
        <f>'Rückmeldung (Druck)'!LH23</f>
        <v/>
      </c>
      <c r="LI49" s="52" t="str">
        <f>'Rückmeldung (Druck)'!LI23</f>
        <v/>
      </c>
      <c r="LJ49" s="52" t="str">
        <f>'Rückmeldung (Druck)'!LJ23</f>
        <v/>
      </c>
      <c r="LK49" s="52" t="str">
        <f>'Rückmeldung (Druck)'!LK23</f>
        <v/>
      </c>
      <c r="LL49" s="52" t="str">
        <f>'Rückmeldung (Druck)'!LL23</f>
        <v/>
      </c>
      <c r="LM49" s="52" t="str">
        <f>'Rückmeldung (Druck)'!LM23</f>
        <v/>
      </c>
      <c r="LN49" s="52" t="str">
        <f>'Rückmeldung (Druck)'!LN23</f>
        <v/>
      </c>
      <c r="LO49" s="52" t="str">
        <f>'Rückmeldung (Druck)'!LO23</f>
        <v/>
      </c>
      <c r="LP49" s="52" t="str">
        <f>'Rückmeldung (Druck)'!LP23</f>
        <v/>
      </c>
      <c r="LQ49" s="52" t="str">
        <f>'Rückmeldung (Druck)'!LQ23</f>
        <v/>
      </c>
      <c r="LR49" s="52" t="str">
        <f>'Rückmeldung (Druck)'!LR23</f>
        <v/>
      </c>
      <c r="LS49" s="17"/>
    </row>
    <row r="50" spans="19:331" ht="15.75" customHeight="1" x14ac:dyDescent="0.25">
      <c r="V50" s="393"/>
      <c r="W50" s="394"/>
      <c r="X50" s="395">
        <f>SUM(X49:Z49)</f>
        <v>0</v>
      </c>
      <c r="Y50" s="397"/>
      <c r="Z50" s="396"/>
      <c r="AA50" s="395">
        <f>SUM(AA49:AC49)</f>
        <v>0</v>
      </c>
      <c r="AB50" s="397"/>
      <c r="AC50" s="396"/>
      <c r="AD50" s="395">
        <f>SUM(AD49:AE49)</f>
        <v>0</v>
      </c>
      <c r="AE50" s="396"/>
      <c r="AF50" s="395">
        <f>SUM(AF49:AG49)</f>
        <v>0</v>
      </c>
      <c r="AG50" s="396"/>
      <c r="AH50" s="395">
        <f>SUM(AH49:AI49)</f>
        <v>0</v>
      </c>
      <c r="AI50" s="396"/>
      <c r="AJ50" s="50">
        <f>SUM(AJ49)</f>
        <v>0</v>
      </c>
      <c r="AK50" s="17"/>
      <c r="AQ50" s="393"/>
      <c r="AR50" s="394"/>
      <c r="AS50" s="395">
        <f>SUM(AS49:AU49)</f>
        <v>0</v>
      </c>
      <c r="AT50" s="397"/>
      <c r="AU50" s="396"/>
      <c r="AV50" s="395">
        <f>SUM(AV49:AX49)</f>
        <v>0</v>
      </c>
      <c r="AW50" s="397"/>
      <c r="AX50" s="396"/>
      <c r="AY50" s="395">
        <f>SUM(AY49:AZ49)</f>
        <v>0</v>
      </c>
      <c r="AZ50" s="396"/>
      <c r="BA50" s="395">
        <f>SUM(BA49:BB49)</f>
        <v>0</v>
      </c>
      <c r="BB50" s="396"/>
      <c r="BC50" s="395">
        <f>SUM(BC49:BD49)</f>
        <v>0</v>
      </c>
      <c r="BD50" s="396"/>
      <c r="BE50" s="50">
        <f>SUM(BE49)</f>
        <v>0</v>
      </c>
      <c r="BF50" s="17"/>
      <c r="BL50" s="393"/>
      <c r="BM50" s="394"/>
      <c r="BN50" s="395">
        <f>SUM(BN49:BP49)</f>
        <v>0</v>
      </c>
      <c r="BO50" s="397"/>
      <c r="BP50" s="396"/>
      <c r="BQ50" s="395">
        <f>SUM(BQ49:BS49)</f>
        <v>0</v>
      </c>
      <c r="BR50" s="397"/>
      <c r="BS50" s="396"/>
      <c r="BT50" s="395">
        <f>SUM(BT49:BU49)</f>
        <v>0</v>
      </c>
      <c r="BU50" s="396"/>
      <c r="BV50" s="395">
        <f>SUM(BV49:BW49)</f>
        <v>0</v>
      </c>
      <c r="BW50" s="396"/>
      <c r="BX50" s="395">
        <f>SUM(BX49:BY49)</f>
        <v>0</v>
      </c>
      <c r="BY50" s="396"/>
      <c r="BZ50" s="50">
        <f>SUM(BZ49)</f>
        <v>0</v>
      </c>
      <c r="CA50" s="17"/>
      <c r="CG50" s="393"/>
      <c r="CH50" s="394"/>
      <c r="CI50" s="395">
        <f>SUM(CI49:CK49)</f>
        <v>0</v>
      </c>
      <c r="CJ50" s="397"/>
      <c r="CK50" s="396"/>
      <c r="CL50" s="395">
        <f>SUM(CL49:CN49)</f>
        <v>0</v>
      </c>
      <c r="CM50" s="397"/>
      <c r="CN50" s="396"/>
      <c r="CO50" s="395">
        <f>SUM(CO49:CP49)</f>
        <v>0</v>
      </c>
      <c r="CP50" s="396"/>
      <c r="CQ50" s="395">
        <f>SUM(CQ49:CR49)</f>
        <v>0</v>
      </c>
      <c r="CR50" s="396"/>
      <c r="CS50" s="395">
        <f>SUM(CS49:CT49)</f>
        <v>0</v>
      </c>
      <c r="CT50" s="396"/>
      <c r="CU50" s="50">
        <f>SUM(CU49)</f>
        <v>0</v>
      </c>
      <c r="CV50" s="17"/>
      <c r="DB50" s="393"/>
      <c r="DC50" s="394"/>
      <c r="DD50" s="395">
        <f>SUM(DD49:DF49)</f>
        <v>0</v>
      </c>
      <c r="DE50" s="397"/>
      <c r="DF50" s="396"/>
      <c r="DG50" s="395">
        <f>SUM(DG49:DI49)</f>
        <v>0</v>
      </c>
      <c r="DH50" s="397"/>
      <c r="DI50" s="396"/>
      <c r="DJ50" s="395">
        <f>SUM(DJ49:DK49)</f>
        <v>0</v>
      </c>
      <c r="DK50" s="396"/>
      <c r="DL50" s="395">
        <f>SUM(DL49:DM49)</f>
        <v>0</v>
      </c>
      <c r="DM50" s="396"/>
      <c r="DN50" s="395">
        <f>SUM(DN49:DO49)</f>
        <v>0</v>
      </c>
      <c r="DO50" s="396"/>
      <c r="DP50" s="50">
        <f>SUM(DP49)</f>
        <v>0</v>
      </c>
      <c r="DQ50" s="17"/>
      <c r="DW50" s="393"/>
      <c r="DX50" s="394"/>
      <c r="DY50" s="395">
        <f>SUM(DY49:EA49)</f>
        <v>0</v>
      </c>
      <c r="DZ50" s="397"/>
      <c r="EA50" s="396"/>
      <c r="EB50" s="395">
        <f>SUM(EB49:ED49)</f>
        <v>0</v>
      </c>
      <c r="EC50" s="397"/>
      <c r="ED50" s="396"/>
      <c r="EE50" s="395">
        <f>SUM(EE49:EF49)</f>
        <v>0</v>
      </c>
      <c r="EF50" s="396"/>
      <c r="EG50" s="395">
        <f>SUM(EG49:EH49)</f>
        <v>0</v>
      </c>
      <c r="EH50" s="396"/>
      <c r="EI50" s="395">
        <f>SUM(EI49:EJ49)</f>
        <v>0</v>
      </c>
      <c r="EJ50" s="396"/>
      <c r="EK50" s="50">
        <f>SUM(EK49)</f>
        <v>0</v>
      </c>
      <c r="EL50" s="17"/>
      <c r="ER50" s="393"/>
      <c r="ES50" s="394"/>
      <c r="ET50" s="395">
        <f>SUM(ET49:EV49)</f>
        <v>0</v>
      </c>
      <c r="EU50" s="397"/>
      <c r="EV50" s="396"/>
      <c r="EW50" s="395">
        <f>SUM(EW49:EY49)</f>
        <v>0</v>
      </c>
      <c r="EX50" s="397"/>
      <c r="EY50" s="396"/>
      <c r="EZ50" s="395">
        <f>SUM(EZ49:FA49)</f>
        <v>0</v>
      </c>
      <c r="FA50" s="396"/>
      <c r="FB50" s="395">
        <f>SUM(FB49:FC49)</f>
        <v>0</v>
      </c>
      <c r="FC50" s="396"/>
      <c r="FD50" s="395">
        <f>SUM(FD49:FE49)</f>
        <v>0</v>
      </c>
      <c r="FE50" s="396"/>
      <c r="FF50" s="50">
        <f>SUM(FF49)</f>
        <v>0</v>
      </c>
      <c r="FG50" s="17"/>
      <c r="FM50" s="393"/>
      <c r="FN50" s="394"/>
      <c r="FO50" s="395">
        <f>SUM(FO49:FQ49)</f>
        <v>0</v>
      </c>
      <c r="FP50" s="397"/>
      <c r="FQ50" s="396"/>
      <c r="FR50" s="395">
        <f>SUM(FR49:FT49)</f>
        <v>0</v>
      </c>
      <c r="FS50" s="397"/>
      <c r="FT50" s="396"/>
      <c r="FU50" s="395">
        <f>SUM(FU49:FV49)</f>
        <v>0</v>
      </c>
      <c r="FV50" s="396"/>
      <c r="FW50" s="395">
        <f>SUM(FW49:FX49)</f>
        <v>0</v>
      </c>
      <c r="FX50" s="396"/>
      <c r="FY50" s="395">
        <f>SUM(FY49:FZ49)</f>
        <v>0</v>
      </c>
      <c r="FZ50" s="396"/>
      <c r="GA50" s="50">
        <f>SUM(GA49)</f>
        <v>0</v>
      </c>
      <c r="GB50" s="17"/>
      <c r="GH50" s="393"/>
      <c r="GI50" s="394"/>
      <c r="GJ50" s="395">
        <f>SUM(GJ49:GL49)</f>
        <v>0</v>
      </c>
      <c r="GK50" s="397"/>
      <c r="GL50" s="396"/>
      <c r="GM50" s="395">
        <f>SUM(GM49:GO49)</f>
        <v>0</v>
      </c>
      <c r="GN50" s="397"/>
      <c r="GO50" s="396"/>
      <c r="GP50" s="395">
        <f>SUM(GP49:GQ49)</f>
        <v>0</v>
      </c>
      <c r="GQ50" s="396"/>
      <c r="GR50" s="395">
        <f>SUM(GR49:GS49)</f>
        <v>0</v>
      </c>
      <c r="GS50" s="396"/>
      <c r="GT50" s="395">
        <f>SUM(GT49:GU49)</f>
        <v>0</v>
      </c>
      <c r="GU50" s="396"/>
      <c r="GV50" s="50">
        <f>SUM(GV49)</f>
        <v>0</v>
      </c>
      <c r="GW50" s="17"/>
      <c r="HC50" s="393"/>
      <c r="HD50" s="394"/>
      <c r="HE50" s="395">
        <f>SUM(HE49:HG49)</f>
        <v>0</v>
      </c>
      <c r="HF50" s="397"/>
      <c r="HG50" s="396"/>
      <c r="HH50" s="395">
        <f>SUM(HH49:HJ49)</f>
        <v>0</v>
      </c>
      <c r="HI50" s="397"/>
      <c r="HJ50" s="396"/>
      <c r="HK50" s="395">
        <f>SUM(HK49:HL49)</f>
        <v>0</v>
      </c>
      <c r="HL50" s="396"/>
      <c r="HM50" s="395">
        <f>SUM(HM49:HN49)</f>
        <v>0</v>
      </c>
      <c r="HN50" s="396"/>
      <c r="HO50" s="395">
        <f>SUM(HO49:HP49)</f>
        <v>0</v>
      </c>
      <c r="HP50" s="396"/>
      <c r="HQ50" s="50">
        <f>SUM(HQ49)</f>
        <v>0</v>
      </c>
      <c r="HR50" s="17"/>
      <c r="HX50" s="393"/>
      <c r="HY50" s="394"/>
      <c r="HZ50" s="395">
        <f>SUM(HZ49:IB49)</f>
        <v>0</v>
      </c>
      <c r="IA50" s="397"/>
      <c r="IB50" s="396"/>
      <c r="IC50" s="395">
        <f>SUM(IC49:IE49)</f>
        <v>0</v>
      </c>
      <c r="ID50" s="397"/>
      <c r="IE50" s="396"/>
      <c r="IF50" s="395">
        <f>SUM(IF49:IG49)</f>
        <v>0</v>
      </c>
      <c r="IG50" s="396"/>
      <c r="IH50" s="395">
        <f>SUM(IH49:II49)</f>
        <v>0</v>
      </c>
      <c r="II50" s="396"/>
      <c r="IJ50" s="395">
        <f>SUM(IJ49:IK49)</f>
        <v>0</v>
      </c>
      <c r="IK50" s="396"/>
      <c r="IL50" s="50">
        <f>SUM(IL49)</f>
        <v>0</v>
      </c>
      <c r="IM50" s="17"/>
      <c r="IS50" s="393"/>
      <c r="IT50" s="394"/>
      <c r="IU50" s="395">
        <f>SUM(IU49:IW49)</f>
        <v>0</v>
      </c>
      <c r="IV50" s="397"/>
      <c r="IW50" s="396"/>
      <c r="IX50" s="395">
        <f>SUM(IX49:IZ49)</f>
        <v>0</v>
      </c>
      <c r="IY50" s="397"/>
      <c r="IZ50" s="396"/>
      <c r="JA50" s="395">
        <f>SUM(JA49:JB49)</f>
        <v>0</v>
      </c>
      <c r="JB50" s="396"/>
      <c r="JC50" s="395">
        <f>SUM(JC49:JD49)</f>
        <v>0</v>
      </c>
      <c r="JD50" s="396"/>
      <c r="JE50" s="395">
        <f>SUM(JE49:JF49)</f>
        <v>0</v>
      </c>
      <c r="JF50" s="396"/>
      <c r="JG50" s="50">
        <f>SUM(JG49)</f>
        <v>0</v>
      </c>
      <c r="JH50" s="17"/>
      <c r="JN50" s="393"/>
      <c r="JO50" s="394"/>
      <c r="JP50" s="395">
        <f>SUM(JP49:JR49)</f>
        <v>0</v>
      </c>
      <c r="JQ50" s="397"/>
      <c r="JR50" s="396"/>
      <c r="JS50" s="395">
        <f>SUM(JS49:JU49)</f>
        <v>0</v>
      </c>
      <c r="JT50" s="397"/>
      <c r="JU50" s="396"/>
      <c r="JV50" s="395">
        <f>SUM(JV49:JW49)</f>
        <v>0</v>
      </c>
      <c r="JW50" s="396"/>
      <c r="JX50" s="395">
        <f>SUM(JX49:JY49)</f>
        <v>0</v>
      </c>
      <c r="JY50" s="396"/>
      <c r="JZ50" s="395">
        <f>SUM(JZ49:KA49)</f>
        <v>0</v>
      </c>
      <c r="KA50" s="396"/>
      <c r="KB50" s="50">
        <f>SUM(KB49)</f>
        <v>0</v>
      </c>
      <c r="KC50" s="17"/>
      <c r="KI50" s="393"/>
      <c r="KJ50" s="394"/>
      <c r="KK50" s="395">
        <f>SUM(KK49:KM49)</f>
        <v>0</v>
      </c>
      <c r="KL50" s="397"/>
      <c r="KM50" s="396"/>
      <c r="KN50" s="395">
        <f>SUM(KN49:KP49)</f>
        <v>0</v>
      </c>
      <c r="KO50" s="397"/>
      <c r="KP50" s="396"/>
      <c r="KQ50" s="395">
        <f>SUM(KQ49:KR49)</f>
        <v>0</v>
      </c>
      <c r="KR50" s="396"/>
      <c r="KS50" s="395">
        <f>SUM(KS49:KT49)</f>
        <v>0</v>
      </c>
      <c r="KT50" s="396"/>
      <c r="KU50" s="395">
        <f>SUM(KU49:KV49)</f>
        <v>0</v>
      </c>
      <c r="KV50" s="396"/>
      <c r="KW50" s="50">
        <f>SUM(KW49)</f>
        <v>0</v>
      </c>
      <c r="KX50" s="17"/>
      <c r="LD50" s="393"/>
      <c r="LE50" s="394"/>
      <c r="LF50" s="395">
        <f>SUM(LF49:LH49)</f>
        <v>0</v>
      </c>
      <c r="LG50" s="397"/>
      <c r="LH50" s="396"/>
      <c r="LI50" s="395">
        <f>SUM(LI49:LK49)</f>
        <v>0</v>
      </c>
      <c r="LJ50" s="397"/>
      <c r="LK50" s="396"/>
      <c r="LL50" s="395">
        <f>SUM(LL49:LM49)</f>
        <v>0</v>
      </c>
      <c r="LM50" s="396"/>
      <c r="LN50" s="395">
        <f>SUM(LN49:LO49)</f>
        <v>0</v>
      </c>
      <c r="LO50" s="396"/>
      <c r="LP50" s="395">
        <f>SUM(LP49:LQ49)</f>
        <v>0</v>
      </c>
      <c r="LQ50" s="396"/>
      <c r="LR50" s="50">
        <f>SUM(LR49)</f>
        <v>0</v>
      </c>
      <c r="LS50" s="17"/>
    </row>
    <row r="51" spans="19:331" ht="15.75" customHeight="1" x14ac:dyDescent="0.25">
      <c r="AJ51" s="122" t="str">
        <f>AJ25</f>
        <v>Ø = N/A</v>
      </c>
      <c r="BE51" s="122" t="str">
        <f>AJ51</f>
        <v>Ø = N/A</v>
      </c>
      <c r="BZ51" s="122" t="str">
        <f>BE51</f>
        <v>Ø = N/A</v>
      </c>
      <c r="CU51" s="122" t="str">
        <f>BZ51</f>
        <v>Ø = N/A</v>
      </c>
      <c r="DP51" s="122" t="str">
        <f>CU51</f>
        <v>Ø = N/A</v>
      </c>
      <c r="EK51" s="122" t="str">
        <f>DP51</f>
        <v>Ø = N/A</v>
      </c>
      <c r="FF51" s="122" t="str">
        <f>EK51</f>
        <v>Ø = N/A</v>
      </c>
      <c r="GA51" s="122" t="str">
        <f>FF51</f>
        <v>Ø = N/A</v>
      </c>
      <c r="GV51" s="122" t="str">
        <f>GA51</f>
        <v>Ø = N/A</v>
      </c>
      <c r="HQ51" s="122" t="str">
        <f>GV51</f>
        <v>Ø = N/A</v>
      </c>
      <c r="IL51" s="122" t="str">
        <f>HQ51</f>
        <v>Ø = N/A</v>
      </c>
      <c r="JG51" s="122" t="str">
        <f>IL51</f>
        <v>Ø = N/A</v>
      </c>
      <c r="KB51" s="122" t="str">
        <f>JG51</f>
        <v>Ø = N/A</v>
      </c>
      <c r="KW51" s="122" t="str">
        <f>KB51</f>
        <v>Ø = N/A</v>
      </c>
      <c r="LR51" s="122" t="str">
        <f>KW51</f>
        <v>Ø = N/A</v>
      </c>
    </row>
    <row r="53" spans="19:331" ht="15.75" hidden="1" customHeight="1" x14ac:dyDescent="0.25">
      <c r="S53" s="194" t="s">
        <v>149</v>
      </c>
      <c r="T53" s="194" t="b">
        <f>Resultate!H37</f>
        <v>1</v>
      </c>
    </row>
    <row r="54" spans="19:331" ht="15.75" hidden="1" customHeight="1" x14ac:dyDescent="0.25">
      <c r="S54" s="194" t="s">
        <v>150</v>
      </c>
      <c r="T54" s="224" t="b">
        <f>Resultate!H38</f>
        <v>1</v>
      </c>
      <c r="Z54" s="114"/>
      <c r="AE54" s="114"/>
      <c r="AG54" s="114"/>
      <c r="AH54" s="114"/>
      <c r="AU54" s="114"/>
      <c r="AZ54" s="114"/>
      <c r="BB54" s="114"/>
      <c r="BC54" s="114"/>
      <c r="BP54" s="114"/>
      <c r="BU54" s="114"/>
      <c r="BW54" s="114"/>
      <c r="BX54" s="114"/>
      <c r="CK54" s="114"/>
      <c r="CP54" s="114"/>
      <c r="CR54" s="114"/>
      <c r="CS54" s="114"/>
      <c r="DF54" s="114"/>
      <c r="DK54" s="114"/>
      <c r="DM54" s="114"/>
      <c r="DN54" s="114"/>
      <c r="EA54" s="114"/>
      <c r="EF54" s="114"/>
      <c r="EH54" s="114"/>
      <c r="EI54" s="114"/>
      <c r="EV54" s="114"/>
      <c r="FA54" s="114"/>
      <c r="FC54" s="114"/>
      <c r="FD54" s="114"/>
      <c r="FQ54" s="114"/>
      <c r="FV54" s="114"/>
      <c r="FX54" s="114"/>
      <c r="FY54" s="114"/>
      <c r="GL54" s="114"/>
      <c r="GQ54" s="114"/>
      <c r="GS54" s="114"/>
      <c r="GT54" s="114"/>
      <c r="HG54" s="114"/>
      <c r="HL54" s="114"/>
      <c r="HN54" s="114"/>
      <c r="HO54" s="114"/>
      <c r="IB54" s="114"/>
      <c r="IG54" s="114"/>
      <c r="II54" s="114"/>
      <c r="IJ54" s="114"/>
      <c r="IW54" s="114"/>
      <c r="JB54" s="114"/>
      <c r="JD54" s="114"/>
      <c r="JE54" s="114"/>
      <c r="JR54" s="114"/>
      <c r="JW54" s="114"/>
      <c r="JY54" s="114"/>
      <c r="JZ54" s="114"/>
      <c r="KM54" s="114"/>
      <c r="KR54" s="114"/>
      <c r="KT54" s="114"/>
      <c r="KU54" s="114"/>
      <c r="LH54" s="114"/>
      <c r="LM54" s="114"/>
      <c r="LO54" s="114"/>
      <c r="LP54" s="114"/>
    </row>
    <row r="55" spans="19:331" ht="15.75" hidden="1" customHeight="1" x14ac:dyDescent="0.25">
      <c r="S55" s="194" t="s">
        <v>151</v>
      </c>
      <c r="T55" s="194" t="b">
        <f>Resultate!H39</f>
        <v>1</v>
      </c>
      <c r="W55" s="118"/>
      <c r="Z55" s="119"/>
      <c r="AA55" s="120"/>
      <c r="AB55" s="120"/>
      <c r="AC55" s="120"/>
      <c r="AE55" s="118"/>
      <c r="AH55" s="119"/>
      <c r="AR55" s="118"/>
      <c r="AU55" s="119"/>
      <c r="AV55" s="120"/>
      <c r="AW55" s="120"/>
      <c r="AX55" s="120"/>
      <c r="AZ55" s="118"/>
      <c r="BC55" s="119"/>
      <c r="BM55" s="118"/>
      <c r="BP55" s="119"/>
      <c r="BQ55" s="120"/>
      <c r="BR55" s="120"/>
      <c r="BS55" s="120"/>
      <c r="BU55" s="118"/>
      <c r="BX55" s="119"/>
      <c r="CH55" s="118"/>
      <c r="CK55" s="119"/>
      <c r="CL55" s="120"/>
      <c r="CM55" s="120"/>
      <c r="CN55" s="120"/>
      <c r="CP55" s="118"/>
      <c r="CS55" s="119"/>
      <c r="DC55" s="118"/>
      <c r="DF55" s="119"/>
      <c r="DG55" s="120"/>
      <c r="DH55" s="120"/>
      <c r="DI55" s="120"/>
      <c r="DK55" s="118"/>
      <c r="DN55" s="119"/>
      <c r="DX55" s="118"/>
      <c r="EA55" s="119"/>
      <c r="EB55" s="120"/>
      <c r="EC55" s="120"/>
      <c r="ED55" s="120"/>
      <c r="EF55" s="118"/>
      <c r="EI55" s="119"/>
      <c r="ES55" s="118"/>
      <c r="EV55" s="119"/>
      <c r="EW55" s="120"/>
      <c r="EX55" s="120"/>
      <c r="EY55" s="120"/>
      <c r="FA55" s="118"/>
      <c r="FD55" s="119"/>
      <c r="FN55" s="118"/>
      <c r="FQ55" s="119"/>
      <c r="FR55" s="120"/>
      <c r="FS55" s="120"/>
      <c r="FT55" s="120"/>
      <c r="FV55" s="118"/>
      <c r="FY55" s="119"/>
      <c r="GI55" s="118"/>
      <c r="GL55" s="119"/>
      <c r="GM55" s="120"/>
      <c r="GN55" s="120"/>
      <c r="GO55" s="120"/>
      <c r="GQ55" s="118"/>
      <c r="GT55" s="119"/>
      <c r="HD55" s="118"/>
      <c r="HG55" s="119"/>
      <c r="HH55" s="120"/>
      <c r="HI55" s="120"/>
      <c r="HJ55" s="120"/>
      <c r="HL55" s="118"/>
      <c r="HO55" s="119"/>
      <c r="HY55" s="118"/>
      <c r="IB55" s="119"/>
      <c r="IC55" s="120"/>
      <c r="ID55" s="120"/>
      <c r="IE55" s="120"/>
      <c r="IG55" s="118"/>
      <c r="IJ55" s="119"/>
      <c r="IT55" s="118"/>
      <c r="IW55" s="119"/>
      <c r="IX55" s="120"/>
      <c r="IY55" s="120"/>
      <c r="IZ55" s="120"/>
      <c r="JB55" s="118"/>
      <c r="JE55" s="119"/>
      <c r="JO55" s="118"/>
      <c r="JR55" s="119"/>
      <c r="JS55" s="120"/>
      <c r="JT55" s="120"/>
      <c r="JU55" s="120"/>
      <c r="JW55" s="118"/>
      <c r="JZ55" s="119"/>
      <c r="KJ55" s="118"/>
      <c r="KM55" s="119"/>
      <c r="KN55" s="120"/>
      <c r="KO55" s="120"/>
      <c r="KP55" s="120"/>
      <c r="KR55" s="118"/>
      <c r="KU55" s="119"/>
      <c r="LE55" s="118"/>
      <c r="LH55" s="119"/>
      <c r="LI55" s="120"/>
      <c r="LJ55" s="120"/>
      <c r="LK55" s="120"/>
      <c r="LM55" s="118"/>
      <c r="LP55" s="119"/>
    </row>
    <row r="56" spans="19:331" ht="15.75" hidden="1" customHeight="1" x14ac:dyDescent="0.25"/>
    <row r="57" spans="19:331" ht="15.75" hidden="1" customHeight="1" x14ac:dyDescent="0.25">
      <c r="W57" t="s">
        <v>106</v>
      </c>
      <c r="X57" t="e">
        <f>HLOOKUP(Namen!$E$6,Namen!$E$6:$E$36,'Rückmeldung (Druck)'!X59,FALSE)</f>
        <v>#REF!</v>
      </c>
      <c r="AD57" t="s">
        <v>106</v>
      </c>
      <c r="AE57" t="e">
        <f>HLOOKUP(Namen!$E$6,Namen!$E$6:$E$36,'Rückmeldung (Druck)'!AE59,FALSE)</f>
        <v>#REF!</v>
      </c>
      <c r="AR57" t="s">
        <v>106</v>
      </c>
      <c r="AS57" t="e">
        <f>HLOOKUP(Namen!$E$6,Namen!$E$6:$E$36,'Rückmeldung (Druck)'!AS59,FALSE)</f>
        <v>#REF!</v>
      </c>
      <c r="AY57" t="s">
        <v>106</v>
      </c>
      <c r="AZ57" t="e">
        <f>HLOOKUP(Namen!$E$6,Namen!$E$6:$E$36,'Rückmeldung (Druck)'!AZ59,FALSE)</f>
        <v>#REF!</v>
      </c>
      <c r="BM57" t="s">
        <v>106</v>
      </c>
      <c r="BN57" t="e">
        <f>HLOOKUP(Namen!$E$6,Namen!$E$6:$E$36,'Rückmeldung (Druck)'!BN59,FALSE)</f>
        <v>#REF!</v>
      </c>
      <c r="BT57" t="s">
        <v>106</v>
      </c>
      <c r="BU57" t="e">
        <f>HLOOKUP(Namen!$E$6,Namen!$E$6:$E$36,'Rückmeldung (Druck)'!BU59,FALSE)</f>
        <v>#REF!</v>
      </c>
      <c r="CH57" t="s">
        <v>106</v>
      </c>
      <c r="CI57" t="e">
        <f>HLOOKUP(Namen!$E$6,Namen!$E$6:$E$36,'Rückmeldung (Druck)'!CI59,FALSE)</f>
        <v>#REF!</v>
      </c>
      <c r="CO57" t="s">
        <v>106</v>
      </c>
      <c r="CP57" t="e">
        <f>HLOOKUP(Namen!$E$6,Namen!$E$6:$E$36,'Rückmeldung (Druck)'!CP59,FALSE)</f>
        <v>#REF!</v>
      </c>
      <c r="DC57" t="s">
        <v>106</v>
      </c>
      <c r="DD57" t="e">
        <f>HLOOKUP(Namen!$E$6,Namen!$E$6:$E$36,'Rückmeldung (Druck)'!DD59,FALSE)</f>
        <v>#REF!</v>
      </c>
      <c r="DJ57" t="s">
        <v>106</v>
      </c>
      <c r="DK57" t="e">
        <f>HLOOKUP(Namen!$E$6,Namen!$E$6:$E$36,'Rückmeldung (Druck)'!DK59,FALSE)</f>
        <v>#REF!</v>
      </c>
      <c r="DX57" t="s">
        <v>106</v>
      </c>
      <c r="DY57" t="e">
        <f>HLOOKUP(Namen!$E$6,Namen!$E$6:$E$36,'Rückmeldung (Druck)'!DY59,FALSE)</f>
        <v>#REF!</v>
      </c>
      <c r="EE57" t="s">
        <v>106</v>
      </c>
      <c r="EF57" t="e">
        <f>HLOOKUP(Namen!$E$6,Namen!$E$6:$E$36,'Rückmeldung (Druck)'!EF59,FALSE)</f>
        <v>#REF!</v>
      </c>
      <c r="ES57" t="s">
        <v>106</v>
      </c>
      <c r="ET57" t="e">
        <f>HLOOKUP(Namen!$E$6,Namen!$E$6:$E$36,'Rückmeldung (Druck)'!ET59,FALSE)</f>
        <v>#REF!</v>
      </c>
      <c r="EZ57" t="s">
        <v>106</v>
      </c>
      <c r="FA57" t="e">
        <f>HLOOKUP(Namen!$E$6,Namen!$E$6:$E$36,'Rückmeldung (Druck)'!FA59,FALSE)</f>
        <v>#REF!</v>
      </c>
      <c r="FN57" t="s">
        <v>106</v>
      </c>
      <c r="FO57" t="e">
        <f>HLOOKUP(Namen!$E$6,Namen!$E$6:$E$36,'Rückmeldung (Druck)'!FO59,FALSE)</f>
        <v>#REF!</v>
      </c>
      <c r="FU57" t="s">
        <v>106</v>
      </c>
      <c r="FV57" t="e">
        <f>HLOOKUP(Namen!$E$6,Namen!$E$6:$E$36,'Rückmeldung (Druck)'!FV59,FALSE)</f>
        <v>#REF!</v>
      </c>
      <c r="GI57" t="s">
        <v>106</v>
      </c>
      <c r="GJ57" t="e">
        <f>HLOOKUP(Namen!$E$6,Namen!$E$6:$E$36,'Rückmeldung (Druck)'!GJ59,FALSE)</f>
        <v>#REF!</v>
      </c>
      <c r="GP57" t="s">
        <v>106</v>
      </c>
      <c r="GQ57" t="e">
        <f>HLOOKUP(Namen!$E$6,Namen!$E$6:$E$36,'Rückmeldung (Druck)'!GQ59,FALSE)</f>
        <v>#REF!</v>
      </c>
      <c r="HD57" t="s">
        <v>106</v>
      </c>
      <c r="HE57" t="e">
        <f>HLOOKUP(Namen!$E$6,Namen!$E$6:$E$36,'Rückmeldung (Druck)'!HE59,FALSE)</f>
        <v>#REF!</v>
      </c>
      <c r="HK57" t="s">
        <v>106</v>
      </c>
      <c r="HL57" t="e">
        <f>HLOOKUP(Namen!$E$6,Namen!$E$6:$E$36,'Rückmeldung (Druck)'!HL59,FALSE)</f>
        <v>#REF!</v>
      </c>
      <c r="HY57" t="s">
        <v>106</v>
      </c>
      <c r="HZ57" t="e">
        <f>HLOOKUP(Namen!$E$6,Namen!$E$6:$E$36,'Rückmeldung (Druck)'!HZ59,FALSE)</f>
        <v>#REF!</v>
      </c>
      <c r="IF57" t="s">
        <v>106</v>
      </c>
      <c r="IG57" t="e">
        <f>HLOOKUP(Namen!$E$6,Namen!$E$6:$E$36,'Rückmeldung (Druck)'!IG59,FALSE)</f>
        <v>#REF!</v>
      </c>
      <c r="IT57" t="s">
        <v>106</v>
      </c>
      <c r="IU57" t="e">
        <f>HLOOKUP(Namen!$E$6,Namen!$E$6:$E$36,'Rückmeldung (Druck)'!IU59,FALSE)</f>
        <v>#REF!</v>
      </c>
      <c r="JA57" t="s">
        <v>106</v>
      </c>
      <c r="JB57" t="e">
        <f>HLOOKUP(Namen!$E$6,Namen!$E$6:$E$36,'Rückmeldung (Druck)'!JB59,FALSE)</f>
        <v>#REF!</v>
      </c>
      <c r="JO57" t="s">
        <v>106</v>
      </c>
      <c r="JP57" t="e">
        <f>HLOOKUP(Namen!$E$6,Namen!$E$6:$E$36,'Rückmeldung (Druck)'!JP59,FALSE)</f>
        <v>#REF!</v>
      </c>
      <c r="JV57" t="s">
        <v>106</v>
      </c>
      <c r="JW57" t="e">
        <f>HLOOKUP(Namen!$E$6,Namen!$E$6:$E$36,'Rückmeldung (Druck)'!JW59,FALSE)</f>
        <v>#REF!</v>
      </c>
      <c r="KJ57" t="s">
        <v>106</v>
      </c>
      <c r="KK57" t="e">
        <f>HLOOKUP(Namen!$E$6,Namen!$E$6:$E$36,'Rückmeldung (Druck)'!KK59,FALSE)</f>
        <v>#REF!</v>
      </c>
      <c r="KQ57" t="s">
        <v>106</v>
      </c>
      <c r="KR57" t="e">
        <f>HLOOKUP(Namen!$E$6,Namen!$E$6:$E$36,'Rückmeldung (Druck)'!KR59,FALSE)</f>
        <v>#REF!</v>
      </c>
      <c r="LE57" t="s">
        <v>106</v>
      </c>
      <c r="LF57" t="e">
        <f>HLOOKUP(Namen!$E$6,Namen!$E$6:$E$36,'Rückmeldung (Druck)'!LF59,FALSE)</f>
        <v>#REF!</v>
      </c>
      <c r="LL57" t="s">
        <v>106</v>
      </c>
      <c r="LM57" t="e">
        <f>HLOOKUP(Namen!$E$6,Namen!$E$6:$E$36,'Rückmeldung (Druck)'!LM59,FALSE)</f>
        <v>#REF!</v>
      </c>
    </row>
    <row r="58" spans="19:331" ht="15.75" hidden="1" customHeight="1" x14ac:dyDescent="0.25">
      <c r="W58" s="139" t="s">
        <v>39</v>
      </c>
      <c r="X58" s="140">
        <f>2*QUOTIENT(COLUMN(AP39)-COLUMN($U$38),21)-1</f>
        <v>1</v>
      </c>
      <c r="Y58" s="141"/>
      <c r="Z58" s="142"/>
      <c r="AA58" s="142"/>
      <c r="AB58" s="142"/>
      <c r="AC58" s="142"/>
      <c r="AD58" s="139" t="s">
        <v>39</v>
      </c>
      <c r="AE58" s="140">
        <f>2*QUOTIENT(COLUMN(AP39)-COLUMN($U$38),21)</f>
        <v>2</v>
      </c>
      <c r="AF58" s="141"/>
      <c r="AG58" s="114"/>
      <c r="AR58" s="139" t="s">
        <v>39</v>
      </c>
      <c r="AS58" s="140">
        <f>2*QUOTIENT(COLUMN(BK39)-COLUMN($U$38),21)-1</f>
        <v>3</v>
      </c>
      <c r="AT58" s="141"/>
      <c r="AU58" s="142"/>
      <c r="AV58" s="142"/>
      <c r="AW58" s="142"/>
      <c r="AX58" s="142"/>
      <c r="AY58" s="139" t="s">
        <v>39</v>
      </c>
      <c r="AZ58" s="140">
        <f>2*QUOTIENT(COLUMN(BK39)-COLUMN($U$38),21)</f>
        <v>4</v>
      </c>
      <c r="BA58" s="141"/>
      <c r="BB58" s="114"/>
      <c r="BM58" s="139" t="s">
        <v>39</v>
      </c>
      <c r="BN58" s="140">
        <f>2*QUOTIENT(COLUMN(CF39)-COLUMN($U$38),21)-1</f>
        <v>5</v>
      </c>
      <c r="BO58" s="141"/>
      <c r="BP58" s="142"/>
      <c r="BQ58" s="142"/>
      <c r="BR58" s="142"/>
      <c r="BS58" s="142"/>
      <c r="BT58" s="139" t="s">
        <v>39</v>
      </c>
      <c r="BU58" s="140">
        <f>2*QUOTIENT(COLUMN(CF39)-COLUMN($U$38),21)</f>
        <v>6</v>
      </c>
      <c r="BV58" s="141"/>
      <c r="BW58" s="114"/>
      <c r="CH58" s="139" t="s">
        <v>39</v>
      </c>
      <c r="CI58" s="140">
        <f>2*QUOTIENT(COLUMN(DA39)-COLUMN($U$38),21)-1</f>
        <v>7</v>
      </c>
      <c r="CJ58" s="141"/>
      <c r="CK58" s="142"/>
      <c r="CL58" s="142"/>
      <c r="CM58" s="142"/>
      <c r="CN58" s="142"/>
      <c r="CO58" s="139" t="s">
        <v>39</v>
      </c>
      <c r="CP58" s="140">
        <f>2*QUOTIENT(COLUMN(DA39)-COLUMN($U$38),21)</f>
        <v>8</v>
      </c>
      <c r="CQ58" s="141"/>
      <c r="CR58" s="114"/>
      <c r="DC58" s="139" t="s">
        <v>39</v>
      </c>
      <c r="DD58" s="140">
        <f>2*QUOTIENT(COLUMN(DV39)-COLUMN($U$38),21)-1</f>
        <v>9</v>
      </c>
      <c r="DE58" s="141"/>
      <c r="DF58" s="142"/>
      <c r="DG58" s="142"/>
      <c r="DH58" s="142"/>
      <c r="DI58" s="142"/>
      <c r="DJ58" s="139" t="s">
        <v>39</v>
      </c>
      <c r="DK58" s="140">
        <f>2*QUOTIENT(COLUMN(DV39)-COLUMN($U$38),21)</f>
        <v>10</v>
      </c>
      <c r="DL58" s="141"/>
      <c r="DM58" s="114"/>
      <c r="DX58" s="139" t="s">
        <v>39</v>
      </c>
      <c r="DY58" s="140">
        <f>2*QUOTIENT(COLUMN(EQ39)-COLUMN($U$38),21)-1</f>
        <v>11</v>
      </c>
      <c r="DZ58" s="141"/>
      <c r="EA58" s="142"/>
      <c r="EB58" s="142"/>
      <c r="EC58" s="142"/>
      <c r="ED58" s="142"/>
      <c r="EE58" s="139" t="s">
        <v>39</v>
      </c>
      <c r="EF58" s="140">
        <f>2*QUOTIENT(COLUMN(EQ39)-COLUMN($U$38),21)</f>
        <v>12</v>
      </c>
      <c r="EG58" s="141"/>
      <c r="EH58" s="114"/>
      <c r="ES58" s="139" t="s">
        <v>39</v>
      </c>
      <c r="ET58" s="140">
        <f>2*QUOTIENT(COLUMN(FL39)-COLUMN($U$38),21)-1</f>
        <v>13</v>
      </c>
      <c r="EU58" s="141"/>
      <c r="EV58" s="142"/>
      <c r="EW58" s="142"/>
      <c r="EX58" s="142"/>
      <c r="EY58" s="142"/>
      <c r="EZ58" s="139" t="s">
        <v>39</v>
      </c>
      <c r="FA58" s="140">
        <f>2*QUOTIENT(COLUMN(FL39)-COLUMN($U$38),21)</f>
        <v>14</v>
      </c>
      <c r="FB58" s="141"/>
      <c r="FC58" s="114"/>
      <c r="FN58" s="139" t="s">
        <v>39</v>
      </c>
      <c r="FO58" s="140">
        <f>2*QUOTIENT(COLUMN(GG39)-COLUMN($U$38),21)-1</f>
        <v>15</v>
      </c>
      <c r="FP58" s="141"/>
      <c r="FQ58" s="142"/>
      <c r="FR58" s="142"/>
      <c r="FS58" s="142"/>
      <c r="FT58" s="142"/>
      <c r="FU58" s="139" t="s">
        <v>39</v>
      </c>
      <c r="FV58" s="140">
        <f>2*QUOTIENT(COLUMN(GG39)-COLUMN($U$38),21)</f>
        <v>16</v>
      </c>
      <c r="FW58" s="141"/>
      <c r="FX58" s="114"/>
      <c r="GI58" s="139" t="s">
        <v>39</v>
      </c>
      <c r="GJ58" s="140">
        <f>2*QUOTIENT(COLUMN(HB39)-COLUMN($U$38),21)-1</f>
        <v>17</v>
      </c>
      <c r="GK58" s="141"/>
      <c r="GL58" s="142"/>
      <c r="GM58" s="142"/>
      <c r="GN58" s="142"/>
      <c r="GO58" s="142"/>
      <c r="GP58" s="139" t="s">
        <v>39</v>
      </c>
      <c r="GQ58" s="140">
        <f>2*QUOTIENT(COLUMN(HB39)-COLUMN($U$38),21)</f>
        <v>18</v>
      </c>
      <c r="GR58" s="141"/>
      <c r="GS58" s="114"/>
      <c r="HD58" s="139" t="s">
        <v>39</v>
      </c>
      <c r="HE58" s="140">
        <f>2*QUOTIENT(COLUMN(HW39)-COLUMN($U$38),21)-1</f>
        <v>19</v>
      </c>
      <c r="HF58" s="141"/>
      <c r="HG58" s="142"/>
      <c r="HH58" s="142"/>
      <c r="HI58" s="142"/>
      <c r="HJ58" s="142"/>
      <c r="HK58" s="139" t="s">
        <v>39</v>
      </c>
      <c r="HL58" s="140">
        <f>2*QUOTIENT(COLUMN(HW39)-COLUMN($U$38),21)</f>
        <v>20</v>
      </c>
      <c r="HM58" s="141"/>
      <c r="HN58" s="114"/>
      <c r="HY58" s="139" t="s">
        <v>39</v>
      </c>
      <c r="HZ58" s="140">
        <f>2*QUOTIENT(COLUMN(IR39)-COLUMN($U$38),21)-1</f>
        <v>21</v>
      </c>
      <c r="IA58" s="141"/>
      <c r="IB58" s="142"/>
      <c r="IC58" s="142"/>
      <c r="ID58" s="142"/>
      <c r="IE58" s="142"/>
      <c r="IF58" s="139" t="s">
        <v>39</v>
      </c>
      <c r="IG58" s="140">
        <f>2*QUOTIENT(COLUMN(IR39)-COLUMN($U$38),21)</f>
        <v>22</v>
      </c>
      <c r="IH58" s="141"/>
      <c r="II58" s="114"/>
      <c r="IT58" s="139" t="s">
        <v>39</v>
      </c>
      <c r="IU58" s="140">
        <f>2*QUOTIENT(COLUMN(JM39)-COLUMN($U$38),21)-1</f>
        <v>23</v>
      </c>
      <c r="IV58" s="141"/>
      <c r="IW58" s="142"/>
      <c r="IX58" s="142"/>
      <c r="IY58" s="142"/>
      <c r="IZ58" s="142"/>
      <c r="JA58" s="139" t="s">
        <v>39</v>
      </c>
      <c r="JB58" s="140">
        <f>2*QUOTIENT(COLUMN(JM39)-COLUMN($U$38),21)</f>
        <v>24</v>
      </c>
      <c r="JC58" s="141"/>
      <c r="JD58" s="114"/>
      <c r="JO58" s="139" t="s">
        <v>39</v>
      </c>
      <c r="JP58" s="140">
        <f>2*QUOTIENT(COLUMN(KH39)-COLUMN($U$38),21)-1</f>
        <v>25</v>
      </c>
      <c r="JQ58" s="141"/>
      <c r="JR58" s="142"/>
      <c r="JS58" s="142"/>
      <c r="JT58" s="142"/>
      <c r="JU58" s="142"/>
      <c r="JV58" s="139" t="s">
        <v>39</v>
      </c>
      <c r="JW58" s="140">
        <f>2*QUOTIENT(COLUMN(KH39)-COLUMN($U$38),21)</f>
        <v>26</v>
      </c>
      <c r="JX58" s="141"/>
      <c r="JY58" s="114"/>
      <c r="KJ58" s="139" t="s">
        <v>39</v>
      </c>
      <c r="KK58" s="140">
        <f>2*QUOTIENT(COLUMN(LC39)-COLUMN($U$38),21)-1</f>
        <v>27</v>
      </c>
      <c r="KL58" s="141"/>
      <c r="KM58" s="142"/>
      <c r="KN58" s="142"/>
      <c r="KO58" s="142"/>
      <c r="KP58" s="142"/>
      <c r="KQ58" s="139" t="s">
        <v>39</v>
      </c>
      <c r="KR58" s="140">
        <f>2*QUOTIENT(COLUMN(LC39)-COLUMN($U$38),21)</f>
        <v>28</v>
      </c>
      <c r="KS58" s="141"/>
      <c r="KT58" s="114"/>
      <c r="LE58" s="139" t="s">
        <v>39</v>
      </c>
      <c r="LF58" s="140">
        <f>2*QUOTIENT(COLUMN(LX39)-COLUMN($U$38),21)-1</f>
        <v>29</v>
      </c>
      <c r="LG58" s="141"/>
      <c r="LH58" s="142"/>
      <c r="LI58" s="142"/>
      <c r="LJ58" s="142"/>
      <c r="LK58" s="142"/>
      <c r="LL58" s="139" t="s">
        <v>39</v>
      </c>
      <c r="LM58" s="140">
        <f>2*QUOTIENT(COLUMN(LX39)-COLUMN($U$38),21)</f>
        <v>30</v>
      </c>
      <c r="LN58" s="141"/>
      <c r="LO58" s="114"/>
    </row>
    <row r="59" spans="19:331" ht="15.75" hidden="1" customHeight="1" x14ac:dyDescent="0.25">
      <c r="W59" s="139" t="s">
        <v>93</v>
      </c>
      <c r="X59" s="140" t="e">
        <f>MATCH(X58,Namen!$B$6:$B$36,0)</f>
        <v>#N/A</v>
      </c>
      <c r="Y59" s="142"/>
      <c r="Z59" s="142"/>
      <c r="AA59" s="142"/>
      <c r="AB59" s="142"/>
      <c r="AC59" s="142"/>
      <c r="AD59" s="139" t="s">
        <v>93</v>
      </c>
      <c r="AE59" s="140" t="e">
        <f>MATCH(AE58,Namen!$B$6:$B$36,0)</f>
        <v>#N/A</v>
      </c>
      <c r="AF59" s="142"/>
      <c r="AG59" s="114"/>
      <c r="AR59" s="139" t="s">
        <v>93</v>
      </c>
      <c r="AS59" s="140" t="e">
        <f>MATCH(AS58,Namen!$B$6:$B$36,0)</f>
        <v>#N/A</v>
      </c>
      <c r="AT59" s="142"/>
      <c r="AU59" s="142"/>
      <c r="AV59" s="142"/>
      <c r="AW59" s="142"/>
      <c r="AX59" s="142"/>
      <c r="AY59" s="139" t="s">
        <v>93</v>
      </c>
      <c r="AZ59" s="140" t="e">
        <f>MATCH(AZ58,Namen!$B$6:$B$36,0)</f>
        <v>#N/A</v>
      </c>
      <c r="BA59" s="142"/>
      <c r="BB59" s="114"/>
      <c r="BM59" s="139" t="s">
        <v>93</v>
      </c>
      <c r="BN59" s="140" t="e">
        <f>MATCH(BN58,Namen!$B$6:$B$36,0)</f>
        <v>#N/A</v>
      </c>
      <c r="BO59" s="142"/>
      <c r="BP59" s="142"/>
      <c r="BQ59" s="142"/>
      <c r="BR59" s="142"/>
      <c r="BS59" s="142"/>
      <c r="BT59" s="139" t="s">
        <v>93</v>
      </c>
      <c r="BU59" s="140" t="e">
        <f>MATCH(BU58,Namen!$B$6:$B$36,0)</f>
        <v>#N/A</v>
      </c>
      <c r="BV59" s="142"/>
      <c r="BW59" s="114"/>
      <c r="CH59" s="139" t="s">
        <v>93</v>
      </c>
      <c r="CI59" s="140" t="e">
        <f>MATCH(CI58,Namen!$B$6:$B$36,0)</f>
        <v>#N/A</v>
      </c>
      <c r="CJ59" s="142"/>
      <c r="CK59" s="142"/>
      <c r="CL59" s="142"/>
      <c r="CM59" s="142"/>
      <c r="CN59" s="142"/>
      <c r="CO59" s="139" t="s">
        <v>93</v>
      </c>
      <c r="CP59" s="140" t="e">
        <f>MATCH(CP58,Namen!$B$6:$B$36,0)</f>
        <v>#N/A</v>
      </c>
      <c r="CQ59" s="142"/>
      <c r="CR59" s="114"/>
      <c r="DC59" s="139" t="s">
        <v>93</v>
      </c>
      <c r="DD59" s="140" t="e">
        <f>MATCH(DD58,Namen!$B$6:$B$36,0)</f>
        <v>#N/A</v>
      </c>
      <c r="DE59" s="142"/>
      <c r="DF59" s="142"/>
      <c r="DG59" s="142"/>
      <c r="DH59" s="142"/>
      <c r="DI59" s="142"/>
      <c r="DJ59" s="139" t="s">
        <v>93</v>
      </c>
      <c r="DK59" s="140" t="e">
        <f>MATCH(DK58,Namen!$B$6:$B$36,0)</f>
        <v>#N/A</v>
      </c>
      <c r="DL59" s="142"/>
      <c r="DM59" s="114"/>
      <c r="DX59" s="139" t="s">
        <v>93</v>
      </c>
      <c r="DY59" s="140" t="e">
        <f>MATCH(DY58,Namen!$B$6:$B$36,0)</f>
        <v>#N/A</v>
      </c>
      <c r="DZ59" s="142"/>
      <c r="EA59" s="142"/>
      <c r="EB59" s="142"/>
      <c r="EC59" s="142"/>
      <c r="ED59" s="142"/>
      <c r="EE59" s="139" t="s">
        <v>93</v>
      </c>
      <c r="EF59" s="140" t="e">
        <f>MATCH(EF58,Namen!$B$6:$B$36,0)</f>
        <v>#N/A</v>
      </c>
      <c r="EG59" s="142"/>
      <c r="EH59" s="114"/>
      <c r="ES59" s="139" t="s">
        <v>93</v>
      </c>
      <c r="ET59" s="140" t="e">
        <f>MATCH(ET58,Namen!$B$6:$B$36,0)</f>
        <v>#N/A</v>
      </c>
      <c r="EU59" s="142"/>
      <c r="EV59" s="142"/>
      <c r="EW59" s="142"/>
      <c r="EX59" s="142"/>
      <c r="EY59" s="142"/>
      <c r="EZ59" s="139" t="s">
        <v>93</v>
      </c>
      <c r="FA59" s="140" t="e">
        <f>MATCH(FA58,Namen!$B$6:$B$36,0)</f>
        <v>#N/A</v>
      </c>
      <c r="FB59" s="142"/>
      <c r="FC59" s="114"/>
      <c r="FN59" s="139" t="s">
        <v>93</v>
      </c>
      <c r="FO59" s="140" t="e">
        <f>MATCH(FO58,Namen!$B$6:$B$36,0)</f>
        <v>#N/A</v>
      </c>
      <c r="FP59" s="142"/>
      <c r="FQ59" s="142"/>
      <c r="FR59" s="142"/>
      <c r="FS59" s="142"/>
      <c r="FT59" s="142"/>
      <c r="FU59" s="139" t="s">
        <v>93</v>
      </c>
      <c r="FV59" s="140" t="e">
        <f>MATCH(FV58,Namen!$B$6:$B$36,0)</f>
        <v>#N/A</v>
      </c>
      <c r="FW59" s="142"/>
      <c r="FX59" s="114"/>
      <c r="GI59" s="139" t="s">
        <v>93</v>
      </c>
      <c r="GJ59" s="140" t="e">
        <f>MATCH(GJ58,Namen!$B$6:$B$36,0)</f>
        <v>#N/A</v>
      </c>
      <c r="GK59" s="142"/>
      <c r="GL59" s="142"/>
      <c r="GM59" s="142"/>
      <c r="GN59" s="142"/>
      <c r="GO59" s="142"/>
      <c r="GP59" s="139" t="s">
        <v>93</v>
      </c>
      <c r="GQ59" s="140" t="e">
        <f>MATCH(GQ58,Namen!$B$6:$B$36,0)</f>
        <v>#N/A</v>
      </c>
      <c r="GR59" s="142"/>
      <c r="GS59" s="114"/>
      <c r="HD59" s="139" t="s">
        <v>93</v>
      </c>
      <c r="HE59" s="140" t="e">
        <f>MATCH(HE58,Namen!$B$6:$B$36,0)</f>
        <v>#N/A</v>
      </c>
      <c r="HF59" s="142"/>
      <c r="HG59" s="142"/>
      <c r="HH59" s="142"/>
      <c r="HI59" s="142"/>
      <c r="HJ59" s="142"/>
      <c r="HK59" s="139" t="s">
        <v>93</v>
      </c>
      <c r="HL59" s="140" t="e">
        <f>MATCH(HL58,Namen!$B$6:$B$36,0)</f>
        <v>#N/A</v>
      </c>
      <c r="HM59" s="142"/>
      <c r="HN59" s="114"/>
      <c r="HY59" s="139" t="s">
        <v>93</v>
      </c>
      <c r="HZ59" s="140" t="e">
        <f>MATCH(HZ58,Namen!$B$6:$B$36,0)</f>
        <v>#N/A</v>
      </c>
      <c r="IA59" s="142"/>
      <c r="IB59" s="142"/>
      <c r="IC59" s="142"/>
      <c r="ID59" s="142"/>
      <c r="IE59" s="142"/>
      <c r="IF59" s="139" t="s">
        <v>93</v>
      </c>
      <c r="IG59" s="140" t="e">
        <f>MATCH(IG58,Namen!$B$6:$B$36,0)</f>
        <v>#N/A</v>
      </c>
      <c r="IH59" s="142"/>
      <c r="II59" s="114"/>
      <c r="IT59" s="139" t="s">
        <v>93</v>
      </c>
      <c r="IU59" s="140" t="e">
        <f>MATCH(IU58,Namen!$B$6:$B$36,0)</f>
        <v>#N/A</v>
      </c>
      <c r="IV59" s="142"/>
      <c r="IW59" s="142"/>
      <c r="IX59" s="142"/>
      <c r="IY59" s="142"/>
      <c r="IZ59" s="142"/>
      <c r="JA59" s="139" t="s">
        <v>93</v>
      </c>
      <c r="JB59" s="140" t="e">
        <f>MATCH(JB58,Namen!$B$6:$B$36,0)</f>
        <v>#N/A</v>
      </c>
      <c r="JC59" s="142"/>
      <c r="JD59" s="114"/>
      <c r="JO59" s="139" t="s">
        <v>93</v>
      </c>
      <c r="JP59" s="140" t="e">
        <f>MATCH(JP58,Namen!$B$6:$B$36,0)</f>
        <v>#N/A</v>
      </c>
      <c r="JQ59" s="142"/>
      <c r="JR59" s="142"/>
      <c r="JS59" s="142"/>
      <c r="JT59" s="142"/>
      <c r="JU59" s="142"/>
      <c r="JV59" s="139" t="s">
        <v>93</v>
      </c>
      <c r="JW59" s="140" t="e">
        <f>MATCH(JW58,Namen!$B$6:$B$36,0)</f>
        <v>#N/A</v>
      </c>
      <c r="JX59" s="142"/>
      <c r="JY59" s="114"/>
      <c r="KJ59" s="139" t="s">
        <v>93</v>
      </c>
      <c r="KK59" s="140" t="e">
        <f>MATCH(KK58,Namen!$B$6:$B$36,0)</f>
        <v>#N/A</v>
      </c>
      <c r="KL59" s="142"/>
      <c r="KM59" s="142"/>
      <c r="KN59" s="142"/>
      <c r="KO59" s="142"/>
      <c r="KP59" s="142"/>
      <c r="KQ59" s="139" t="s">
        <v>93</v>
      </c>
      <c r="KR59" s="140" t="e">
        <f>MATCH(KR58,Namen!$B$6:$B$36,0)</f>
        <v>#N/A</v>
      </c>
      <c r="KS59" s="142"/>
      <c r="KT59" s="114"/>
      <c r="LE59" s="139" t="s">
        <v>93</v>
      </c>
      <c r="LF59" s="140" t="e">
        <f>MATCH(LF58,Namen!$B$6:$B$36,0)</f>
        <v>#N/A</v>
      </c>
      <c r="LG59" s="142"/>
      <c r="LH59" s="142"/>
      <c r="LI59" s="142"/>
      <c r="LJ59" s="142"/>
      <c r="LK59" s="142"/>
      <c r="LL59" s="139" t="s">
        <v>93</v>
      </c>
      <c r="LM59" s="140" t="e">
        <f>MATCH(LM58,Namen!$B$6:$B$36,0)</f>
        <v>#N/A</v>
      </c>
      <c r="LN59" s="142"/>
      <c r="LO59" s="114"/>
    </row>
    <row r="60" spans="19:331" ht="15.75" hidden="1" customHeight="1" x14ac:dyDescent="0.25">
      <c r="W60" s="139" t="s">
        <v>95</v>
      </c>
      <c r="X60" s="143" t="e" cm="1">
        <f t="array" aca="1" ref="X60" ca="1">IF(X57="G",INDIRECT("Resultate"&amp;"!Z"&amp;ROW(Resultate!$F$1)&amp;"S"&amp;COLUMN(Resultate!$F$1),FALSE),INDIRECT("Resultate"&amp;"!Z"&amp;ROW(Resultate!$F$2)&amp;"S"&amp;COLUMN(Resultate!$F$2),FALSE))</f>
        <v>#REF!</v>
      </c>
      <c r="Y60" s="141"/>
      <c r="Z60" s="142"/>
      <c r="AA60" s="142"/>
      <c r="AB60" s="142"/>
      <c r="AC60" s="142"/>
      <c r="AD60" s="139" t="s">
        <v>95</v>
      </c>
      <c r="AE60" s="143" t="e" cm="1">
        <f t="array" aca="1" ref="AE60" ca="1">IF(AE57="G",INDIRECT("Resultate"&amp;"!Z"&amp;ROW(Resultate!$F$1)&amp;"S"&amp;COLUMN(Resultate!$F$1),FALSE),INDIRECT("Resultate"&amp;"!Z"&amp;ROW(Resultate!$F$2)&amp;"S"&amp;COLUMN(Resultate!$F$2),FALSE))</f>
        <v>#REF!</v>
      </c>
      <c r="AF60" s="142"/>
      <c r="AR60" s="139" t="s">
        <v>95</v>
      </c>
      <c r="AS60" s="143" t="e" cm="1">
        <f t="array" aca="1" ref="AS60" ca="1">IF(AS57="G",INDIRECT("Resultate"&amp;"!Z"&amp;ROW(Resultate!$F$1)&amp;"S"&amp;COLUMN(Resultate!$F$1),FALSE),INDIRECT("Resultate"&amp;"!Z"&amp;ROW(Resultate!$F$2)&amp;"S"&amp;COLUMN(Resultate!$F$2),FALSE))</f>
        <v>#REF!</v>
      </c>
      <c r="AT60" s="141"/>
      <c r="AU60" s="142"/>
      <c r="AV60" s="142"/>
      <c r="AW60" s="142"/>
      <c r="AX60" s="142"/>
      <c r="AY60" s="139" t="s">
        <v>95</v>
      </c>
      <c r="AZ60" s="143" t="e" cm="1">
        <f t="array" aca="1" ref="AZ60" ca="1">IF(AZ57="G",INDIRECT("Resultate"&amp;"!Z"&amp;ROW(Resultate!$F$1)&amp;"S"&amp;COLUMN(Resultate!$F$1),FALSE),INDIRECT("Resultate"&amp;"!Z"&amp;ROW(Resultate!$F$2)&amp;"S"&amp;COLUMN(Resultate!$F$2),FALSE))</f>
        <v>#REF!</v>
      </c>
      <c r="BA60" s="146"/>
      <c r="BM60" s="139" t="s">
        <v>95</v>
      </c>
      <c r="BN60" s="143" t="e" cm="1">
        <f t="array" aca="1" ref="BN60" ca="1">IF(BN57="G",INDIRECT("Resultate"&amp;"!Z"&amp;ROW(Resultate!$F$1)&amp;"S"&amp;COLUMN(Resultate!$F$1),FALSE),INDIRECT("Resultate"&amp;"!Z"&amp;ROW(Resultate!$F$2)&amp;"S"&amp;COLUMN(Resultate!$F$2),FALSE))</f>
        <v>#REF!</v>
      </c>
      <c r="BO60" s="141"/>
      <c r="BP60" s="142"/>
      <c r="BQ60" s="142"/>
      <c r="BR60" s="142"/>
      <c r="BS60" s="142"/>
      <c r="BT60" s="139" t="s">
        <v>95</v>
      </c>
      <c r="BU60" s="143" t="e" cm="1">
        <f t="array" aca="1" ref="BU60" ca="1">IF(BU57="G",INDIRECT("Resultate"&amp;"!Z"&amp;ROW(Resultate!$F$1)&amp;"S"&amp;COLUMN(Resultate!$F$1),FALSE),INDIRECT("Resultate"&amp;"!Z"&amp;ROW(Resultate!$F$2)&amp;"S"&amp;COLUMN(Resultate!$F$2),FALSE))</f>
        <v>#REF!</v>
      </c>
      <c r="BV60" s="146"/>
      <c r="CH60" s="139" t="s">
        <v>95</v>
      </c>
      <c r="CI60" s="143" t="e" cm="1">
        <f t="array" aca="1" ref="CI60" ca="1">IF(CI57="G",INDIRECT("Resultate"&amp;"!Z"&amp;ROW(Resultate!$F$1)&amp;"S"&amp;COLUMN(Resultate!$F$1),FALSE),INDIRECT("Resultate"&amp;"!Z"&amp;ROW(Resultate!$F$2)&amp;"S"&amp;COLUMN(Resultate!$F$2),FALSE))</f>
        <v>#REF!</v>
      </c>
      <c r="CJ60" s="141"/>
      <c r="CK60" s="142"/>
      <c r="CL60" s="142"/>
      <c r="CM60" s="142"/>
      <c r="CN60" s="142"/>
      <c r="CO60" s="139" t="s">
        <v>95</v>
      </c>
      <c r="CP60" s="143" t="e" cm="1">
        <f t="array" aca="1" ref="CP60" ca="1">IF(CP57="G",INDIRECT("Resultate"&amp;"!Z"&amp;ROW(Resultate!$F$1)&amp;"S"&amp;COLUMN(Resultate!$F$1),FALSE),INDIRECT("Resultate"&amp;"!Z"&amp;ROW(Resultate!$F$2)&amp;"S"&amp;COLUMN(Resultate!$F$2),FALSE))</f>
        <v>#REF!</v>
      </c>
      <c r="CQ60" s="146"/>
      <c r="DC60" s="139" t="s">
        <v>95</v>
      </c>
      <c r="DD60" s="143" t="e" cm="1">
        <f t="array" aca="1" ref="DD60" ca="1">IF(DD57="G",INDIRECT("Resultate"&amp;"!Z"&amp;ROW(Resultate!$F$1)&amp;"S"&amp;COLUMN(Resultate!$F$1),FALSE),INDIRECT("Resultate"&amp;"!Z"&amp;ROW(Resultate!$F$2)&amp;"S"&amp;COLUMN(Resultate!$F$2),FALSE))</f>
        <v>#REF!</v>
      </c>
      <c r="DE60" s="141"/>
      <c r="DF60" s="142"/>
      <c r="DG60" s="142"/>
      <c r="DH60" s="142"/>
      <c r="DI60" s="142"/>
      <c r="DJ60" s="139" t="s">
        <v>95</v>
      </c>
      <c r="DK60" s="143" t="e" cm="1">
        <f t="array" aca="1" ref="DK60" ca="1">IF(DK57="G",INDIRECT("Resultate"&amp;"!Z"&amp;ROW(Resultate!$F$1)&amp;"S"&amp;COLUMN(Resultate!$F$1),FALSE),INDIRECT("Resultate"&amp;"!Z"&amp;ROW(Resultate!$F$2)&amp;"S"&amp;COLUMN(Resultate!$F$2),FALSE))</f>
        <v>#REF!</v>
      </c>
      <c r="DL60" s="146"/>
      <c r="DX60" s="139" t="s">
        <v>95</v>
      </c>
      <c r="DY60" s="143" t="e" cm="1">
        <f t="array" aca="1" ref="DY60" ca="1">IF(DY57="G",INDIRECT("Resultate"&amp;"!Z"&amp;ROW(Resultate!$F$1)&amp;"S"&amp;COLUMN(Resultate!$F$1),FALSE),INDIRECT("Resultate"&amp;"!Z"&amp;ROW(Resultate!$F$2)&amp;"S"&amp;COLUMN(Resultate!$F$2),FALSE))</f>
        <v>#REF!</v>
      </c>
      <c r="DZ60" s="141"/>
      <c r="EA60" s="142"/>
      <c r="EB60" s="142"/>
      <c r="EC60" s="142"/>
      <c r="ED60" s="142"/>
      <c r="EE60" s="139" t="s">
        <v>95</v>
      </c>
      <c r="EF60" s="143" t="e" cm="1">
        <f t="array" aca="1" ref="EF60" ca="1">IF(EF57="G",INDIRECT("Resultate"&amp;"!Z"&amp;ROW(Resultate!$F$1)&amp;"S"&amp;COLUMN(Resultate!$F$1),FALSE),INDIRECT("Resultate"&amp;"!Z"&amp;ROW(Resultate!$F$2)&amp;"S"&amp;COLUMN(Resultate!$F$2),FALSE))</f>
        <v>#REF!</v>
      </c>
      <c r="EG60" s="146"/>
      <c r="ES60" s="139" t="s">
        <v>95</v>
      </c>
      <c r="ET60" s="143" t="e" cm="1">
        <f t="array" aca="1" ref="ET60" ca="1">IF(ET57="G",INDIRECT("Resultate"&amp;"!Z"&amp;ROW(Resultate!$F$1)&amp;"S"&amp;COLUMN(Resultate!$F$1),FALSE),INDIRECT("Resultate"&amp;"!Z"&amp;ROW(Resultate!$F$2)&amp;"S"&amp;COLUMN(Resultate!$F$2),FALSE))</f>
        <v>#REF!</v>
      </c>
      <c r="EU60" s="141"/>
      <c r="EV60" s="142"/>
      <c r="EW60" s="142"/>
      <c r="EX60" s="142"/>
      <c r="EY60" s="142"/>
      <c r="EZ60" s="139" t="s">
        <v>95</v>
      </c>
      <c r="FA60" s="143" t="e" cm="1">
        <f t="array" aca="1" ref="FA60" ca="1">IF(FA57="G",INDIRECT("Resultate"&amp;"!Z"&amp;ROW(Resultate!$F$1)&amp;"S"&amp;COLUMN(Resultate!$F$1),FALSE),INDIRECT("Resultate"&amp;"!Z"&amp;ROW(Resultate!$F$2)&amp;"S"&amp;COLUMN(Resultate!$F$2),FALSE))</f>
        <v>#REF!</v>
      </c>
      <c r="FB60" s="146"/>
      <c r="FN60" s="139" t="s">
        <v>95</v>
      </c>
      <c r="FO60" s="143" t="e" cm="1">
        <f t="array" aca="1" ref="FO60" ca="1">IF(FO57="G",INDIRECT("Resultate"&amp;"!Z"&amp;ROW(Resultate!$F$1)&amp;"S"&amp;COLUMN(Resultate!$F$1),FALSE),INDIRECT("Resultate"&amp;"!Z"&amp;ROW(Resultate!$F$2)&amp;"S"&amp;COLUMN(Resultate!$F$2),FALSE))</f>
        <v>#REF!</v>
      </c>
      <c r="FP60" s="141"/>
      <c r="FQ60" s="142"/>
      <c r="FR60" s="142"/>
      <c r="FS60" s="142"/>
      <c r="FT60" s="142"/>
      <c r="FU60" s="139" t="s">
        <v>95</v>
      </c>
      <c r="FV60" s="143" t="e" cm="1">
        <f t="array" aca="1" ref="FV60" ca="1">IF(FV57="G",INDIRECT("Resultate"&amp;"!Z"&amp;ROW(Resultate!$F$1)&amp;"S"&amp;COLUMN(Resultate!$F$1),FALSE),INDIRECT("Resultate"&amp;"!Z"&amp;ROW(Resultate!$F$2)&amp;"S"&amp;COLUMN(Resultate!$F$2),FALSE))</f>
        <v>#REF!</v>
      </c>
      <c r="FW60" s="146"/>
      <c r="GI60" s="139" t="s">
        <v>95</v>
      </c>
      <c r="GJ60" s="143" t="e" cm="1">
        <f t="array" aca="1" ref="GJ60" ca="1">IF(GJ57="G",INDIRECT("Resultate"&amp;"!Z"&amp;ROW(Resultate!$F$1)&amp;"S"&amp;COLUMN(Resultate!$F$1),FALSE),INDIRECT("Resultate"&amp;"!Z"&amp;ROW(Resultate!$F$2)&amp;"S"&amp;COLUMN(Resultate!$F$2),FALSE))</f>
        <v>#REF!</v>
      </c>
      <c r="GK60" s="141"/>
      <c r="GL60" s="142"/>
      <c r="GM60" s="142"/>
      <c r="GN60" s="142"/>
      <c r="GO60" s="142"/>
      <c r="GP60" s="139" t="s">
        <v>95</v>
      </c>
      <c r="GQ60" s="143" t="e" cm="1">
        <f t="array" aca="1" ref="GQ60" ca="1">IF(GQ57="G",INDIRECT("Resultate"&amp;"!Z"&amp;ROW(Resultate!$F$1)&amp;"S"&amp;COLUMN(Resultate!$F$1),FALSE),INDIRECT("Resultate"&amp;"!Z"&amp;ROW(Resultate!$F$2)&amp;"S"&amp;COLUMN(Resultate!$F$2),FALSE))</f>
        <v>#REF!</v>
      </c>
      <c r="GR60" s="146"/>
      <c r="HD60" s="139" t="s">
        <v>95</v>
      </c>
      <c r="HE60" s="143" t="e" cm="1">
        <f t="array" aca="1" ref="HE60" ca="1">IF(HE57="G",INDIRECT("Resultate"&amp;"!Z"&amp;ROW(Resultate!$F$1)&amp;"S"&amp;COLUMN(Resultate!$F$1),FALSE),INDIRECT("Resultate"&amp;"!Z"&amp;ROW(Resultate!$F$2)&amp;"S"&amp;COLUMN(Resultate!$F$2),FALSE))</f>
        <v>#REF!</v>
      </c>
      <c r="HF60" s="141"/>
      <c r="HG60" s="142"/>
      <c r="HH60" s="142"/>
      <c r="HI60" s="142"/>
      <c r="HJ60" s="142"/>
      <c r="HK60" s="139" t="s">
        <v>95</v>
      </c>
      <c r="HL60" s="143" t="e" cm="1">
        <f t="array" aca="1" ref="HL60" ca="1">IF(HL57="G",INDIRECT("Resultate"&amp;"!Z"&amp;ROW(Resultate!$F$1)&amp;"S"&amp;COLUMN(Resultate!$F$1),FALSE),INDIRECT("Resultate"&amp;"!Z"&amp;ROW(Resultate!$F$2)&amp;"S"&amp;COLUMN(Resultate!$F$2),FALSE))</f>
        <v>#REF!</v>
      </c>
      <c r="HM60" s="146"/>
      <c r="HY60" s="139" t="s">
        <v>95</v>
      </c>
      <c r="HZ60" s="143" t="e" cm="1">
        <f t="array" aca="1" ref="HZ60" ca="1">IF(HZ57="G",INDIRECT("Resultate"&amp;"!Z"&amp;ROW(Resultate!$F$1)&amp;"S"&amp;COLUMN(Resultate!$F$1),FALSE),INDIRECT("Resultate"&amp;"!Z"&amp;ROW(Resultate!$F$2)&amp;"S"&amp;COLUMN(Resultate!$F$2),FALSE))</f>
        <v>#REF!</v>
      </c>
      <c r="IA60" s="141"/>
      <c r="IB60" s="142"/>
      <c r="IC60" s="142"/>
      <c r="ID60" s="142"/>
      <c r="IE60" s="142"/>
      <c r="IF60" s="139" t="s">
        <v>95</v>
      </c>
      <c r="IG60" s="143" t="e" cm="1">
        <f t="array" aca="1" ref="IG60" ca="1">IF(IG57="G",INDIRECT("Resultate"&amp;"!Z"&amp;ROW(Resultate!$F$1)&amp;"S"&amp;COLUMN(Resultate!$F$1),FALSE),INDIRECT("Resultate"&amp;"!Z"&amp;ROW(Resultate!$F$2)&amp;"S"&amp;COLUMN(Resultate!$F$2),FALSE))</f>
        <v>#REF!</v>
      </c>
      <c r="IH60" s="146"/>
      <c r="IT60" s="139" t="s">
        <v>95</v>
      </c>
      <c r="IU60" s="143" t="e" cm="1">
        <f t="array" aca="1" ref="IU60" ca="1">IF(IU57="G",INDIRECT("Resultate"&amp;"!Z"&amp;ROW(Resultate!$F$1)&amp;"S"&amp;COLUMN(Resultate!$F$1),FALSE),INDIRECT("Resultate"&amp;"!Z"&amp;ROW(Resultate!$F$2)&amp;"S"&amp;COLUMN(Resultate!$F$2),FALSE))</f>
        <v>#REF!</v>
      </c>
      <c r="IV60" s="141"/>
      <c r="IW60" s="142"/>
      <c r="IX60" s="142"/>
      <c r="IY60" s="142"/>
      <c r="IZ60" s="142"/>
      <c r="JA60" s="139" t="s">
        <v>95</v>
      </c>
      <c r="JB60" s="143" t="e" cm="1">
        <f t="array" aca="1" ref="JB60" ca="1">IF(JB57="G",INDIRECT("Resultate"&amp;"!Z"&amp;ROW(Resultate!$F$1)&amp;"S"&amp;COLUMN(Resultate!$F$1),FALSE),INDIRECT("Resultate"&amp;"!Z"&amp;ROW(Resultate!$F$2)&amp;"S"&amp;COLUMN(Resultate!$F$2),FALSE))</f>
        <v>#REF!</v>
      </c>
      <c r="JC60" s="146"/>
      <c r="JO60" s="139" t="s">
        <v>95</v>
      </c>
      <c r="JP60" s="143" t="e" cm="1">
        <f t="array" aca="1" ref="JP60" ca="1">IF(JP57="G",INDIRECT("Resultate"&amp;"!Z"&amp;ROW(Resultate!$F$1)&amp;"S"&amp;COLUMN(Resultate!$F$1),FALSE),INDIRECT("Resultate"&amp;"!Z"&amp;ROW(Resultate!$F$2)&amp;"S"&amp;COLUMN(Resultate!$F$2),FALSE))</f>
        <v>#REF!</v>
      </c>
      <c r="JQ60" s="141"/>
      <c r="JR60" s="142"/>
      <c r="JS60" s="142"/>
      <c r="JT60" s="142"/>
      <c r="JU60" s="142"/>
      <c r="JV60" s="139" t="s">
        <v>95</v>
      </c>
      <c r="JW60" s="143" t="e" cm="1">
        <f t="array" aca="1" ref="JW60" ca="1">IF(JW57="G",INDIRECT("Resultate"&amp;"!Z"&amp;ROW(Resultate!$F$1)&amp;"S"&amp;COLUMN(Resultate!$F$1),FALSE),INDIRECT("Resultate"&amp;"!Z"&amp;ROW(Resultate!$F$2)&amp;"S"&amp;COLUMN(Resultate!$F$2),FALSE))</f>
        <v>#REF!</v>
      </c>
      <c r="JX60" s="146"/>
      <c r="KJ60" s="139" t="s">
        <v>95</v>
      </c>
      <c r="KK60" s="143" t="e" cm="1">
        <f t="array" aca="1" ref="KK60" ca="1">IF(KK57="G",INDIRECT("Resultate"&amp;"!Z"&amp;ROW(Resultate!$F$1)&amp;"S"&amp;COLUMN(Resultate!$F$1),FALSE),INDIRECT("Resultate"&amp;"!Z"&amp;ROW(Resultate!$F$2)&amp;"S"&amp;COLUMN(Resultate!$F$2),FALSE))</f>
        <v>#REF!</v>
      </c>
      <c r="KL60" s="141"/>
      <c r="KM60" s="142"/>
      <c r="KN60" s="142"/>
      <c r="KO60" s="142"/>
      <c r="KP60" s="142"/>
      <c r="KQ60" s="139" t="s">
        <v>95</v>
      </c>
      <c r="KR60" s="143" t="e" cm="1">
        <f t="array" aca="1" ref="KR60" ca="1">IF(KR57="G",INDIRECT("Resultate"&amp;"!Z"&amp;ROW(Resultate!$F$1)&amp;"S"&amp;COLUMN(Resultate!$F$1),FALSE),INDIRECT("Resultate"&amp;"!Z"&amp;ROW(Resultate!$F$2)&amp;"S"&amp;COLUMN(Resultate!$F$2),FALSE))</f>
        <v>#REF!</v>
      </c>
      <c r="KS60" s="146"/>
      <c r="LE60" s="139" t="s">
        <v>95</v>
      </c>
      <c r="LF60" s="143" t="e" cm="1">
        <f t="array" aca="1" ref="LF60" ca="1">IF(LF57="G",INDIRECT("Resultate"&amp;"!Z"&amp;ROW(Resultate!$F$1)&amp;"S"&amp;COLUMN(Resultate!$F$1),FALSE),INDIRECT("Resultate"&amp;"!Z"&amp;ROW(Resultate!$F$2)&amp;"S"&amp;COLUMN(Resultate!$F$2),FALSE))</f>
        <v>#REF!</v>
      </c>
      <c r="LG60" s="141"/>
      <c r="LH60" s="142"/>
      <c r="LI60" s="142"/>
      <c r="LJ60" s="142"/>
      <c r="LK60" s="142"/>
      <c r="LL60" s="139" t="s">
        <v>95</v>
      </c>
      <c r="LM60" s="143" t="e" cm="1">
        <f t="array" aca="1" ref="LM60" ca="1">IF(LM57="G",INDIRECT("Resultate"&amp;"!Z"&amp;ROW(Resultate!$F$1)&amp;"S"&amp;COLUMN(Resultate!$F$1),FALSE),INDIRECT("Resultate"&amp;"!Z"&amp;ROW(Resultate!$F$2)&amp;"S"&amp;COLUMN(Resultate!$F$2),FALSE))</f>
        <v>#REF!</v>
      </c>
      <c r="LN60" s="146"/>
    </row>
    <row r="61" spans="19:331" ht="15.75" hidden="1" customHeight="1" x14ac:dyDescent="0.25">
      <c r="W61" s="139" t="s">
        <v>109</v>
      </c>
      <c r="X61" s="140" t="e" cm="1">
        <f t="array" aca="1" ref="X61" ca="1">INDIRECT("Resultate"&amp;"!Z"&amp;ROW(Resultate!A5)-2+'Rückmeldung (Druck)'!X59&amp;"S"&amp;COLUMN(Resultate!$K$5),FALSE)</f>
        <v>#N/A</v>
      </c>
      <c r="Y61" s="142"/>
      <c r="Z61" s="142"/>
      <c r="AA61" s="142"/>
      <c r="AB61" s="142"/>
      <c r="AC61" s="142"/>
      <c r="AD61" s="139" t="s">
        <v>109</v>
      </c>
      <c r="AE61" s="140" t="e" cm="1">
        <f t="array" aca="1" ref="AE61" ca="1">INDIRECT("Resultate"&amp;"!Z"&amp;ROW(Resultate!H5)-2+'Rückmeldung (Druck)'!AE59&amp;"S"&amp;COLUMN(Resultate!$K$5),FALSE)</f>
        <v>#N/A</v>
      </c>
      <c r="AF61" s="142"/>
      <c r="AR61" s="139" t="s">
        <v>109</v>
      </c>
      <c r="AS61" s="140" t="e" cm="1">
        <f t="array" aca="1" ref="AS61" ca="1">INDIRECT("Resultate"&amp;"!Z"&amp;ROW(Resultate!V5)-2+'Rückmeldung (Druck)'!AS59&amp;"S"&amp;COLUMN(Resultate!$K$5),FALSE)</f>
        <v>#N/A</v>
      </c>
      <c r="AT61" s="142"/>
      <c r="AU61" s="142"/>
      <c r="AV61" s="142"/>
      <c r="AW61" s="142"/>
      <c r="AX61" s="142"/>
      <c r="AY61" s="139" t="s">
        <v>109</v>
      </c>
      <c r="AZ61" s="140" t="e" cm="1">
        <f t="array" aca="1" ref="AZ61" ca="1">INDIRECT("Resultate"&amp;"!Z"&amp;ROW(Resultate!AC5)-2+'Rückmeldung (Druck)'!AZ59&amp;"S"&amp;COLUMN(Resultate!$K$5),FALSE)</f>
        <v>#N/A</v>
      </c>
      <c r="BA61" s="142"/>
      <c r="BM61" s="139" t="s">
        <v>109</v>
      </c>
      <c r="BN61" s="140" t="e" cm="1">
        <f t="array" aca="1" ref="BN61" ca="1">INDIRECT("Resultate"&amp;"!Z"&amp;ROW(Resultate!AQ5)-2+'Rückmeldung (Druck)'!BN59&amp;"S"&amp;COLUMN(Resultate!$K$5),FALSE)</f>
        <v>#N/A</v>
      </c>
      <c r="BO61" s="142"/>
      <c r="BP61" s="142"/>
      <c r="BQ61" s="142"/>
      <c r="BR61" s="142"/>
      <c r="BS61" s="142"/>
      <c r="BT61" s="139" t="s">
        <v>109</v>
      </c>
      <c r="BU61" s="140" t="e" cm="1">
        <f t="array" aca="1" ref="BU61" ca="1">INDIRECT("Resultate"&amp;"!Z"&amp;ROW(Resultate!AX5)-2+'Rückmeldung (Druck)'!BU59&amp;"S"&amp;COLUMN(Resultate!$K$5),FALSE)</f>
        <v>#N/A</v>
      </c>
      <c r="BV61" s="142"/>
      <c r="CH61" s="139" t="s">
        <v>109</v>
      </c>
      <c r="CI61" s="140" t="e" cm="1">
        <f t="array" aca="1" ref="CI61" ca="1">INDIRECT("Resultate"&amp;"!Z"&amp;ROW(Resultate!BL5)-2+'Rückmeldung (Druck)'!CI59&amp;"S"&amp;COLUMN(Resultate!$K$5),FALSE)</f>
        <v>#N/A</v>
      </c>
      <c r="CJ61" s="142"/>
      <c r="CK61" s="142"/>
      <c r="CL61" s="142"/>
      <c r="CM61" s="142"/>
      <c r="CN61" s="142"/>
      <c r="CO61" s="139" t="s">
        <v>109</v>
      </c>
      <c r="CP61" s="140" t="e" cm="1">
        <f t="array" aca="1" ref="CP61" ca="1">INDIRECT("Resultate"&amp;"!Z"&amp;ROW(Resultate!BS5)-2+'Rückmeldung (Druck)'!CP59&amp;"S"&amp;COLUMN(Resultate!$K$5),FALSE)</f>
        <v>#N/A</v>
      </c>
      <c r="CQ61" s="142"/>
      <c r="DC61" s="139" t="s">
        <v>109</v>
      </c>
      <c r="DD61" s="140" t="e" cm="1">
        <f t="array" aca="1" ref="DD61" ca="1">INDIRECT("Resultate"&amp;"!Z"&amp;ROW(Resultate!CG5)-2+'Rückmeldung (Druck)'!DD59&amp;"S"&amp;COLUMN(Resultate!$K$5),FALSE)</f>
        <v>#N/A</v>
      </c>
      <c r="DE61" s="142"/>
      <c r="DF61" s="142"/>
      <c r="DG61" s="142"/>
      <c r="DH61" s="142"/>
      <c r="DI61" s="142"/>
      <c r="DJ61" s="139" t="s">
        <v>109</v>
      </c>
      <c r="DK61" s="140" t="e" cm="1">
        <f t="array" aca="1" ref="DK61" ca="1">INDIRECT("Resultate"&amp;"!Z"&amp;ROW(Resultate!CN5)-2+'Rückmeldung (Druck)'!DK59&amp;"S"&amp;COLUMN(Resultate!$K$5),FALSE)</f>
        <v>#N/A</v>
      </c>
      <c r="DL61" s="142"/>
      <c r="DX61" s="139" t="s">
        <v>109</v>
      </c>
      <c r="DY61" s="140" t="e" cm="1">
        <f t="array" aca="1" ref="DY61" ca="1">INDIRECT("Resultate"&amp;"!Z"&amp;ROW(Resultate!DB5)-2+'Rückmeldung (Druck)'!DY59&amp;"S"&amp;COLUMN(Resultate!$K$5),FALSE)</f>
        <v>#N/A</v>
      </c>
      <c r="DZ61" s="142"/>
      <c r="EA61" s="142"/>
      <c r="EB61" s="142"/>
      <c r="EC61" s="142"/>
      <c r="ED61" s="142"/>
      <c r="EE61" s="139" t="s">
        <v>109</v>
      </c>
      <c r="EF61" s="140" t="e" cm="1">
        <f t="array" aca="1" ref="EF61" ca="1">INDIRECT("Resultate"&amp;"!Z"&amp;ROW(Resultate!DI5)-2+'Rückmeldung (Druck)'!EF59&amp;"S"&amp;COLUMN(Resultate!$K$5),FALSE)</f>
        <v>#N/A</v>
      </c>
      <c r="EG61" s="142"/>
      <c r="ES61" s="139" t="s">
        <v>109</v>
      </c>
      <c r="ET61" s="140" t="e" cm="1">
        <f t="array" aca="1" ref="ET61" ca="1">INDIRECT("Resultate"&amp;"!Z"&amp;ROW(Resultate!DW5)-2+'Rückmeldung (Druck)'!ET59&amp;"S"&amp;COLUMN(Resultate!$K$5),FALSE)</f>
        <v>#N/A</v>
      </c>
      <c r="EU61" s="142"/>
      <c r="EV61" s="142"/>
      <c r="EW61" s="142"/>
      <c r="EX61" s="142"/>
      <c r="EY61" s="142"/>
      <c r="EZ61" s="139" t="s">
        <v>109</v>
      </c>
      <c r="FA61" s="140" t="e" cm="1">
        <f t="array" aca="1" ref="FA61" ca="1">INDIRECT("Resultate"&amp;"!Z"&amp;ROW(Resultate!ED5)-2+'Rückmeldung (Druck)'!FA59&amp;"S"&amp;COLUMN(Resultate!$K$5),FALSE)</f>
        <v>#N/A</v>
      </c>
      <c r="FB61" s="142"/>
      <c r="FN61" s="139" t="s">
        <v>109</v>
      </c>
      <c r="FO61" s="140" t="e" cm="1">
        <f t="array" aca="1" ref="FO61" ca="1">INDIRECT("Resultate"&amp;"!Z"&amp;ROW(Resultate!ER5)-2+'Rückmeldung (Druck)'!FO59&amp;"S"&amp;COLUMN(Resultate!$K$5),FALSE)</f>
        <v>#N/A</v>
      </c>
      <c r="FP61" s="142"/>
      <c r="FQ61" s="142"/>
      <c r="FR61" s="142"/>
      <c r="FS61" s="142"/>
      <c r="FT61" s="142"/>
      <c r="FU61" s="139" t="s">
        <v>109</v>
      </c>
      <c r="FV61" s="140" t="e" cm="1">
        <f t="array" aca="1" ref="FV61" ca="1">INDIRECT("Resultate"&amp;"!Z"&amp;ROW(Resultate!EY5)-2+'Rückmeldung (Druck)'!FV59&amp;"S"&amp;COLUMN(Resultate!$K$5),FALSE)</f>
        <v>#N/A</v>
      </c>
      <c r="FW61" s="142"/>
      <c r="GI61" s="139" t="s">
        <v>109</v>
      </c>
      <c r="GJ61" s="140" t="e" cm="1">
        <f t="array" aca="1" ref="GJ61" ca="1">INDIRECT("Resultate"&amp;"!Z"&amp;ROW(Resultate!FM5)-2+'Rückmeldung (Druck)'!GJ59&amp;"S"&amp;COLUMN(Resultate!$K$5),FALSE)</f>
        <v>#N/A</v>
      </c>
      <c r="GK61" s="142"/>
      <c r="GL61" s="142"/>
      <c r="GM61" s="142"/>
      <c r="GN61" s="142"/>
      <c r="GO61" s="142"/>
      <c r="GP61" s="139" t="s">
        <v>109</v>
      </c>
      <c r="GQ61" s="140" t="e" cm="1">
        <f t="array" aca="1" ref="GQ61" ca="1">INDIRECT("Resultate"&amp;"!Z"&amp;ROW(Resultate!FT5)-2+'Rückmeldung (Druck)'!GQ59&amp;"S"&amp;COLUMN(Resultate!$K$5),FALSE)</f>
        <v>#N/A</v>
      </c>
      <c r="GR61" s="142"/>
      <c r="HD61" s="139" t="s">
        <v>109</v>
      </c>
      <c r="HE61" s="140" t="e" cm="1">
        <f t="array" aca="1" ref="HE61" ca="1">INDIRECT("Resultate"&amp;"!Z"&amp;ROW(Resultate!GH5)-2+'Rückmeldung (Druck)'!HE59&amp;"S"&amp;COLUMN(Resultate!$K$5),FALSE)</f>
        <v>#N/A</v>
      </c>
      <c r="HF61" s="142"/>
      <c r="HG61" s="142"/>
      <c r="HH61" s="142"/>
      <c r="HI61" s="142"/>
      <c r="HJ61" s="142"/>
      <c r="HK61" s="139" t="s">
        <v>109</v>
      </c>
      <c r="HL61" s="140" t="e" cm="1">
        <f t="array" aca="1" ref="HL61" ca="1">INDIRECT("Resultate"&amp;"!Z"&amp;ROW(Resultate!GO5)-2+'Rückmeldung (Druck)'!HL59&amp;"S"&amp;COLUMN(Resultate!$K$5),FALSE)</f>
        <v>#N/A</v>
      </c>
      <c r="HM61" s="142"/>
      <c r="HY61" s="139" t="s">
        <v>109</v>
      </c>
      <c r="HZ61" s="140" t="e" cm="1">
        <f t="array" aca="1" ref="HZ61" ca="1">INDIRECT("Resultate"&amp;"!Z"&amp;ROW(Resultate!HC5)-2+'Rückmeldung (Druck)'!HZ59&amp;"S"&amp;COLUMN(Resultate!$K$5),FALSE)</f>
        <v>#N/A</v>
      </c>
      <c r="IA61" s="142"/>
      <c r="IB61" s="142"/>
      <c r="IC61" s="142"/>
      <c r="ID61" s="142"/>
      <c r="IE61" s="142"/>
      <c r="IF61" s="139" t="s">
        <v>109</v>
      </c>
      <c r="IG61" s="140" t="e" cm="1">
        <f t="array" aca="1" ref="IG61" ca="1">INDIRECT("Resultate"&amp;"!Z"&amp;ROW(Resultate!HJ5)-2+'Rückmeldung (Druck)'!IG59&amp;"S"&amp;COLUMN(Resultate!$K$5),FALSE)</f>
        <v>#N/A</v>
      </c>
      <c r="IH61" s="142"/>
      <c r="IT61" s="139" t="s">
        <v>109</v>
      </c>
      <c r="IU61" s="140" t="e" cm="1">
        <f t="array" aca="1" ref="IU61" ca="1">INDIRECT("Resultate"&amp;"!Z"&amp;ROW(Resultate!HX5)-2+'Rückmeldung (Druck)'!IU59&amp;"S"&amp;COLUMN(Resultate!$K$5),FALSE)</f>
        <v>#N/A</v>
      </c>
      <c r="IV61" s="142"/>
      <c r="IW61" s="142"/>
      <c r="IX61" s="142"/>
      <c r="IY61" s="142"/>
      <c r="IZ61" s="142"/>
      <c r="JA61" s="139" t="s">
        <v>109</v>
      </c>
      <c r="JB61" s="140" t="e" cm="1">
        <f t="array" aca="1" ref="JB61" ca="1">INDIRECT("Resultate"&amp;"!Z"&amp;ROW(Resultate!IE5)-2+'Rückmeldung (Druck)'!JB59&amp;"S"&amp;COLUMN(Resultate!$K$5),FALSE)</f>
        <v>#N/A</v>
      </c>
      <c r="JC61" s="142"/>
      <c r="JO61" s="139" t="s">
        <v>109</v>
      </c>
      <c r="JP61" s="140" t="e" cm="1">
        <f t="array" aca="1" ref="JP61" ca="1">INDIRECT("Resultate"&amp;"!Z"&amp;ROW(Resultate!IS5)-2+'Rückmeldung (Druck)'!JP59&amp;"S"&amp;COLUMN(Resultate!$K$5),FALSE)</f>
        <v>#N/A</v>
      </c>
      <c r="JQ61" s="142"/>
      <c r="JR61" s="142"/>
      <c r="JS61" s="142"/>
      <c r="JT61" s="142"/>
      <c r="JU61" s="142"/>
      <c r="JV61" s="139" t="s">
        <v>109</v>
      </c>
      <c r="JW61" s="140" t="e" cm="1">
        <f t="array" aca="1" ref="JW61" ca="1">INDIRECT("Resultate"&amp;"!Z"&amp;ROW(Resultate!IZ5)-2+'Rückmeldung (Druck)'!JW59&amp;"S"&amp;COLUMN(Resultate!$K$5),FALSE)</f>
        <v>#N/A</v>
      </c>
      <c r="JX61" s="142"/>
      <c r="KJ61" s="139" t="s">
        <v>109</v>
      </c>
      <c r="KK61" s="140" t="e" cm="1">
        <f t="array" aca="1" ref="KK61" ca="1">INDIRECT("Resultate"&amp;"!Z"&amp;ROW(Resultate!JN5)-2+'Rückmeldung (Druck)'!KK59&amp;"S"&amp;COLUMN(Resultate!$K$5),FALSE)</f>
        <v>#N/A</v>
      </c>
      <c r="KL61" s="142"/>
      <c r="KM61" s="142"/>
      <c r="KN61" s="142"/>
      <c r="KO61" s="142"/>
      <c r="KP61" s="142"/>
      <c r="KQ61" s="139" t="s">
        <v>109</v>
      </c>
      <c r="KR61" s="140" t="e" cm="1">
        <f t="array" aca="1" ref="KR61" ca="1">INDIRECT("Resultate"&amp;"!Z"&amp;ROW(Resultate!JU5)-2+'Rückmeldung (Druck)'!KR59&amp;"S"&amp;COLUMN(Resultate!$K$5),FALSE)</f>
        <v>#N/A</v>
      </c>
      <c r="KS61" s="142"/>
      <c r="LE61" s="139" t="s">
        <v>109</v>
      </c>
      <c r="LF61" s="140" t="e" cm="1">
        <f t="array" aca="1" ref="LF61" ca="1">INDIRECT("Resultate"&amp;"!Z"&amp;ROW(Resultate!KI5)-2+'Rückmeldung (Druck)'!LF59&amp;"S"&amp;COLUMN(Resultate!$K$5),FALSE)</f>
        <v>#N/A</v>
      </c>
      <c r="LG61" s="142"/>
      <c r="LH61" s="142"/>
      <c r="LI61" s="142"/>
      <c r="LJ61" s="142"/>
      <c r="LK61" s="142"/>
      <c r="LL61" s="139" t="s">
        <v>109</v>
      </c>
      <c r="LM61" s="140" t="e" cm="1">
        <f t="array" aca="1" ref="LM61" ca="1">INDIRECT("Resultate"&amp;"!Z"&amp;ROW(Resultate!KP5)-2+'Rückmeldung (Druck)'!LM59&amp;"S"&amp;COLUMN(Resultate!$K$5),FALSE)</f>
        <v>#N/A</v>
      </c>
      <c r="LN61" s="142"/>
    </row>
    <row r="62" spans="19:331" ht="15.75" hidden="1" customHeight="1" x14ac:dyDescent="0.25">
      <c r="W62" s="139" t="s">
        <v>108</v>
      </c>
      <c r="X62" s="144" t="e" cm="1">
        <f t="array" aca="1" ref="X62" ca="1">INDIRECT("Resultate"&amp;"!Z"&amp;ROW(Resultate!A5)-2+'Rückmeldung (Druck)'!X59&amp;"S"&amp;COLUMN(Resultate!$I$5),FALSE)</f>
        <v>#N/A</v>
      </c>
      <c r="Y62" s="142"/>
      <c r="Z62" s="142"/>
      <c r="AA62" s="142"/>
      <c r="AB62" s="142"/>
      <c r="AC62" s="142"/>
      <c r="AD62" s="139" t="s">
        <v>108</v>
      </c>
      <c r="AE62" s="144" t="e" cm="1">
        <f t="array" aca="1" ref="AE62" ca="1">INDIRECT("Resultate"&amp;"!Z"&amp;ROW(Resultate!H5)-2+'Rückmeldung (Druck)'!AE59&amp;"S"&amp;COLUMN(Resultate!$I$5),FALSE)</f>
        <v>#N/A</v>
      </c>
      <c r="AF62" s="142"/>
      <c r="AR62" s="139" t="s">
        <v>108</v>
      </c>
      <c r="AS62" s="144" t="e" cm="1">
        <f t="array" aca="1" ref="AS62" ca="1">INDIRECT("Resultate"&amp;"!Z"&amp;ROW(Resultate!V5)-2+'Rückmeldung (Druck)'!AS59&amp;"S"&amp;COLUMN(Resultate!$I$5),FALSE)</f>
        <v>#N/A</v>
      </c>
      <c r="AT62" s="142"/>
      <c r="AU62" s="142"/>
      <c r="AV62" s="142"/>
      <c r="AW62" s="142"/>
      <c r="AX62" s="142"/>
      <c r="AY62" s="139" t="s">
        <v>108</v>
      </c>
      <c r="AZ62" s="144" t="e" cm="1">
        <f t="array" aca="1" ref="AZ62" ca="1">INDIRECT("Resultate"&amp;"!Z"&amp;ROW(Resultate!AC5)-2+'Rückmeldung (Druck)'!AZ59&amp;"S"&amp;COLUMN(Resultate!$I$5),FALSE)</f>
        <v>#N/A</v>
      </c>
      <c r="BA62" s="142"/>
      <c r="BM62" s="139" t="s">
        <v>108</v>
      </c>
      <c r="BN62" s="144" t="e" cm="1">
        <f t="array" aca="1" ref="BN62" ca="1">INDIRECT("Resultate"&amp;"!Z"&amp;ROW(Resultate!AQ5)-2+'Rückmeldung (Druck)'!BN59&amp;"S"&amp;COLUMN(Resultate!$I$5),FALSE)</f>
        <v>#N/A</v>
      </c>
      <c r="BO62" s="142"/>
      <c r="BP62" s="142"/>
      <c r="BQ62" s="142"/>
      <c r="BR62" s="142"/>
      <c r="BS62" s="142"/>
      <c r="BT62" s="139" t="s">
        <v>108</v>
      </c>
      <c r="BU62" s="144" t="e" cm="1">
        <f t="array" aca="1" ref="BU62" ca="1">INDIRECT("Resultate"&amp;"!Z"&amp;ROW(Resultate!AX5)-2+'Rückmeldung (Druck)'!BU59&amp;"S"&amp;COLUMN(Resultate!$I$5),FALSE)</f>
        <v>#N/A</v>
      </c>
      <c r="BV62" s="142"/>
      <c r="CH62" s="139" t="s">
        <v>108</v>
      </c>
      <c r="CI62" s="144" t="e" cm="1">
        <f t="array" aca="1" ref="CI62" ca="1">INDIRECT("Resultate"&amp;"!Z"&amp;ROW(Resultate!BL5)-2+'Rückmeldung (Druck)'!CI59&amp;"S"&amp;COLUMN(Resultate!$I$5),FALSE)</f>
        <v>#N/A</v>
      </c>
      <c r="CJ62" s="142"/>
      <c r="CK62" s="142"/>
      <c r="CL62" s="142"/>
      <c r="CM62" s="142"/>
      <c r="CN62" s="142"/>
      <c r="CO62" s="139" t="s">
        <v>108</v>
      </c>
      <c r="CP62" s="144" t="e" cm="1">
        <f t="array" aca="1" ref="CP62" ca="1">INDIRECT("Resultate"&amp;"!Z"&amp;ROW(Resultate!BS5)-2+'Rückmeldung (Druck)'!CP59&amp;"S"&amp;COLUMN(Resultate!$I$5),FALSE)</f>
        <v>#N/A</v>
      </c>
      <c r="CQ62" s="142"/>
      <c r="DC62" s="139" t="s">
        <v>108</v>
      </c>
      <c r="DD62" s="144" t="e" cm="1">
        <f t="array" aca="1" ref="DD62" ca="1">INDIRECT("Resultate"&amp;"!Z"&amp;ROW(Resultate!CG5)-2+'Rückmeldung (Druck)'!DD59&amp;"S"&amp;COLUMN(Resultate!$I$5),FALSE)</f>
        <v>#N/A</v>
      </c>
      <c r="DE62" s="142"/>
      <c r="DF62" s="142"/>
      <c r="DG62" s="142"/>
      <c r="DH62" s="142"/>
      <c r="DI62" s="142"/>
      <c r="DJ62" s="139" t="s">
        <v>108</v>
      </c>
      <c r="DK62" s="144" t="e" cm="1">
        <f t="array" aca="1" ref="DK62" ca="1">INDIRECT("Resultate"&amp;"!Z"&amp;ROW(Resultate!CN5)-2+'Rückmeldung (Druck)'!DK59&amp;"S"&amp;COLUMN(Resultate!$I$5),FALSE)</f>
        <v>#N/A</v>
      </c>
      <c r="DL62" s="142"/>
      <c r="DX62" s="139" t="s">
        <v>108</v>
      </c>
      <c r="DY62" s="144" t="e" cm="1">
        <f t="array" aca="1" ref="DY62" ca="1">INDIRECT("Resultate"&amp;"!Z"&amp;ROW(Resultate!DB5)-2+'Rückmeldung (Druck)'!DY59&amp;"S"&amp;COLUMN(Resultate!$I$5),FALSE)</f>
        <v>#N/A</v>
      </c>
      <c r="DZ62" s="142"/>
      <c r="EA62" s="142"/>
      <c r="EB62" s="142"/>
      <c r="EC62" s="142"/>
      <c r="ED62" s="142"/>
      <c r="EE62" s="139" t="s">
        <v>108</v>
      </c>
      <c r="EF62" s="144" t="e" cm="1">
        <f t="array" aca="1" ref="EF62" ca="1">INDIRECT("Resultate"&amp;"!Z"&amp;ROW(Resultate!DI5)-2+'Rückmeldung (Druck)'!EF59&amp;"S"&amp;COLUMN(Resultate!$I$5),FALSE)</f>
        <v>#N/A</v>
      </c>
      <c r="EG62" s="142"/>
      <c r="ES62" s="139" t="s">
        <v>108</v>
      </c>
      <c r="ET62" s="144" t="e" cm="1">
        <f t="array" aca="1" ref="ET62" ca="1">INDIRECT("Resultate"&amp;"!Z"&amp;ROW(Resultate!DW5)-2+'Rückmeldung (Druck)'!ET59&amp;"S"&amp;COLUMN(Resultate!$I$5),FALSE)</f>
        <v>#N/A</v>
      </c>
      <c r="EU62" s="142"/>
      <c r="EV62" s="142"/>
      <c r="EW62" s="142"/>
      <c r="EX62" s="142"/>
      <c r="EY62" s="142"/>
      <c r="EZ62" s="139" t="s">
        <v>108</v>
      </c>
      <c r="FA62" s="144" t="e" cm="1">
        <f t="array" aca="1" ref="FA62" ca="1">INDIRECT("Resultate"&amp;"!Z"&amp;ROW(Resultate!ED5)-2+'Rückmeldung (Druck)'!FA59&amp;"S"&amp;COLUMN(Resultate!$I$5),FALSE)</f>
        <v>#N/A</v>
      </c>
      <c r="FB62" s="142"/>
      <c r="FN62" s="139" t="s">
        <v>108</v>
      </c>
      <c r="FO62" s="144" t="e" cm="1">
        <f t="array" aca="1" ref="FO62" ca="1">INDIRECT("Resultate"&amp;"!Z"&amp;ROW(Resultate!ER5)-2+'Rückmeldung (Druck)'!FO59&amp;"S"&amp;COLUMN(Resultate!$I$5),FALSE)</f>
        <v>#N/A</v>
      </c>
      <c r="FP62" s="142"/>
      <c r="FQ62" s="142"/>
      <c r="FR62" s="142"/>
      <c r="FS62" s="142"/>
      <c r="FT62" s="142"/>
      <c r="FU62" s="139" t="s">
        <v>108</v>
      </c>
      <c r="FV62" s="144" t="e" cm="1">
        <f t="array" aca="1" ref="FV62" ca="1">INDIRECT("Resultate"&amp;"!Z"&amp;ROW(Resultate!EY5)-2+'Rückmeldung (Druck)'!FV59&amp;"S"&amp;COLUMN(Resultate!$I$5),FALSE)</f>
        <v>#N/A</v>
      </c>
      <c r="FW62" s="142"/>
      <c r="GI62" s="139" t="s">
        <v>108</v>
      </c>
      <c r="GJ62" s="144" t="e" cm="1">
        <f t="array" aca="1" ref="GJ62" ca="1">INDIRECT("Resultate"&amp;"!Z"&amp;ROW(Resultate!FM5)-2+'Rückmeldung (Druck)'!GJ59&amp;"S"&amp;COLUMN(Resultate!$I$5),FALSE)</f>
        <v>#N/A</v>
      </c>
      <c r="GK62" s="142"/>
      <c r="GL62" s="142"/>
      <c r="GM62" s="142"/>
      <c r="GN62" s="142"/>
      <c r="GO62" s="142"/>
      <c r="GP62" s="139" t="s">
        <v>108</v>
      </c>
      <c r="GQ62" s="144" t="e" cm="1">
        <f t="array" aca="1" ref="GQ62" ca="1">INDIRECT("Resultate"&amp;"!Z"&amp;ROW(Resultate!FT5)-2+'Rückmeldung (Druck)'!GQ59&amp;"S"&amp;COLUMN(Resultate!$I$5),FALSE)</f>
        <v>#N/A</v>
      </c>
      <c r="GR62" s="142"/>
      <c r="HD62" s="139" t="s">
        <v>108</v>
      </c>
      <c r="HE62" s="144" t="e" cm="1">
        <f t="array" aca="1" ref="HE62" ca="1">INDIRECT("Resultate"&amp;"!Z"&amp;ROW(Resultate!GH5)-2+'Rückmeldung (Druck)'!HE59&amp;"S"&amp;COLUMN(Resultate!$I$5),FALSE)</f>
        <v>#N/A</v>
      </c>
      <c r="HF62" s="142"/>
      <c r="HG62" s="142"/>
      <c r="HH62" s="142"/>
      <c r="HI62" s="142"/>
      <c r="HJ62" s="142"/>
      <c r="HK62" s="139" t="s">
        <v>108</v>
      </c>
      <c r="HL62" s="144" t="e" cm="1">
        <f t="array" aca="1" ref="HL62" ca="1">INDIRECT("Resultate"&amp;"!Z"&amp;ROW(Resultate!GO5)-2+'Rückmeldung (Druck)'!HL59&amp;"S"&amp;COLUMN(Resultate!$I$5),FALSE)</f>
        <v>#N/A</v>
      </c>
      <c r="HM62" s="142"/>
      <c r="HY62" s="139" t="s">
        <v>108</v>
      </c>
      <c r="HZ62" s="144" t="e" cm="1">
        <f t="array" aca="1" ref="HZ62" ca="1">INDIRECT("Resultate"&amp;"!Z"&amp;ROW(Resultate!HC5)-2+'Rückmeldung (Druck)'!HZ59&amp;"S"&amp;COLUMN(Resultate!$I$5),FALSE)</f>
        <v>#N/A</v>
      </c>
      <c r="IA62" s="142"/>
      <c r="IB62" s="142"/>
      <c r="IC62" s="142"/>
      <c r="ID62" s="142"/>
      <c r="IE62" s="142"/>
      <c r="IF62" s="139" t="s">
        <v>108</v>
      </c>
      <c r="IG62" s="144" t="e" cm="1">
        <f t="array" aca="1" ref="IG62" ca="1">INDIRECT("Resultate"&amp;"!Z"&amp;ROW(Resultate!HJ5)-2+'Rückmeldung (Druck)'!IG59&amp;"S"&amp;COLUMN(Resultate!$I$5),FALSE)</f>
        <v>#N/A</v>
      </c>
      <c r="IH62" s="142"/>
      <c r="IT62" s="139" t="s">
        <v>108</v>
      </c>
      <c r="IU62" s="144" t="e" cm="1">
        <f t="array" aca="1" ref="IU62" ca="1">INDIRECT("Resultate"&amp;"!Z"&amp;ROW(Resultate!HX5)-2+'Rückmeldung (Druck)'!IU59&amp;"S"&amp;COLUMN(Resultate!$I$5),FALSE)</f>
        <v>#N/A</v>
      </c>
      <c r="IV62" s="142"/>
      <c r="IW62" s="142"/>
      <c r="IX62" s="142"/>
      <c r="IY62" s="142"/>
      <c r="IZ62" s="142"/>
      <c r="JA62" s="139" t="s">
        <v>108</v>
      </c>
      <c r="JB62" s="144" t="e" cm="1">
        <f t="array" aca="1" ref="JB62" ca="1">INDIRECT("Resultate"&amp;"!Z"&amp;ROW(Resultate!IE5)-2+'Rückmeldung (Druck)'!JB59&amp;"S"&amp;COLUMN(Resultate!$I$5),FALSE)</f>
        <v>#N/A</v>
      </c>
      <c r="JC62" s="142"/>
      <c r="JO62" s="139" t="s">
        <v>108</v>
      </c>
      <c r="JP62" s="144" t="e" cm="1">
        <f t="array" aca="1" ref="JP62" ca="1">INDIRECT("Resultate"&amp;"!Z"&amp;ROW(Resultate!IS5)-2+'Rückmeldung (Druck)'!JP59&amp;"S"&amp;COLUMN(Resultate!$I$5),FALSE)</f>
        <v>#N/A</v>
      </c>
      <c r="JQ62" s="142"/>
      <c r="JR62" s="142"/>
      <c r="JS62" s="142"/>
      <c r="JT62" s="142"/>
      <c r="JU62" s="142"/>
      <c r="JV62" s="139" t="s">
        <v>108</v>
      </c>
      <c r="JW62" s="144" t="e" cm="1">
        <f t="array" aca="1" ref="JW62" ca="1">INDIRECT("Resultate"&amp;"!Z"&amp;ROW(Resultate!IZ5)-2+'Rückmeldung (Druck)'!JW59&amp;"S"&amp;COLUMN(Resultate!$I$5),FALSE)</f>
        <v>#N/A</v>
      </c>
      <c r="JX62" s="142"/>
      <c r="KJ62" s="139" t="s">
        <v>108</v>
      </c>
      <c r="KK62" s="144" t="e" cm="1">
        <f t="array" aca="1" ref="KK62" ca="1">INDIRECT("Resultate"&amp;"!Z"&amp;ROW(Resultate!JN5)-2+'Rückmeldung (Druck)'!KK59&amp;"S"&amp;COLUMN(Resultate!$I$5),FALSE)</f>
        <v>#N/A</v>
      </c>
      <c r="KL62" s="142"/>
      <c r="KM62" s="142"/>
      <c r="KN62" s="142"/>
      <c r="KO62" s="142"/>
      <c r="KP62" s="142"/>
      <c r="KQ62" s="139" t="s">
        <v>108</v>
      </c>
      <c r="KR62" s="144" t="e" cm="1">
        <f t="array" aca="1" ref="KR62" ca="1">INDIRECT("Resultate"&amp;"!Z"&amp;ROW(Resultate!JU5)-2+'Rückmeldung (Druck)'!KR59&amp;"S"&amp;COLUMN(Resultate!$I$5),FALSE)</f>
        <v>#N/A</v>
      </c>
      <c r="KS62" s="142"/>
      <c r="LE62" s="139" t="s">
        <v>108</v>
      </c>
      <c r="LF62" s="144" t="e" cm="1">
        <f t="array" aca="1" ref="LF62" ca="1">INDIRECT("Resultate"&amp;"!Z"&amp;ROW(Resultate!KI5)-2+'Rückmeldung (Druck)'!LF59&amp;"S"&amp;COLUMN(Resultate!$I$5),FALSE)</f>
        <v>#N/A</v>
      </c>
      <c r="LG62" s="142"/>
      <c r="LH62" s="142"/>
      <c r="LI62" s="142"/>
      <c r="LJ62" s="142"/>
      <c r="LK62" s="142"/>
      <c r="LL62" s="139" t="s">
        <v>108</v>
      </c>
      <c r="LM62" s="144" t="e" cm="1">
        <f t="array" aca="1" ref="LM62" ca="1">INDIRECT("Resultate"&amp;"!Z"&amp;ROW(Resultate!KP5)-2+'Rückmeldung (Druck)'!LM59&amp;"S"&amp;COLUMN(Resultate!$I$5),FALSE)</f>
        <v>#N/A</v>
      </c>
      <c r="LN62" s="142"/>
    </row>
    <row r="63" spans="19:331" ht="15.75" hidden="1" customHeight="1" x14ac:dyDescent="0.25">
      <c r="W63" s="139" t="s">
        <v>107</v>
      </c>
      <c r="X63" s="145" t="e" cm="1">
        <f t="array" aca="1" ref="X63" ca="1">INDIRECT("Resultate"&amp;"!Z"&amp;ROW(Resultate!A5)-2+'Rückmeldung (Druck)'!X59&amp;"S"&amp;COLUMN(Resultate!$H$5),FALSE)</f>
        <v>#N/A</v>
      </c>
      <c r="Y63" s="142"/>
      <c r="Z63" s="142"/>
      <c r="AA63" s="142"/>
      <c r="AB63" s="142"/>
      <c r="AC63" s="142"/>
      <c r="AD63" s="139" t="s">
        <v>107</v>
      </c>
      <c r="AE63" s="145" t="e" cm="1">
        <f t="array" aca="1" ref="AE63" ca="1">INDIRECT("Resultate"&amp;"!Z"&amp;ROW(Resultate!H5)-2+'Rückmeldung (Druck)'!AE59&amp;"S"&amp;COLUMN(Resultate!$H$5),FALSE)</f>
        <v>#N/A</v>
      </c>
      <c r="AF63" s="142"/>
      <c r="AR63" s="139" t="s">
        <v>107</v>
      </c>
      <c r="AS63" s="145" t="e" cm="1">
        <f t="array" aca="1" ref="AS63" ca="1">INDIRECT("Resultate"&amp;"!Z"&amp;ROW(Resultate!V5)-2+'Rückmeldung (Druck)'!AS59&amp;"S"&amp;COLUMN(Resultate!$H$5),FALSE)</f>
        <v>#N/A</v>
      </c>
      <c r="AT63" s="142"/>
      <c r="AU63" s="142"/>
      <c r="AV63" s="142"/>
      <c r="AW63" s="142"/>
      <c r="AX63" s="142"/>
      <c r="AY63" s="139" t="s">
        <v>107</v>
      </c>
      <c r="AZ63" s="145" t="e" cm="1">
        <f t="array" aca="1" ref="AZ63" ca="1">INDIRECT("Resultate"&amp;"!Z"&amp;ROW(Resultate!AC5)-2+'Rückmeldung (Druck)'!AZ59&amp;"S"&amp;COLUMN(Resultate!$H$5),FALSE)</f>
        <v>#N/A</v>
      </c>
      <c r="BA63" s="142"/>
      <c r="BM63" s="139" t="s">
        <v>107</v>
      </c>
      <c r="BN63" s="145" t="e" cm="1">
        <f t="array" aca="1" ref="BN63" ca="1">INDIRECT("Resultate"&amp;"!Z"&amp;ROW(Resultate!AQ5)-2+'Rückmeldung (Druck)'!BN59&amp;"S"&amp;COLUMN(Resultate!$H$5),FALSE)</f>
        <v>#N/A</v>
      </c>
      <c r="BO63" s="142"/>
      <c r="BP63" s="142"/>
      <c r="BQ63" s="142"/>
      <c r="BR63" s="142"/>
      <c r="BS63" s="142"/>
      <c r="BT63" s="139" t="s">
        <v>107</v>
      </c>
      <c r="BU63" s="145" t="e" cm="1">
        <f t="array" aca="1" ref="BU63" ca="1">INDIRECT("Resultate"&amp;"!Z"&amp;ROW(Resultate!AX5)-2+'Rückmeldung (Druck)'!BU59&amp;"S"&amp;COLUMN(Resultate!$H$5),FALSE)</f>
        <v>#N/A</v>
      </c>
      <c r="BV63" s="142"/>
      <c r="CH63" s="139" t="s">
        <v>107</v>
      </c>
      <c r="CI63" s="145" t="e" cm="1">
        <f t="array" aca="1" ref="CI63" ca="1">INDIRECT("Resultate"&amp;"!Z"&amp;ROW(Resultate!BL5)-2+'Rückmeldung (Druck)'!CI59&amp;"S"&amp;COLUMN(Resultate!$H$5),FALSE)</f>
        <v>#N/A</v>
      </c>
      <c r="CJ63" s="142"/>
      <c r="CK63" s="142"/>
      <c r="CL63" s="142"/>
      <c r="CM63" s="142"/>
      <c r="CN63" s="142"/>
      <c r="CO63" s="139" t="s">
        <v>107</v>
      </c>
      <c r="CP63" s="145" t="e" cm="1">
        <f t="array" aca="1" ref="CP63" ca="1">INDIRECT("Resultate"&amp;"!Z"&amp;ROW(Resultate!BS5)-2+'Rückmeldung (Druck)'!CP59&amp;"S"&amp;COLUMN(Resultate!$H$5),FALSE)</f>
        <v>#N/A</v>
      </c>
      <c r="CQ63" s="142"/>
      <c r="DC63" s="139" t="s">
        <v>107</v>
      </c>
      <c r="DD63" s="145" t="e" cm="1">
        <f t="array" aca="1" ref="DD63" ca="1">INDIRECT("Resultate"&amp;"!Z"&amp;ROW(Resultate!CG5)-2+'Rückmeldung (Druck)'!DD59&amp;"S"&amp;COLUMN(Resultate!$H$5),FALSE)</f>
        <v>#N/A</v>
      </c>
      <c r="DE63" s="142"/>
      <c r="DF63" s="142"/>
      <c r="DG63" s="142"/>
      <c r="DH63" s="142"/>
      <c r="DI63" s="142"/>
      <c r="DJ63" s="139" t="s">
        <v>107</v>
      </c>
      <c r="DK63" s="145" t="e" cm="1">
        <f t="array" aca="1" ref="DK63" ca="1">INDIRECT("Resultate"&amp;"!Z"&amp;ROW(Resultate!CN5)-2+'Rückmeldung (Druck)'!DK59&amp;"S"&amp;COLUMN(Resultate!$H$5),FALSE)</f>
        <v>#N/A</v>
      </c>
      <c r="DL63" s="142"/>
      <c r="DX63" s="139" t="s">
        <v>107</v>
      </c>
      <c r="DY63" s="145" t="e" cm="1">
        <f t="array" aca="1" ref="DY63" ca="1">INDIRECT("Resultate"&amp;"!Z"&amp;ROW(Resultate!DB5)-2+'Rückmeldung (Druck)'!DY59&amp;"S"&amp;COLUMN(Resultate!$H$5),FALSE)</f>
        <v>#N/A</v>
      </c>
      <c r="DZ63" s="142"/>
      <c r="EA63" s="142"/>
      <c r="EB63" s="142"/>
      <c r="EC63" s="142"/>
      <c r="ED63" s="142"/>
      <c r="EE63" s="139" t="s">
        <v>107</v>
      </c>
      <c r="EF63" s="145" t="e" cm="1">
        <f t="array" aca="1" ref="EF63" ca="1">INDIRECT("Resultate"&amp;"!Z"&amp;ROW(Resultate!DI5)-2+'Rückmeldung (Druck)'!EF59&amp;"S"&amp;COLUMN(Resultate!$H$5),FALSE)</f>
        <v>#N/A</v>
      </c>
      <c r="EG63" s="142"/>
      <c r="ES63" s="139" t="s">
        <v>107</v>
      </c>
      <c r="ET63" s="145" t="e" cm="1">
        <f t="array" aca="1" ref="ET63" ca="1">INDIRECT("Resultate"&amp;"!Z"&amp;ROW(Resultate!DW5)-2+'Rückmeldung (Druck)'!ET59&amp;"S"&amp;COLUMN(Resultate!$H$5),FALSE)</f>
        <v>#N/A</v>
      </c>
      <c r="EU63" s="142"/>
      <c r="EV63" s="142"/>
      <c r="EW63" s="142"/>
      <c r="EX63" s="142"/>
      <c r="EY63" s="142"/>
      <c r="EZ63" s="139" t="s">
        <v>107</v>
      </c>
      <c r="FA63" s="145" t="e" cm="1">
        <f t="array" aca="1" ref="FA63" ca="1">INDIRECT("Resultate"&amp;"!Z"&amp;ROW(Resultate!ED5)-2+'Rückmeldung (Druck)'!FA59&amp;"S"&amp;COLUMN(Resultate!$H$5),FALSE)</f>
        <v>#N/A</v>
      </c>
      <c r="FB63" s="142"/>
      <c r="FN63" s="139" t="s">
        <v>107</v>
      </c>
      <c r="FO63" s="145" t="e" cm="1">
        <f t="array" aca="1" ref="FO63" ca="1">INDIRECT("Resultate"&amp;"!Z"&amp;ROW(Resultate!ER5)-2+'Rückmeldung (Druck)'!FO59&amp;"S"&amp;COLUMN(Resultate!$H$5),FALSE)</f>
        <v>#N/A</v>
      </c>
      <c r="FP63" s="142"/>
      <c r="FQ63" s="142"/>
      <c r="FR63" s="142"/>
      <c r="FS63" s="142"/>
      <c r="FT63" s="142"/>
      <c r="FU63" s="139" t="s">
        <v>107</v>
      </c>
      <c r="FV63" s="145" t="e" cm="1">
        <f t="array" aca="1" ref="FV63" ca="1">INDIRECT("Resultate"&amp;"!Z"&amp;ROW(Resultate!EY5)-2+'Rückmeldung (Druck)'!FV59&amp;"S"&amp;COLUMN(Resultate!$H$5),FALSE)</f>
        <v>#N/A</v>
      </c>
      <c r="FW63" s="142"/>
      <c r="GI63" s="139" t="s">
        <v>107</v>
      </c>
      <c r="GJ63" s="145" t="e" cm="1">
        <f t="array" aca="1" ref="GJ63" ca="1">INDIRECT("Resultate"&amp;"!Z"&amp;ROW(Resultate!FM5)-2+'Rückmeldung (Druck)'!GJ59&amp;"S"&amp;COLUMN(Resultate!$H$5),FALSE)</f>
        <v>#N/A</v>
      </c>
      <c r="GK63" s="142"/>
      <c r="GL63" s="142"/>
      <c r="GM63" s="142"/>
      <c r="GN63" s="142"/>
      <c r="GO63" s="142"/>
      <c r="GP63" s="139" t="s">
        <v>107</v>
      </c>
      <c r="GQ63" s="145" t="e" cm="1">
        <f t="array" aca="1" ref="GQ63" ca="1">INDIRECT("Resultate"&amp;"!Z"&amp;ROW(Resultate!FT5)-2+'Rückmeldung (Druck)'!GQ59&amp;"S"&amp;COLUMN(Resultate!$H$5),FALSE)</f>
        <v>#N/A</v>
      </c>
      <c r="GR63" s="142"/>
      <c r="HD63" s="139" t="s">
        <v>107</v>
      </c>
      <c r="HE63" s="145" t="e" cm="1">
        <f t="array" aca="1" ref="HE63" ca="1">INDIRECT("Resultate"&amp;"!Z"&amp;ROW(Resultate!GH5)-2+'Rückmeldung (Druck)'!HE59&amp;"S"&amp;COLUMN(Resultate!$H$5),FALSE)</f>
        <v>#N/A</v>
      </c>
      <c r="HF63" s="142"/>
      <c r="HG63" s="142"/>
      <c r="HH63" s="142"/>
      <c r="HI63" s="142"/>
      <c r="HJ63" s="142"/>
      <c r="HK63" s="139" t="s">
        <v>107</v>
      </c>
      <c r="HL63" s="145" t="e" cm="1">
        <f t="array" aca="1" ref="HL63" ca="1">INDIRECT("Resultate"&amp;"!Z"&amp;ROW(Resultate!GO5)-2+'Rückmeldung (Druck)'!HL59&amp;"S"&amp;COLUMN(Resultate!$H$5),FALSE)</f>
        <v>#N/A</v>
      </c>
      <c r="HM63" s="142"/>
      <c r="HY63" s="139" t="s">
        <v>107</v>
      </c>
      <c r="HZ63" s="145" t="e" cm="1">
        <f t="array" aca="1" ref="HZ63" ca="1">INDIRECT("Resultate"&amp;"!Z"&amp;ROW(Resultate!HC5)-2+'Rückmeldung (Druck)'!HZ59&amp;"S"&amp;COLUMN(Resultate!$H$5),FALSE)</f>
        <v>#N/A</v>
      </c>
      <c r="IA63" s="142"/>
      <c r="IB63" s="142"/>
      <c r="IC63" s="142"/>
      <c r="ID63" s="142"/>
      <c r="IE63" s="142"/>
      <c r="IF63" s="139" t="s">
        <v>107</v>
      </c>
      <c r="IG63" s="145" t="e" cm="1">
        <f t="array" aca="1" ref="IG63" ca="1">INDIRECT("Resultate"&amp;"!Z"&amp;ROW(Resultate!HJ5)-2+'Rückmeldung (Druck)'!IG59&amp;"S"&amp;COLUMN(Resultate!$H$5),FALSE)</f>
        <v>#N/A</v>
      </c>
      <c r="IH63" s="142"/>
      <c r="IT63" s="139" t="s">
        <v>107</v>
      </c>
      <c r="IU63" s="145" t="e" cm="1">
        <f t="array" aca="1" ref="IU63" ca="1">INDIRECT("Resultate"&amp;"!Z"&amp;ROW(Resultate!HX5)-2+'Rückmeldung (Druck)'!IU59&amp;"S"&amp;COLUMN(Resultate!$H$5),FALSE)</f>
        <v>#N/A</v>
      </c>
      <c r="IV63" s="142"/>
      <c r="IW63" s="142"/>
      <c r="IX63" s="142"/>
      <c r="IY63" s="142"/>
      <c r="IZ63" s="142"/>
      <c r="JA63" s="139" t="s">
        <v>107</v>
      </c>
      <c r="JB63" s="145" t="e" cm="1">
        <f t="array" aca="1" ref="JB63" ca="1">INDIRECT("Resultate"&amp;"!Z"&amp;ROW(Resultate!IE5)-2+'Rückmeldung (Druck)'!JB59&amp;"S"&amp;COLUMN(Resultate!$H$5),FALSE)</f>
        <v>#N/A</v>
      </c>
      <c r="JC63" s="142"/>
      <c r="JO63" s="139" t="s">
        <v>107</v>
      </c>
      <c r="JP63" s="145" t="e" cm="1">
        <f t="array" aca="1" ref="JP63" ca="1">INDIRECT("Resultate"&amp;"!Z"&amp;ROW(Resultate!IS5)-2+'Rückmeldung (Druck)'!JP59&amp;"S"&amp;COLUMN(Resultate!$H$5),FALSE)</f>
        <v>#N/A</v>
      </c>
      <c r="JQ63" s="142"/>
      <c r="JR63" s="142"/>
      <c r="JS63" s="142"/>
      <c r="JT63" s="142"/>
      <c r="JU63" s="142"/>
      <c r="JV63" s="139" t="s">
        <v>107</v>
      </c>
      <c r="JW63" s="145" t="e" cm="1">
        <f t="array" aca="1" ref="JW63" ca="1">INDIRECT("Resultate"&amp;"!Z"&amp;ROW(Resultate!IZ5)-2+'Rückmeldung (Druck)'!JW59&amp;"S"&amp;COLUMN(Resultate!$H$5),FALSE)</f>
        <v>#N/A</v>
      </c>
      <c r="JX63" s="142"/>
      <c r="KJ63" s="139" t="s">
        <v>107</v>
      </c>
      <c r="KK63" s="145" t="e" cm="1">
        <f t="array" aca="1" ref="KK63" ca="1">INDIRECT("Resultate"&amp;"!Z"&amp;ROW(Resultate!JN5)-2+'Rückmeldung (Druck)'!KK59&amp;"S"&amp;COLUMN(Resultate!$H$5),FALSE)</f>
        <v>#N/A</v>
      </c>
      <c r="KL63" s="142"/>
      <c r="KM63" s="142"/>
      <c r="KN63" s="142"/>
      <c r="KO63" s="142"/>
      <c r="KP63" s="142"/>
      <c r="KQ63" s="139" t="s">
        <v>107</v>
      </c>
      <c r="KR63" s="145" t="e" cm="1">
        <f t="array" aca="1" ref="KR63" ca="1">INDIRECT("Resultate"&amp;"!Z"&amp;ROW(Resultate!JU5)-2+'Rückmeldung (Druck)'!KR59&amp;"S"&amp;COLUMN(Resultate!$H$5),FALSE)</f>
        <v>#N/A</v>
      </c>
      <c r="KS63" s="142"/>
      <c r="LE63" s="139" t="s">
        <v>107</v>
      </c>
      <c r="LF63" s="145" t="e" cm="1">
        <f t="array" aca="1" ref="LF63" ca="1">INDIRECT("Resultate"&amp;"!Z"&amp;ROW(Resultate!KI5)-2+'Rückmeldung (Druck)'!LF59&amp;"S"&amp;COLUMN(Resultate!$H$5),FALSE)</f>
        <v>#N/A</v>
      </c>
      <c r="LG63" s="142"/>
      <c r="LH63" s="142"/>
      <c r="LI63" s="142"/>
      <c r="LJ63" s="142"/>
      <c r="LK63" s="142"/>
      <c r="LL63" s="139" t="s">
        <v>107</v>
      </c>
      <c r="LM63" s="145" t="e" cm="1">
        <f t="array" aca="1" ref="LM63" ca="1">INDIRECT("Resultate"&amp;"!Z"&amp;ROW(Resultate!KP5)-2+'Rückmeldung (Druck)'!LM59&amp;"S"&amp;COLUMN(Resultate!$H$5),FALSE)</f>
        <v>#N/A</v>
      </c>
      <c r="LN63" s="142"/>
    </row>
    <row r="64" spans="19:331" ht="15.75" hidden="1" customHeight="1" x14ac:dyDescent="0.25">
      <c r="W64" s="141" t="s">
        <v>49</v>
      </c>
      <c r="X64" s="140" t="e" cm="1">
        <f t="array" aca="1" ref="X64" ca="1">INDIRECT("Resultate"&amp;"!Z"&amp;ROW(Resultate!A5)-2+'Rückmeldung (Druck)'!X59&amp;"S"&amp;COLUMN(Resultate!$G$5),FALSE)</f>
        <v>#N/A</v>
      </c>
      <c r="Y64" s="142"/>
      <c r="Z64" s="142"/>
      <c r="AA64" s="142"/>
      <c r="AB64" s="142"/>
      <c r="AC64" s="142"/>
      <c r="AD64" s="141" t="s">
        <v>49</v>
      </c>
      <c r="AE64" s="140" t="e" cm="1">
        <f t="array" aca="1" ref="AE64" ca="1">INDIRECT("Resultate"&amp;"!Z"&amp;ROW(Resultate!H5)-2+'Rückmeldung (Druck)'!AE59&amp;"S"&amp;COLUMN(Resultate!$G$5),FALSE)</f>
        <v>#N/A</v>
      </c>
      <c r="AF64" s="142"/>
      <c r="AR64" s="141" t="s">
        <v>49</v>
      </c>
      <c r="AS64" s="140" t="e" cm="1">
        <f t="array" aca="1" ref="AS64" ca="1">INDIRECT("Resultate"&amp;"!Z"&amp;ROW(Resultate!V5)-2+'Rückmeldung (Druck)'!AS59&amp;"S"&amp;COLUMN(Resultate!$G$5),FALSE)</f>
        <v>#N/A</v>
      </c>
      <c r="AT64" s="142"/>
      <c r="AU64" s="142"/>
      <c r="AV64" s="142"/>
      <c r="AW64" s="142"/>
      <c r="AX64" s="142"/>
      <c r="AY64" s="141" t="s">
        <v>49</v>
      </c>
      <c r="AZ64" s="140" t="e" cm="1">
        <f t="array" aca="1" ref="AZ64" ca="1">INDIRECT("Resultate"&amp;"!Z"&amp;ROW(Resultate!AC5)-2+'Rückmeldung (Druck)'!AZ59&amp;"S"&amp;COLUMN(Resultate!$G$5),FALSE)</f>
        <v>#N/A</v>
      </c>
      <c r="BA64" s="142"/>
      <c r="BM64" s="141" t="s">
        <v>49</v>
      </c>
      <c r="BN64" s="140" t="e" cm="1">
        <f t="array" aca="1" ref="BN64" ca="1">INDIRECT("Resultate"&amp;"!Z"&amp;ROW(Resultate!AQ5)-2+'Rückmeldung (Druck)'!BN59&amp;"S"&amp;COLUMN(Resultate!$G$5),FALSE)</f>
        <v>#N/A</v>
      </c>
      <c r="BO64" s="142"/>
      <c r="BP64" s="142"/>
      <c r="BQ64" s="142"/>
      <c r="BR64" s="142"/>
      <c r="BS64" s="142"/>
      <c r="BT64" s="141" t="s">
        <v>49</v>
      </c>
      <c r="BU64" s="140" t="e" cm="1">
        <f t="array" aca="1" ref="BU64" ca="1">INDIRECT("Resultate"&amp;"!Z"&amp;ROW(Resultate!AX5)-2+'Rückmeldung (Druck)'!BU59&amp;"S"&amp;COLUMN(Resultate!$G$5),FALSE)</f>
        <v>#N/A</v>
      </c>
      <c r="BV64" s="142"/>
      <c r="CH64" s="141" t="s">
        <v>49</v>
      </c>
      <c r="CI64" s="140" t="e" cm="1">
        <f t="array" aca="1" ref="CI64" ca="1">INDIRECT("Resultate"&amp;"!Z"&amp;ROW(Resultate!BL5)-2+'Rückmeldung (Druck)'!CI59&amp;"S"&amp;COLUMN(Resultate!$G$5),FALSE)</f>
        <v>#N/A</v>
      </c>
      <c r="CJ64" s="142"/>
      <c r="CK64" s="142"/>
      <c r="CL64" s="142"/>
      <c r="CM64" s="142"/>
      <c r="CN64" s="142"/>
      <c r="CO64" s="141" t="s">
        <v>49</v>
      </c>
      <c r="CP64" s="140" t="e" cm="1">
        <f t="array" aca="1" ref="CP64" ca="1">INDIRECT("Resultate"&amp;"!Z"&amp;ROW(Resultate!BS5)-2+'Rückmeldung (Druck)'!CP59&amp;"S"&amp;COLUMN(Resultate!$G$5),FALSE)</f>
        <v>#N/A</v>
      </c>
      <c r="CQ64" s="142"/>
      <c r="DC64" s="141" t="s">
        <v>49</v>
      </c>
      <c r="DD64" s="140" t="e" cm="1">
        <f t="array" aca="1" ref="DD64" ca="1">INDIRECT("Resultate"&amp;"!Z"&amp;ROW(Resultate!CG5)-2+'Rückmeldung (Druck)'!DD59&amp;"S"&amp;COLUMN(Resultate!$G$5),FALSE)</f>
        <v>#N/A</v>
      </c>
      <c r="DE64" s="142"/>
      <c r="DF64" s="142"/>
      <c r="DG64" s="142"/>
      <c r="DH64" s="142"/>
      <c r="DI64" s="142"/>
      <c r="DJ64" s="141" t="s">
        <v>49</v>
      </c>
      <c r="DK64" s="140" t="e" cm="1">
        <f t="array" aca="1" ref="DK64" ca="1">INDIRECT("Resultate"&amp;"!Z"&amp;ROW(Resultate!CN5)-2+'Rückmeldung (Druck)'!DK59&amp;"S"&amp;COLUMN(Resultate!$G$5),FALSE)</f>
        <v>#N/A</v>
      </c>
      <c r="DL64" s="142"/>
      <c r="DX64" s="141" t="s">
        <v>49</v>
      </c>
      <c r="DY64" s="140" t="e" cm="1">
        <f t="array" aca="1" ref="DY64" ca="1">INDIRECT("Resultate"&amp;"!Z"&amp;ROW(Resultate!DB5)-2+'Rückmeldung (Druck)'!DY59&amp;"S"&amp;COLUMN(Resultate!$G$5),FALSE)</f>
        <v>#N/A</v>
      </c>
      <c r="DZ64" s="142"/>
      <c r="EA64" s="142"/>
      <c r="EB64" s="142"/>
      <c r="EC64" s="142"/>
      <c r="ED64" s="142"/>
      <c r="EE64" s="141" t="s">
        <v>49</v>
      </c>
      <c r="EF64" s="140" t="e" cm="1">
        <f t="array" aca="1" ref="EF64" ca="1">INDIRECT("Resultate"&amp;"!Z"&amp;ROW(Resultate!DI5)-2+'Rückmeldung (Druck)'!EF59&amp;"S"&amp;COLUMN(Resultate!$G$5),FALSE)</f>
        <v>#N/A</v>
      </c>
      <c r="EG64" s="142"/>
      <c r="ES64" s="141" t="s">
        <v>49</v>
      </c>
      <c r="ET64" s="140" t="e" cm="1">
        <f t="array" aca="1" ref="ET64" ca="1">INDIRECT("Resultate"&amp;"!Z"&amp;ROW(Resultate!DW5)-2+'Rückmeldung (Druck)'!ET59&amp;"S"&amp;COLUMN(Resultate!$G$5),FALSE)</f>
        <v>#N/A</v>
      </c>
      <c r="EU64" s="142"/>
      <c r="EV64" s="142"/>
      <c r="EW64" s="142"/>
      <c r="EX64" s="142"/>
      <c r="EY64" s="142"/>
      <c r="EZ64" s="141" t="s">
        <v>49</v>
      </c>
      <c r="FA64" s="140" t="e" cm="1">
        <f t="array" aca="1" ref="FA64" ca="1">INDIRECT("Resultate"&amp;"!Z"&amp;ROW(Resultate!ED5)-2+'Rückmeldung (Druck)'!FA59&amp;"S"&amp;COLUMN(Resultate!$G$5),FALSE)</f>
        <v>#N/A</v>
      </c>
      <c r="FB64" s="142"/>
      <c r="FN64" s="141" t="s">
        <v>49</v>
      </c>
      <c r="FO64" s="140" t="e" cm="1">
        <f t="array" aca="1" ref="FO64" ca="1">INDIRECT("Resultate"&amp;"!Z"&amp;ROW(Resultate!ER5)-2+'Rückmeldung (Druck)'!FO59&amp;"S"&amp;COLUMN(Resultate!$G$5),FALSE)</f>
        <v>#N/A</v>
      </c>
      <c r="FP64" s="142"/>
      <c r="FQ64" s="142"/>
      <c r="FR64" s="142"/>
      <c r="FS64" s="142"/>
      <c r="FT64" s="142"/>
      <c r="FU64" s="141" t="s">
        <v>49</v>
      </c>
      <c r="FV64" s="140" t="e" cm="1">
        <f t="array" aca="1" ref="FV64" ca="1">INDIRECT("Resultate"&amp;"!Z"&amp;ROW(Resultate!EY5)-2+'Rückmeldung (Druck)'!FV59&amp;"S"&amp;COLUMN(Resultate!$G$5),FALSE)</f>
        <v>#N/A</v>
      </c>
      <c r="FW64" s="142"/>
      <c r="GI64" s="141" t="s">
        <v>49</v>
      </c>
      <c r="GJ64" s="140" t="e" cm="1">
        <f t="array" aca="1" ref="GJ64" ca="1">INDIRECT("Resultate"&amp;"!Z"&amp;ROW(Resultate!FM5)-2+'Rückmeldung (Druck)'!GJ59&amp;"S"&amp;COLUMN(Resultate!$G$5),FALSE)</f>
        <v>#N/A</v>
      </c>
      <c r="GK64" s="142"/>
      <c r="GL64" s="142"/>
      <c r="GM64" s="142"/>
      <c r="GN64" s="142"/>
      <c r="GO64" s="142"/>
      <c r="GP64" s="141" t="s">
        <v>49</v>
      </c>
      <c r="GQ64" s="140" t="e" cm="1">
        <f t="array" aca="1" ref="GQ64" ca="1">INDIRECT("Resultate"&amp;"!Z"&amp;ROW(Resultate!FT5)-2+'Rückmeldung (Druck)'!GQ59&amp;"S"&amp;COLUMN(Resultate!$G$5),FALSE)</f>
        <v>#N/A</v>
      </c>
      <c r="GR64" s="142"/>
      <c r="HD64" s="141" t="s">
        <v>49</v>
      </c>
      <c r="HE64" s="140" t="e" cm="1">
        <f t="array" aca="1" ref="HE64" ca="1">INDIRECT("Resultate"&amp;"!Z"&amp;ROW(Resultate!GH5)-2+'Rückmeldung (Druck)'!HE59&amp;"S"&amp;COLUMN(Resultate!$G$5),FALSE)</f>
        <v>#N/A</v>
      </c>
      <c r="HF64" s="142"/>
      <c r="HG64" s="142"/>
      <c r="HH64" s="142"/>
      <c r="HI64" s="142"/>
      <c r="HJ64" s="142"/>
      <c r="HK64" s="141" t="s">
        <v>49</v>
      </c>
      <c r="HL64" s="140" t="e" cm="1">
        <f t="array" aca="1" ref="HL64" ca="1">INDIRECT("Resultate"&amp;"!Z"&amp;ROW(Resultate!GO5)-2+'Rückmeldung (Druck)'!HL59&amp;"S"&amp;COLUMN(Resultate!$G$5),FALSE)</f>
        <v>#N/A</v>
      </c>
      <c r="HM64" s="142"/>
      <c r="HY64" s="141" t="s">
        <v>49</v>
      </c>
      <c r="HZ64" s="140" t="e" cm="1">
        <f t="array" aca="1" ref="HZ64" ca="1">INDIRECT("Resultate"&amp;"!Z"&amp;ROW(Resultate!HC5)-2+'Rückmeldung (Druck)'!HZ59&amp;"S"&amp;COLUMN(Resultate!$G$5),FALSE)</f>
        <v>#N/A</v>
      </c>
      <c r="IA64" s="142"/>
      <c r="IB64" s="142"/>
      <c r="IC64" s="142"/>
      <c r="ID64" s="142"/>
      <c r="IE64" s="142"/>
      <c r="IF64" s="141" t="s">
        <v>49</v>
      </c>
      <c r="IG64" s="140" t="e" cm="1">
        <f t="array" aca="1" ref="IG64" ca="1">INDIRECT("Resultate"&amp;"!Z"&amp;ROW(Resultate!HJ5)-2+'Rückmeldung (Druck)'!IG59&amp;"S"&amp;COLUMN(Resultate!$G$5),FALSE)</f>
        <v>#N/A</v>
      </c>
      <c r="IH64" s="142"/>
      <c r="IT64" s="141" t="s">
        <v>49</v>
      </c>
      <c r="IU64" s="140" t="e" cm="1">
        <f t="array" aca="1" ref="IU64" ca="1">INDIRECT("Resultate"&amp;"!Z"&amp;ROW(Resultate!HX5)-2+'Rückmeldung (Druck)'!IU59&amp;"S"&amp;COLUMN(Resultate!$G$5),FALSE)</f>
        <v>#N/A</v>
      </c>
      <c r="IV64" s="142"/>
      <c r="IW64" s="142"/>
      <c r="IX64" s="142"/>
      <c r="IY64" s="142"/>
      <c r="IZ64" s="142"/>
      <c r="JA64" s="141" t="s">
        <v>49</v>
      </c>
      <c r="JB64" s="140" t="e" cm="1">
        <f t="array" aca="1" ref="JB64" ca="1">INDIRECT("Resultate"&amp;"!Z"&amp;ROW(Resultate!IE5)-2+'Rückmeldung (Druck)'!JB59&amp;"S"&amp;COLUMN(Resultate!$G$5),FALSE)</f>
        <v>#N/A</v>
      </c>
      <c r="JC64" s="142"/>
      <c r="JO64" s="141" t="s">
        <v>49</v>
      </c>
      <c r="JP64" s="140" t="e" cm="1">
        <f t="array" aca="1" ref="JP64" ca="1">INDIRECT("Resultate"&amp;"!Z"&amp;ROW(Resultate!IS5)-2+'Rückmeldung (Druck)'!JP59&amp;"S"&amp;COLUMN(Resultate!$G$5),FALSE)</f>
        <v>#N/A</v>
      </c>
      <c r="JQ64" s="142"/>
      <c r="JR64" s="142"/>
      <c r="JS64" s="142"/>
      <c r="JT64" s="142"/>
      <c r="JU64" s="142"/>
      <c r="JV64" s="141" t="s">
        <v>49</v>
      </c>
      <c r="JW64" s="140" t="e" cm="1">
        <f t="array" aca="1" ref="JW64" ca="1">INDIRECT("Resultate"&amp;"!Z"&amp;ROW(Resultate!IZ5)-2+'Rückmeldung (Druck)'!JW59&amp;"S"&amp;COLUMN(Resultate!$G$5),FALSE)</f>
        <v>#N/A</v>
      </c>
      <c r="JX64" s="142"/>
      <c r="KJ64" s="141" t="s">
        <v>49</v>
      </c>
      <c r="KK64" s="140" t="e" cm="1">
        <f t="array" aca="1" ref="KK64" ca="1">INDIRECT("Resultate"&amp;"!Z"&amp;ROW(Resultate!JN5)-2+'Rückmeldung (Druck)'!KK59&amp;"S"&amp;COLUMN(Resultate!$G$5),FALSE)</f>
        <v>#N/A</v>
      </c>
      <c r="KL64" s="142"/>
      <c r="KM64" s="142"/>
      <c r="KN64" s="142"/>
      <c r="KO64" s="142"/>
      <c r="KP64" s="142"/>
      <c r="KQ64" s="141" t="s">
        <v>49</v>
      </c>
      <c r="KR64" s="140" t="e" cm="1">
        <f t="array" aca="1" ref="KR64" ca="1">INDIRECT("Resultate"&amp;"!Z"&amp;ROW(Resultate!JU5)-2+'Rückmeldung (Druck)'!KR59&amp;"S"&amp;COLUMN(Resultate!$G$5),FALSE)</f>
        <v>#N/A</v>
      </c>
      <c r="KS64" s="142"/>
      <c r="LE64" s="141" t="s">
        <v>49</v>
      </c>
      <c r="LF64" s="140" t="e" cm="1">
        <f t="array" aca="1" ref="LF64" ca="1">INDIRECT("Resultate"&amp;"!Z"&amp;ROW(Resultate!KI5)-2+'Rückmeldung (Druck)'!LF59&amp;"S"&amp;COLUMN(Resultate!$G$5),FALSE)</f>
        <v>#N/A</v>
      </c>
      <c r="LG64" s="142"/>
      <c r="LH64" s="142"/>
      <c r="LI64" s="142"/>
      <c r="LJ64" s="142"/>
      <c r="LK64" s="142"/>
      <c r="LL64" s="141" t="s">
        <v>49</v>
      </c>
      <c r="LM64" s="140" t="e" cm="1">
        <f t="array" aca="1" ref="LM64" ca="1">INDIRECT("Resultate"&amp;"!Z"&amp;ROW(Resultate!KP5)-2+'Rückmeldung (Druck)'!LM59&amp;"S"&amp;COLUMN(Resultate!$G$5),FALSE)</f>
        <v>#N/A</v>
      </c>
      <c r="LN64" s="142"/>
    </row>
    <row r="65" spans="23:23" ht="15.75" hidden="1" customHeight="1" x14ac:dyDescent="0.25"/>
    <row r="70" spans="23:23" ht="24.75" customHeight="1" x14ac:dyDescent="0.25"/>
    <row r="72" spans="23:23" ht="15.75" customHeight="1" x14ac:dyDescent="0.25">
      <c r="W72" s="20"/>
    </row>
    <row r="73" spans="23:23" ht="15.75" customHeight="1" x14ac:dyDescent="0.25">
      <c r="W73" s="195"/>
    </row>
    <row r="74" spans="23:23" ht="15.75" customHeight="1" x14ac:dyDescent="0.25">
      <c r="W74" s="195"/>
    </row>
    <row r="75" spans="23:23" ht="15.75" customHeight="1" x14ac:dyDescent="0.25">
      <c r="W75" s="195"/>
    </row>
    <row r="76" spans="23:23" ht="15.75" customHeight="1" x14ac:dyDescent="0.25">
      <c r="W76" s="195"/>
    </row>
    <row r="77" spans="23:23" ht="15.75" customHeight="1" x14ac:dyDescent="0.25">
      <c r="W77" s="195"/>
    </row>
    <row r="78" spans="23:23" ht="15.75" customHeight="1" x14ac:dyDescent="0.25">
      <c r="W78" s="195"/>
    </row>
    <row r="79" spans="23:23" ht="15.75" customHeight="1" x14ac:dyDescent="0.25">
      <c r="W79" s="195"/>
    </row>
    <row r="80" spans="23:23" ht="15.75" customHeight="1" x14ac:dyDescent="0.25">
      <c r="W80" s="195"/>
    </row>
  </sheetData>
  <sheetProtection selectLockedCells="1"/>
  <mergeCells count="845">
    <mergeCell ref="A1:U1"/>
    <mergeCell ref="V1:AP1"/>
    <mergeCell ref="AQ1:BK1"/>
    <mergeCell ref="BL1:CF1"/>
    <mergeCell ref="CG1:DA1"/>
    <mergeCell ref="DB1:DV1"/>
    <mergeCell ref="IS1:JM1"/>
    <mergeCell ref="JN1:KH1"/>
    <mergeCell ref="KI1:LC1"/>
    <mergeCell ref="LD1:LX1"/>
    <mergeCell ref="AL2:AP2"/>
    <mergeCell ref="BG2:BK2"/>
    <mergeCell ref="CB2:CF2"/>
    <mergeCell ref="CW2:DA2"/>
    <mergeCell ref="DW1:EQ1"/>
    <mergeCell ref="ER1:FL1"/>
    <mergeCell ref="FM1:GG1"/>
    <mergeCell ref="GH1:HB1"/>
    <mergeCell ref="HC1:HW1"/>
    <mergeCell ref="HX1:IR1"/>
    <mergeCell ref="IN2:IR2"/>
    <mergeCell ref="JI2:JM2"/>
    <mergeCell ref="KD2:KH2"/>
    <mergeCell ref="KY2:LC2"/>
    <mergeCell ref="LT2:LX2"/>
    <mergeCell ref="AL3:AP3"/>
    <mergeCell ref="BG3:BK3"/>
    <mergeCell ref="CB3:CF3"/>
    <mergeCell ref="DR2:DV2"/>
    <mergeCell ref="EM2:EQ2"/>
    <mergeCell ref="FH2:FL2"/>
    <mergeCell ref="GC2:GG2"/>
    <mergeCell ref="GX2:HB2"/>
    <mergeCell ref="HS2:HW2"/>
    <mergeCell ref="HS3:HW3"/>
    <mergeCell ref="IN3:IR3"/>
    <mergeCell ref="JI3:JM3"/>
    <mergeCell ref="KD3:KH3"/>
    <mergeCell ref="KY3:LC3"/>
    <mergeCell ref="LT3:LX3"/>
    <mergeCell ref="CW3:DA3"/>
    <mergeCell ref="DR3:DV3"/>
    <mergeCell ref="EM3:EQ3"/>
    <mergeCell ref="FH3:FL3"/>
    <mergeCell ref="GC3:GG3"/>
    <mergeCell ref="GX3:HB3"/>
    <mergeCell ref="JI4:JM4"/>
    <mergeCell ref="KD4:KH4"/>
    <mergeCell ref="KY4:LC4"/>
    <mergeCell ref="LT4:LX4"/>
    <mergeCell ref="AL5:AP5"/>
    <mergeCell ref="BG5:BK5"/>
    <mergeCell ref="CB5:CF5"/>
    <mergeCell ref="DR4:DV4"/>
    <mergeCell ref="EM4:EQ4"/>
    <mergeCell ref="FH4:FL4"/>
    <mergeCell ref="GC4:GG4"/>
    <mergeCell ref="GX4:HB4"/>
    <mergeCell ref="HS4:HW4"/>
    <mergeCell ref="AL4:AP4"/>
    <mergeCell ref="BG4:BK4"/>
    <mergeCell ref="CB4:CF4"/>
    <mergeCell ref="CW4:DA4"/>
    <mergeCell ref="IN5:IR5"/>
    <mergeCell ref="JI5:JM5"/>
    <mergeCell ref="KD5:KH5"/>
    <mergeCell ref="KY5:LC5"/>
    <mergeCell ref="LT5:LX5"/>
    <mergeCell ref="CW5:DA5"/>
    <mergeCell ref="V13:W13"/>
    <mergeCell ref="AK13:AL13"/>
    <mergeCell ref="B6:E6"/>
    <mergeCell ref="Q6:R6"/>
    <mergeCell ref="B7:E7"/>
    <mergeCell ref="Q7:R7"/>
    <mergeCell ref="Q8:R8"/>
    <mergeCell ref="Q10:R10"/>
    <mergeCell ref="IN4:IR4"/>
    <mergeCell ref="HS5:HW5"/>
    <mergeCell ref="EL13:EM13"/>
    <mergeCell ref="ER13:ES13"/>
    <mergeCell ref="FG13:FH13"/>
    <mergeCell ref="AQ13:AR13"/>
    <mergeCell ref="BF13:BG13"/>
    <mergeCell ref="BL13:BM13"/>
    <mergeCell ref="CA13:CB13"/>
    <mergeCell ref="CG13:CH13"/>
    <mergeCell ref="CV13:CW13"/>
    <mergeCell ref="DR5:DV5"/>
    <mergeCell ref="EM5:EQ5"/>
    <mergeCell ref="FH5:FL5"/>
    <mergeCell ref="GC5:GG5"/>
    <mergeCell ref="GX5:HB5"/>
    <mergeCell ref="KI13:KJ13"/>
    <mergeCell ref="KX13:KY13"/>
    <mergeCell ref="LD13:LE13"/>
    <mergeCell ref="LS13:LT13"/>
    <mergeCell ref="V14:W14"/>
    <mergeCell ref="AK14:AL14"/>
    <mergeCell ref="AQ14:AR14"/>
    <mergeCell ref="BF14:BG14"/>
    <mergeCell ref="BL14:BM14"/>
    <mergeCell ref="HX13:HY13"/>
    <mergeCell ref="IM13:IN13"/>
    <mergeCell ref="IS13:IT13"/>
    <mergeCell ref="JH13:JI13"/>
    <mergeCell ref="JN13:JO13"/>
    <mergeCell ref="KC13:KD13"/>
    <mergeCell ref="FM13:FN13"/>
    <mergeCell ref="GB13:GC13"/>
    <mergeCell ref="GH13:GI13"/>
    <mergeCell ref="GW13:GX13"/>
    <mergeCell ref="HC13:HD13"/>
    <mergeCell ref="HR13:HS13"/>
    <mergeCell ref="DB13:DC13"/>
    <mergeCell ref="DQ13:DR13"/>
    <mergeCell ref="DW13:DX13"/>
    <mergeCell ref="IM14:IN14"/>
    <mergeCell ref="IS14:IT14"/>
    <mergeCell ref="EL14:EM14"/>
    <mergeCell ref="ER14:ES14"/>
    <mergeCell ref="FG14:FH14"/>
    <mergeCell ref="FM14:FN14"/>
    <mergeCell ref="GB14:GC14"/>
    <mergeCell ref="GH14:GI14"/>
    <mergeCell ref="CA14:CB14"/>
    <mergeCell ref="CG14:CH14"/>
    <mergeCell ref="CV14:CW14"/>
    <mergeCell ref="DB14:DC14"/>
    <mergeCell ref="DQ14:DR14"/>
    <mergeCell ref="DW14:DX14"/>
    <mergeCell ref="EL15:EM15"/>
    <mergeCell ref="ER15:ES15"/>
    <mergeCell ref="FG15:FH15"/>
    <mergeCell ref="FM15:FN15"/>
    <mergeCell ref="LS14:LT14"/>
    <mergeCell ref="V15:W15"/>
    <mergeCell ref="AK15:AL15"/>
    <mergeCell ref="AQ15:AR15"/>
    <mergeCell ref="BF15:BG15"/>
    <mergeCell ref="BL15:BM15"/>
    <mergeCell ref="CA15:CB15"/>
    <mergeCell ref="CG15:CH15"/>
    <mergeCell ref="CV15:CW15"/>
    <mergeCell ref="DB15:DC15"/>
    <mergeCell ref="JH14:JI14"/>
    <mergeCell ref="JN14:JO14"/>
    <mergeCell ref="KC14:KD14"/>
    <mergeCell ref="KI14:KJ14"/>
    <mergeCell ref="KX14:KY14"/>
    <mergeCell ref="LD14:LE14"/>
    <mergeCell ref="GW14:GX14"/>
    <mergeCell ref="HC14:HD14"/>
    <mergeCell ref="HR14:HS14"/>
    <mergeCell ref="HX14:HY14"/>
    <mergeCell ref="KX15:KY15"/>
    <mergeCell ref="LD15:LE15"/>
    <mergeCell ref="LS15:LT15"/>
    <mergeCell ref="V16:W17"/>
    <mergeCell ref="AK16:AL16"/>
    <mergeCell ref="AQ16:AR17"/>
    <mergeCell ref="BF16:BG16"/>
    <mergeCell ref="BL16:BM17"/>
    <mergeCell ref="CA16:CB16"/>
    <mergeCell ref="CG16:CH17"/>
    <mergeCell ref="IM15:IN15"/>
    <mergeCell ref="IS15:IT15"/>
    <mergeCell ref="JH15:JI15"/>
    <mergeCell ref="JN15:JO15"/>
    <mergeCell ref="KC15:KD15"/>
    <mergeCell ref="KI15:KJ15"/>
    <mergeCell ref="GB15:GC15"/>
    <mergeCell ref="GH15:GI15"/>
    <mergeCell ref="GW15:GX15"/>
    <mergeCell ref="HC15:HD15"/>
    <mergeCell ref="HR15:HS15"/>
    <mergeCell ref="HX15:HY15"/>
    <mergeCell ref="DQ15:DR15"/>
    <mergeCell ref="DW15:DX15"/>
    <mergeCell ref="LD16:LE17"/>
    <mergeCell ref="LS16:LT16"/>
    <mergeCell ref="X17:Z17"/>
    <mergeCell ref="AA17:AC17"/>
    <mergeCell ref="AD17:AF17"/>
    <mergeCell ref="AG17:AI17"/>
    <mergeCell ref="HR16:HS16"/>
    <mergeCell ref="HX16:HY17"/>
    <mergeCell ref="IM16:IN16"/>
    <mergeCell ref="IS16:IT17"/>
    <mergeCell ref="JH16:JI16"/>
    <mergeCell ref="JN16:JO17"/>
    <mergeCell ref="IL17:IO17"/>
    <mergeCell ref="IU17:IW17"/>
    <mergeCell ref="IX17:IZ17"/>
    <mergeCell ref="JA17:JC17"/>
    <mergeCell ref="FG16:FH16"/>
    <mergeCell ref="FM16:FN17"/>
    <mergeCell ref="GB16:GC16"/>
    <mergeCell ref="GH16:GI17"/>
    <mergeCell ref="GW16:GX16"/>
    <mergeCell ref="HC16:HD17"/>
    <mergeCell ref="FX17:FZ17"/>
    <mergeCell ref="GA17:GD17"/>
    <mergeCell ref="AJ17:AM17"/>
    <mergeCell ref="AS17:AU17"/>
    <mergeCell ref="AV17:AX17"/>
    <mergeCell ref="AY17:BA17"/>
    <mergeCell ref="BB17:BD17"/>
    <mergeCell ref="BE17:BH17"/>
    <mergeCell ref="KC16:KD16"/>
    <mergeCell ref="KI16:KJ17"/>
    <mergeCell ref="KX16:KY16"/>
    <mergeCell ref="GJ17:GL17"/>
    <mergeCell ref="GM17:GO17"/>
    <mergeCell ref="CV16:CW16"/>
    <mergeCell ref="DB16:DC17"/>
    <mergeCell ref="DQ16:DR16"/>
    <mergeCell ref="DW16:DX17"/>
    <mergeCell ref="EL16:EM16"/>
    <mergeCell ref="ER16:ES17"/>
    <mergeCell ref="DJ17:DL17"/>
    <mergeCell ref="DM17:DO17"/>
    <mergeCell ref="DP17:DS17"/>
    <mergeCell ref="DY17:EA17"/>
    <mergeCell ref="CL17:CN17"/>
    <mergeCell ref="CO17:CQ17"/>
    <mergeCell ref="CR17:CT17"/>
    <mergeCell ref="CU17:CX17"/>
    <mergeCell ref="DD17:DF17"/>
    <mergeCell ref="DG17:DI17"/>
    <mergeCell ref="BN17:BP17"/>
    <mergeCell ref="BQ17:BS17"/>
    <mergeCell ref="BT17:BV17"/>
    <mergeCell ref="BW17:BY17"/>
    <mergeCell ref="BZ17:CC17"/>
    <mergeCell ref="CI17:CK17"/>
    <mergeCell ref="EZ17:FB17"/>
    <mergeCell ref="FC17:FE17"/>
    <mergeCell ref="FF17:FI17"/>
    <mergeCell ref="FO17:FQ17"/>
    <mergeCell ref="FR17:FT17"/>
    <mergeCell ref="FU17:FW17"/>
    <mergeCell ref="EB17:ED17"/>
    <mergeCell ref="EE17:EG17"/>
    <mergeCell ref="EH17:EJ17"/>
    <mergeCell ref="EK17:EN17"/>
    <mergeCell ref="ET17:EV17"/>
    <mergeCell ref="EW17:EY17"/>
    <mergeCell ref="HZ17:IB17"/>
    <mergeCell ref="IC17:IE17"/>
    <mergeCell ref="IF17:IH17"/>
    <mergeCell ref="II17:IK17"/>
    <mergeCell ref="GP17:GR17"/>
    <mergeCell ref="GS17:GU17"/>
    <mergeCell ref="GV17:GY17"/>
    <mergeCell ref="HE17:HG17"/>
    <mergeCell ref="HH17:HJ17"/>
    <mergeCell ref="HK17:HM17"/>
    <mergeCell ref="LF17:LH17"/>
    <mergeCell ref="LI17:LK17"/>
    <mergeCell ref="LL17:LN17"/>
    <mergeCell ref="LO17:LQ17"/>
    <mergeCell ref="LR17:LU17"/>
    <mergeCell ref="V20:W20"/>
    <mergeCell ref="AQ20:AR20"/>
    <mergeCell ref="BL20:BM20"/>
    <mergeCell ref="CG20:CH20"/>
    <mergeCell ref="DB20:DC20"/>
    <mergeCell ref="KB17:KE17"/>
    <mergeCell ref="KK17:KM17"/>
    <mergeCell ref="KN17:KP17"/>
    <mergeCell ref="KQ17:KS17"/>
    <mergeCell ref="KT17:KV17"/>
    <mergeCell ref="KW17:KZ17"/>
    <mergeCell ref="JD17:JF17"/>
    <mergeCell ref="JG17:JJ17"/>
    <mergeCell ref="JP17:JR17"/>
    <mergeCell ref="JS17:JU17"/>
    <mergeCell ref="JV17:JX17"/>
    <mergeCell ref="JY17:KA17"/>
    <mergeCell ref="HN17:HP17"/>
    <mergeCell ref="HQ17:HT17"/>
    <mergeCell ref="IS20:IT20"/>
    <mergeCell ref="JN20:JO20"/>
    <mergeCell ref="KI20:KJ20"/>
    <mergeCell ref="LD20:LE20"/>
    <mergeCell ref="V21:W21"/>
    <mergeCell ref="AQ21:AR21"/>
    <mergeCell ref="BL21:BM21"/>
    <mergeCell ref="CG21:CH21"/>
    <mergeCell ref="DB21:DC21"/>
    <mergeCell ref="DW20:DX20"/>
    <mergeCell ref="ER20:ES20"/>
    <mergeCell ref="FM20:FN20"/>
    <mergeCell ref="GH20:GI20"/>
    <mergeCell ref="HC20:HD20"/>
    <mergeCell ref="HX20:HY20"/>
    <mergeCell ref="IS21:IT21"/>
    <mergeCell ref="JN21:JO21"/>
    <mergeCell ref="KI21:KJ21"/>
    <mergeCell ref="LD21:LE21"/>
    <mergeCell ref="GH21:GI21"/>
    <mergeCell ref="HC21:HD21"/>
    <mergeCell ref="HX21:HY21"/>
    <mergeCell ref="V22:W22"/>
    <mergeCell ref="AQ22:AR22"/>
    <mergeCell ref="BL22:BM22"/>
    <mergeCell ref="CG22:CH22"/>
    <mergeCell ref="DB22:DC22"/>
    <mergeCell ref="DW22:DX22"/>
    <mergeCell ref="DW21:DX21"/>
    <mergeCell ref="ER21:ES21"/>
    <mergeCell ref="FM21:FN21"/>
    <mergeCell ref="JN22:JO22"/>
    <mergeCell ref="KI22:KJ22"/>
    <mergeCell ref="LD22:LE22"/>
    <mergeCell ref="V23:W24"/>
    <mergeCell ref="AQ23:AR24"/>
    <mergeCell ref="BL23:BM24"/>
    <mergeCell ref="CG23:CH24"/>
    <mergeCell ref="DB23:DC24"/>
    <mergeCell ref="DW23:DX24"/>
    <mergeCell ref="ER22:ES22"/>
    <mergeCell ref="FM22:FN22"/>
    <mergeCell ref="GH22:GI22"/>
    <mergeCell ref="HC22:HD22"/>
    <mergeCell ref="HX22:HY22"/>
    <mergeCell ref="IS22:IT22"/>
    <mergeCell ref="JN23:JO24"/>
    <mergeCell ref="KI23:KJ24"/>
    <mergeCell ref="LD23:LE24"/>
    <mergeCell ref="X24:Z24"/>
    <mergeCell ref="AA24:AC24"/>
    <mergeCell ref="AD24:AE24"/>
    <mergeCell ref="AF24:AG24"/>
    <mergeCell ref="AH24:AI24"/>
    <mergeCell ref="AS24:AU24"/>
    <mergeCell ref="AV24:AX24"/>
    <mergeCell ref="ER23:ES24"/>
    <mergeCell ref="FM23:FN24"/>
    <mergeCell ref="GH23:GI24"/>
    <mergeCell ref="HC23:HD24"/>
    <mergeCell ref="HX23:HY24"/>
    <mergeCell ref="IS23:IT24"/>
    <mergeCell ref="EW24:EY24"/>
    <mergeCell ref="EZ24:FA24"/>
    <mergeCell ref="FB24:FC24"/>
    <mergeCell ref="FD24:FE24"/>
    <mergeCell ref="BV24:BW24"/>
    <mergeCell ref="BX24:BY24"/>
    <mergeCell ref="CI24:CK24"/>
    <mergeCell ref="CL24:CN24"/>
    <mergeCell ref="CO24:CP24"/>
    <mergeCell ref="CQ24:CR24"/>
    <mergeCell ref="AY24:AZ24"/>
    <mergeCell ref="BA24:BB24"/>
    <mergeCell ref="BC24:BD24"/>
    <mergeCell ref="BN24:BP24"/>
    <mergeCell ref="BQ24:BS24"/>
    <mergeCell ref="BT24:BU24"/>
    <mergeCell ref="DY24:EA24"/>
    <mergeCell ref="EB24:ED24"/>
    <mergeCell ref="EE24:EF24"/>
    <mergeCell ref="EG24:EH24"/>
    <mergeCell ref="EI24:EJ24"/>
    <mergeCell ref="ET24:EV24"/>
    <mergeCell ref="CS24:CT24"/>
    <mergeCell ref="DD24:DF24"/>
    <mergeCell ref="DG24:DI24"/>
    <mergeCell ref="DJ24:DK24"/>
    <mergeCell ref="DL24:DM24"/>
    <mergeCell ref="DN24:DO24"/>
    <mergeCell ref="GM24:GO24"/>
    <mergeCell ref="GP24:GQ24"/>
    <mergeCell ref="GR24:GS24"/>
    <mergeCell ref="GT24:GU24"/>
    <mergeCell ref="HE24:HG24"/>
    <mergeCell ref="HH24:HJ24"/>
    <mergeCell ref="FO24:FQ24"/>
    <mergeCell ref="FR24:FT24"/>
    <mergeCell ref="FU24:FV24"/>
    <mergeCell ref="FW24:FX24"/>
    <mergeCell ref="FY24:FZ24"/>
    <mergeCell ref="GJ24:GL24"/>
    <mergeCell ref="IX24:IZ24"/>
    <mergeCell ref="JA24:JB24"/>
    <mergeCell ref="JC24:JD24"/>
    <mergeCell ref="HK24:HL24"/>
    <mergeCell ref="HM24:HN24"/>
    <mergeCell ref="HO24:HP24"/>
    <mergeCell ref="HZ24:IB24"/>
    <mergeCell ref="IC24:IE24"/>
    <mergeCell ref="IF24:IG24"/>
    <mergeCell ref="LI24:LK24"/>
    <mergeCell ref="LL24:LM24"/>
    <mergeCell ref="LN24:LO24"/>
    <mergeCell ref="LP24:LQ24"/>
    <mergeCell ref="V27:AP27"/>
    <mergeCell ref="AQ27:BK27"/>
    <mergeCell ref="BL27:CF27"/>
    <mergeCell ref="CG27:DA27"/>
    <mergeCell ref="DB27:DV27"/>
    <mergeCell ref="KK24:KM24"/>
    <mergeCell ref="KN24:KP24"/>
    <mergeCell ref="KQ24:KR24"/>
    <mergeCell ref="KS24:KT24"/>
    <mergeCell ref="KU24:KV24"/>
    <mergeCell ref="LF24:LH24"/>
    <mergeCell ref="JE24:JF24"/>
    <mergeCell ref="JP24:JR24"/>
    <mergeCell ref="JS24:JU24"/>
    <mergeCell ref="JV24:JW24"/>
    <mergeCell ref="JX24:JY24"/>
    <mergeCell ref="JZ24:KA24"/>
    <mergeCell ref="IH24:II24"/>
    <mergeCell ref="IJ24:IK24"/>
    <mergeCell ref="IU24:IW24"/>
    <mergeCell ref="IS27:JM27"/>
    <mergeCell ref="JN27:KH27"/>
    <mergeCell ref="KI27:LC27"/>
    <mergeCell ref="LD27:LX27"/>
    <mergeCell ref="AL28:AP28"/>
    <mergeCell ref="DW27:EQ27"/>
    <mergeCell ref="ER27:FL27"/>
    <mergeCell ref="FM27:GG27"/>
    <mergeCell ref="GH27:HB27"/>
    <mergeCell ref="HC27:HW27"/>
    <mergeCell ref="HX27:IR27"/>
    <mergeCell ref="KY28:LC28"/>
    <mergeCell ref="LT28:LX28"/>
    <mergeCell ref="GX28:HB28"/>
    <mergeCell ref="HS28:HW28"/>
    <mergeCell ref="IN28:IR28"/>
    <mergeCell ref="JI28:JM28"/>
    <mergeCell ref="KD28:KH28"/>
    <mergeCell ref="EM29:EQ29"/>
    <mergeCell ref="FH29:FL29"/>
    <mergeCell ref="GC29:GG29"/>
    <mergeCell ref="GC28:GG28"/>
    <mergeCell ref="BG28:BK28"/>
    <mergeCell ref="CB28:CF28"/>
    <mergeCell ref="CW28:DA28"/>
    <mergeCell ref="DR28:DV28"/>
    <mergeCell ref="EM28:EQ28"/>
    <mergeCell ref="FH28:FL28"/>
    <mergeCell ref="KD30:KH30"/>
    <mergeCell ref="KY30:LC30"/>
    <mergeCell ref="LT30:LX30"/>
    <mergeCell ref="LT29:LX29"/>
    <mergeCell ref="AL30:AP30"/>
    <mergeCell ref="BG30:BK30"/>
    <mergeCell ref="CB30:CF30"/>
    <mergeCell ref="CW30:DA30"/>
    <mergeCell ref="DR30:DV30"/>
    <mergeCell ref="EM30:EQ30"/>
    <mergeCell ref="FH30:FL30"/>
    <mergeCell ref="GC30:GG30"/>
    <mergeCell ref="GX30:HB30"/>
    <mergeCell ref="GX29:HB29"/>
    <mergeCell ref="HS29:HW29"/>
    <mergeCell ref="IN29:IR29"/>
    <mergeCell ref="JI29:JM29"/>
    <mergeCell ref="KD29:KH29"/>
    <mergeCell ref="KY29:LC29"/>
    <mergeCell ref="AL29:AP29"/>
    <mergeCell ref="BG29:BK29"/>
    <mergeCell ref="CB29:CF29"/>
    <mergeCell ref="CW29:DA29"/>
    <mergeCell ref="DR29:DV29"/>
    <mergeCell ref="AL31:AP31"/>
    <mergeCell ref="BG31:BK31"/>
    <mergeCell ref="CB31:CF31"/>
    <mergeCell ref="CW31:DA31"/>
    <mergeCell ref="DR31:DV31"/>
    <mergeCell ref="EM31:EQ31"/>
    <mergeCell ref="HS30:HW30"/>
    <mergeCell ref="IN30:IR30"/>
    <mergeCell ref="JI30:JM30"/>
    <mergeCell ref="KD31:KH31"/>
    <mergeCell ref="KY31:LC31"/>
    <mergeCell ref="LT31:LX31"/>
    <mergeCell ref="FH31:FL31"/>
    <mergeCell ref="GC31:GG31"/>
    <mergeCell ref="GX31:HB31"/>
    <mergeCell ref="HS31:HW31"/>
    <mergeCell ref="IN31:IR31"/>
    <mergeCell ref="JI31:JM31"/>
    <mergeCell ref="DQ39:DR39"/>
    <mergeCell ref="DW39:DX39"/>
    <mergeCell ref="EL39:EM39"/>
    <mergeCell ref="V39:W39"/>
    <mergeCell ref="AK39:AL39"/>
    <mergeCell ref="AQ39:AR39"/>
    <mergeCell ref="BF39:BG39"/>
    <mergeCell ref="BL39:BM39"/>
    <mergeCell ref="CA39:CB39"/>
    <mergeCell ref="BF40:BG40"/>
    <mergeCell ref="BL40:BM40"/>
    <mergeCell ref="CA40:CB40"/>
    <mergeCell ref="JN39:JO39"/>
    <mergeCell ref="KC39:KD39"/>
    <mergeCell ref="KI39:KJ39"/>
    <mergeCell ref="KX39:KY39"/>
    <mergeCell ref="LD39:LE39"/>
    <mergeCell ref="LS39:LT39"/>
    <mergeCell ref="HC39:HD39"/>
    <mergeCell ref="HR39:HS39"/>
    <mergeCell ref="HX39:HY39"/>
    <mergeCell ref="IM39:IN39"/>
    <mergeCell ref="IS39:IT39"/>
    <mergeCell ref="JH39:JI39"/>
    <mergeCell ref="ER39:ES39"/>
    <mergeCell ref="FG39:FH39"/>
    <mergeCell ref="FM39:FN39"/>
    <mergeCell ref="GB39:GC39"/>
    <mergeCell ref="GH39:GI39"/>
    <mergeCell ref="GW39:GX39"/>
    <mergeCell ref="CG39:CH39"/>
    <mergeCell ref="CV39:CW39"/>
    <mergeCell ref="DB39:DC39"/>
    <mergeCell ref="KX40:KY40"/>
    <mergeCell ref="LD40:LE40"/>
    <mergeCell ref="LS40:LT40"/>
    <mergeCell ref="HC40:HD40"/>
    <mergeCell ref="HR40:HS40"/>
    <mergeCell ref="HX40:HY40"/>
    <mergeCell ref="IM40:IN40"/>
    <mergeCell ref="IS40:IT40"/>
    <mergeCell ref="JH40:JI40"/>
    <mergeCell ref="V41:W41"/>
    <mergeCell ref="AK41:AL41"/>
    <mergeCell ref="AQ41:AR41"/>
    <mergeCell ref="BF41:BG41"/>
    <mergeCell ref="BL41:BM41"/>
    <mergeCell ref="CA41:CB41"/>
    <mergeCell ref="JN40:JO40"/>
    <mergeCell ref="KC40:KD40"/>
    <mergeCell ref="KI40:KJ40"/>
    <mergeCell ref="ER40:ES40"/>
    <mergeCell ref="FG40:FH40"/>
    <mergeCell ref="FM40:FN40"/>
    <mergeCell ref="GB40:GC40"/>
    <mergeCell ref="GH40:GI40"/>
    <mergeCell ref="GW40:GX40"/>
    <mergeCell ref="CG40:CH40"/>
    <mergeCell ref="CV40:CW40"/>
    <mergeCell ref="DB40:DC40"/>
    <mergeCell ref="DQ40:DR40"/>
    <mergeCell ref="DW40:DX40"/>
    <mergeCell ref="EL40:EM40"/>
    <mergeCell ref="V40:W40"/>
    <mergeCell ref="AK40:AL40"/>
    <mergeCell ref="AQ40:AR40"/>
    <mergeCell ref="ER41:ES41"/>
    <mergeCell ref="FG41:FH41"/>
    <mergeCell ref="FM41:FN41"/>
    <mergeCell ref="GB41:GC41"/>
    <mergeCell ref="GH41:GI41"/>
    <mergeCell ref="GW41:GX41"/>
    <mergeCell ref="CG41:CH41"/>
    <mergeCell ref="CV41:CW41"/>
    <mergeCell ref="DB41:DC41"/>
    <mergeCell ref="DQ41:DR41"/>
    <mergeCell ref="DW41:DX41"/>
    <mergeCell ref="EL41:EM41"/>
    <mergeCell ref="JN41:JO41"/>
    <mergeCell ref="KC41:KD41"/>
    <mergeCell ref="KI41:KJ41"/>
    <mergeCell ref="KX41:KY41"/>
    <mergeCell ref="LD41:LE41"/>
    <mergeCell ref="LS41:LT41"/>
    <mergeCell ref="HC41:HD41"/>
    <mergeCell ref="HR41:HS41"/>
    <mergeCell ref="HX41:HY41"/>
    <mergeCell ref="IM41:IN41"/>
    <mergeCell ref="IS41:IT41"/>
    <mergeCell ref="JH41:JI41"/>
    <mergeCell ref="V42:W43"/>
    <mergeCell ref="AK42:AL42"/>
    <mergeCell ref="AQ42:AR43"/>
    <mergeCell ref="BF42:BG42"/>
    <mergeCell ref="BL42:BM43"/>
    <mergeCell ref="CA42:CB42"/>
    <mergeCell ref="X43:Z43"/>
    <mergeCell ref="AA43:AC43"/>
    <mergeCell ref="AD43:AF43"/>
    <mergeCell ref="AG43:AI43"/>
    <mergeCell ref="BN43:BP43"/>
    <mergeCell ref="BQ43:BS43"/>
    <mergeCell ref="BT43:BV43"/>
    <mergeCell ref="BW43:BY43"/>
    <mergeCell ref="BZ43:CC43"/>
    <mergeCell ref="FG42:FH42"/>
    <mergeCell ref="FM42:FN43"/>
    <mergeCell ref="GB42:GC42"/>
    <mergeCell ref="GH42:GI43"/>
    <mergeCell ref="GW42:GX42"/>
    <mergeCell ref="EZ43:FB43"/>
    <mergeCell ref="FC43:FE43"/>
    <mergeCell ref="FF43:FI43"/>
    <mergeCell ref="FO43:FQ43"/>
    <mergeCell ref="GP43:GR43"/>
    <mergeCell ref="GS43:GU43"/>
    <mergeCell ref="GV43:GY43"/>
    <mergeCell ref="HR42:HS42"/>
    <mergeCell ref="HX42:HY43"/>
    <mergeCell ref="IM42:IN42"/>
    <mergeCell ref="IS42:IT43"/>
    <mergeCell ref="JH42:JI42"/>
    <mergeCell ref="HN43:HP43"/>
    <mergeCell ref="HQ43:HT43"/>
    <mergeCell ref="HZ43:IB43"/>
    <mergeCell ref="IC43:IE43"/>
    <mergeCell ref="KC42:KD42"/>
    <mergeCell ref="KI42:KJ43"/>
    <mergeCell ref="KX42:KY42"/>
    <mergeCell ref="LD42:LE43"/>
    <mergeCell ref="LS42:LT42"/>
    <mergeCell ref="KB43:KE43"/>
    <mergeCell ref="KK43:KM43"/>
    <mergeCell ref="KN43:KP43"/>
    <mergeCell ref="KQ43:KS43"/>
    <mergeCell ref="CI43:CK43"/>
    <mergeCell ref="AJ43:AM43"/>
    <mergeCell ref="AS43:AU43"/>
    <mergeCell ref="AV43:AX43"/>
    <mergeCell ref="AY43:BA43"/>
    <mergeCell ref="BB43:BD43"/>
    <mergeCell ref="BE43:BH43"/>
    <mergeCell ref="CG42:CH43"/>
    <mergeCell ref="EB43:ED43"/>
    <mergeCell ref="CV42:CW42"/>
    <mergeCell ref="DB42:DC43"/>
    <mergeCell ref="DQ42:DR42"/>
    <mergeCell ref="DW42:DX43"/>
    <mergeCell ref="CL43:CN43"/>
    <mergeCell ref="CO43:CQ43"/>
    <mergeCell ref="CR43:CT43"/>
    <mergeCell ref="CU43:CX43"/>
    <mergeCell ref="ET43:EV43"/>
    <mergeCell ref="EW43:EY43"/>
    <mergeCell ref="DD43:DF43"/>
    <mergeCell ref="DG43:DI43"/>
    <mergeCell ref="DJ43:DL43"/>
    <mergeCell ref="DM43:DO43"/>
    <mergeCell ref="DP43:DS43"/>
    <mergeCell ref="DY43:EA43"/>
    <mergeCell ref="ER42:ES43"/>
    <mergeCell ref="EL42:EM42"/>
    <mergeCell ref="EE43:EG43"/>
    <mergeCell ref="EH43:EJ43"/>
    <mergeCell ref="EK43:EN43"/>
    <mergeCell ref="HE43:HG43"/>
    <mergeCell ref="HH43:HJ43"/>
    <mergeCell ref="HK43:HM43"/>
    <mergeCell ref="FR43:FT43"/>
    <mergeCell ref="FU43:FW43"/>
    <mergeCell ref="FX43:FZ43"/>
    <mergeCell ref="GA43:GD43"/>
    <mergeCell ref="GJ43:GL43"/>
    <mergeCell ref="GM43:GO43"/>
    <mergeCell ref="HC42:HD43"/>
    <mergeCell ref="JP43:JR43"/>
    <mergeCell ref="JS43:JU43"/>
    <mergeCell ref="JV43:JX43"/>
    <mergeCell ref="JY43:KA43"/>
    <mergeCell ref="IF43:IH43"/>
    <mergeCell ref="II43:IK43"/>
    <mergeCell ref="IL43:IO43"/>
    <mergeCell ref="IU43:IW43"/>
    <mergeCell ref="IX43:IZ43"/>
    <mergeCell ref="JA43:JC43"/>
    <mergeCell ref="JN42:JO43"/>
    <mergeCell ref="HC46:HD46"/>
    <mergeCell ref="HX46:HY46"/>
    <mergeCell ref="IS46:IT46"/>
    <mergeCell ref="JN46:JO46"/>
    <mergeCell ref="KI46:KJ46"/>
    <mergeCell ref="LD46:LE46"/>
    <mergeCell ref="LR43:LU43"/>
    <mergeCell ref="V46:W46"/>
    <mergeCell ref="AQ46:AR46"/>
    <mergeCell ref="BL46:BM46"/>
    <mergeCell ref="CG46:CH46"/>
    <mergeCell ref="DB46:DC46"/>
    <mergeCell ref="DW46:DX46"/>
    <mergeCell ref="ER46:ES46"/>
    <mergeCell ref="FM46:FN46"/>
    <mergeCell ref="GH46:GI46"/>
    <mergeCell ref="KT43:KV43"/>
    <mergeCell ref="KW43:KZ43"/>
    <mergeCell ref="LF43:LH43"/>
    <mergeCell ref="LI43:LK43"/>
    <mergeCell ref="LL43:LN43"/>
    <mergeCell ref="LO43:LQ43"/>
    <mergeCell ref="JD43:JF43"/>
    <mergeCell ref="JG43:JJ43"/>
    <mergeCell ref="JN47:JO47"/>
    <mergeCell ref="KI47:KJ47"/>
    <mergeCell ref="LD47:LE47"/>
    <mergeCell ref="V48:W48"/>
    <mergeCell ref="AQ48:AR48"/>
    <mergeCell ref="BL48:BM48"/>
    <mergeCell ref="CG48:CH48"/>
    <mergeCell ref="DB48:DC48"/>
    <mergeCell ref="DW48:DX48"/>
    <mergeCell ref="ER48:ES48"/>
    <mergeCell ref="ER47:ES47"/>
    <mergeCell ref="FM47:FN47"/>
    <mergeCell ref="GH47:GI47"/>
    <mergeCell ref="HC47:HD47"/>
    <mergeCell ref="HX47:HY47"/>
    <mergeCell ref="IS47:IT47"/>
    <mergeCell ref="V47:W47"/>
    <mergeCell ref="AQ47:AR47"/>
    <mergeCell ref="BL47:BM47"/>
    <mergeCell ref="CG47:CH47"/>
    <mergeCell ref="DB47:DC47"/>
    <mergeCell ref="DW47:DX47"/>
    <mergeCell ref="KI48:KJ48"/>
    <mergeCell ref="LD48:LE48"/>
    <mergeCell ref="V49:W50"/>
    <mergeCell ref="AQ49:AR50"/>
    <mergeCell ref="BL49:BM50"/>
    <mergeCell ref="CG49:CH50"/>
    <mergeCell ref="DB49:DC50"/>
    <mergeCell ref="DW49:DX50"/>
    <mergeCell ref="ER49:ES50"/>
    <mergeCell ref="FM49:FN50"/>
    <mergeCell ref="FM48:FN48"/>
    <mergeCell ref="DN50:DO50"/>
    <mergeCell ref="DY50:EA50"/>
    <mergeCell ref="EB50:ED50"/>
    <mergeCell ref="GH48:GI48"/>
    <mergeCell ref="HC48:HD48"/>
    <mergeCell ref="HX48:HY48"/>
    <mergeCell ref="IS48:IT48"/>
    <mergeCell ref="JN48:JO48"/>
    <mergeCell ref="LD49:LE50"/>
    <mergeCell ref="X50:Z50"/>
    <mergeCell ref="AA50:AC50"/>
    <mergeCell ref="AD50:AE50"/>
    <mergeCell ref="AF50:AG50"/>
    <mergeCell ref="AH50:AI50"/>
    <mergeCell ref="AS50:AU50"/>
    <mergeCell ref="AV50:AX50"/>
    <mergeCell ref="AY50:AZ50"/>
    <mergeCell ref="BA50:BB50"/>
    <mergeCell ref="GH49:GI50"/>
    <mergeCell ref="HC49:HD50"/>
    <mergeCell ref="HX49:HY50"/>
    <mergeCell ref="IS49:IT50"/>
    <mergeCell ref="JN49:JO50"/>
    <mergeCell ref="KI49:KJ50"/>
    <mergeCell ref="HE50:HG50"/>
    <mergeCell ref="HH50:HJ50"/>
    <mergeCell ref="HK50:HL50"/>
    <mergeCell ref="HM50:HN50"/>
    <mergeCell ref="CI50:CK50"/>
    <mergeCell ref="CL50:CN50"/>
    <mergeCell ref="CO50:CP50"/>
    <mergeCell ref="CQ50:CR50"/>
    <mergeCell ref="CS50:CT50"/>
    <mergeCell ref="DD50:DF50"/>
    <mergeCell ref="BC50:BD50"/>
    <mergeCell ref="BN50:BP50"/>
    <mergeCell ref="BQ50:BS50"/>
    <mergeCell ref="BT50:BU50"/>
    <mergeCell ref="BV50:BW50"/>
    <mergeCell ref="BX50:BY50"/>
    <mergeCell ref="FU50:FV50"/>
    <mergeCell ref="FW50:FX50"/>
    <mergeCell ref="EE50:EF50"/>
    <mergeCell ref="EG50:EH50"/>
    <mergeCell ref="EI50:EJ50"/>
    <mergeCell ref="ET50:EV50"/>
    <mergeCell ref="EW50:EY50"/>
    <mergeCell ref="EZ50:FA50"/>
    <mergeCell ref="DG50:DI50"/>
    <mergeCell ref="DJ50:DK50"/>
    <mergeCell ref="DL50:DM50"/>
    <mergeCell ref="LP50:LQ50"/>
    <mergeCell ref="L33:M33"/>
    <mergeCell ref="J33:K33"/>
    <mergeCell ref="H33:I33"/>
    <mergeCell ref="E33:G33"/>
    <mergeCell ref="KQ50:KR50"/>
    <mergeCell ref="KS50:KT50"/>
    <mergeCell ref="KU50:KV50"/>
    <mergeCell ref="LF50:LH50"/>
    <mergeCell ref="LI50:LK50"/>
    <mergeCell ref="LL50:LM50"/>
    <mergeCell ref="JS50:JU50"/>
    <mergeCell ref="JV50:JW50"/>
    <mergeCell ref="JX50:JY50"/>
    <mergeCell ref="JZ50:KA50"/>
    <mergeCell ref="KK50:KM50"/>
    <mergeCell ref="KN50:KP50"/>
    <mergeCell ref="IU50:IW50"/>
    <mergeCell ref="IX50:IZ50"/>
    <mergeCell ref="JA50:JB50"/>
    <mergeCell ref="JC50:JD50"/>
    <mergeCell ref="JE50:JF50"/>
    <mergeCell ref="JP50:JR50"/>
    <mergeCell ref="HO50:HP50"/>
    <mergeCell ref="B33:D33"/>
    <mergeCell ref="A32:A33"/>
    <mergeCell ref="N28:P28"/>
    <mergeCell ref="K28:M28"/>
    <mergeCell ref="H28:J28"/>
    <mergeCell ref="E28:G28"/>
    <mergeCell ref="B28:D28"/>
    <mergeCell ref="A27:A28"/>
    <mergeCell ref="LN50:LO50"/>
    <mergeCell ref="HZ50:IB50"/>
    <mergeCell ref="IC50:IE50"/>
    <mergeCell ref="IF50:IG50"/>
    <mergeCell ref="IH50:II50"/>
    <mergeCell ref="IJ50:IK50"/>
    <mergeCell ref="FY50:FZ50"/>
    <mergeCell ref="GJ50:GL50"/>
    <mergeCell ref="GM50:GO50"/>
    <mergeCell ref="GP50:GQ50"/>
    <mergeCell ref="GR50:GS50"/>
    <mergeCell ref="GT50:GU50"/>
    <mergeCell ref="FB50:FC50"/>
    <mergeCell ref="FD50:FE50"/>
    <mergeCell ref="FO50:FQ50"/>
    <mergeCell ref="FR50:FT50"/>
    <mergeCell ref="Q3:R3"/>
    <mergeCell ref="B3:E3"/>
    <mergeCell ref="Q2:R2"/>
    <mergeCell ref="B2:E2"/>
    <mergeCell ref="N23:S23"/>
    <mergeCell ref="A21:K23"/>
    <mergeCell ref="A17:K19"/>
    <mergeCell ref="B14:D14"/>
    <mergeCell ref="Q5:R5"/>
    <mergeCell ref="B5:E5"/>
    <mergeCell ref="Q11:R11"/>
    <mergeCell ref="B12:D12"/>
    <mergeCell ref="Q12:R12"/>
    <mergeCell ref="B13:D13"/>
    <mergeCell ref="B4:E4"/>
    <mergeCell ref="Q4:R4"/>
  </mergeCells>
  <conditionalFormatting sqref="V13:AN18 V39:AN44 AQ13:BJ18 AQ39:BJ44">
    <cfRule type="expression" dxfId="53" priority="48">
      <formula>$T$53</formula>
    </cfRule>
  </conditionalFormatting>
  <conditionalFormatting sqref="V19:AK20 V45:AK51 AQ19:BF20 AQ45:BF51 AQ22:BF25 AQ21 AS21:BF21 V22:AK25 V21 X21:AK21">
    <cfRule type="expression" dxfId="52" priority="49">
      <formula>OR($T$54,$T$55)</formula>
    </cfRule>
  </conditionalFormatting>
  <conditionalFormatting sqref="A30:R33">
    <cfRule type="expression" dxfId="51" priority="50">
      <formula>$T$55</formula>
    </cfRule>
    <cfRule type="expression" dxfId="50" priority="51">
      <formula>OR($T$54,$T$55)</formula>
    </cfRule>
  </conditionalFormatting>
  <conditionalFormatting sqref="BE5:BK5 AJ5:AP5 AJ31:AP31 BE31:BK31">
    <cfRule type="expression" dxfId="49" priority="52">
      <formula>$T$55</formula>
    </cfRule>
  </conditionalFormatting>
  <conditionalFormatting sqref="A25:S28">
    <cfRule type="expression" dxfId="48" priority="53">
      <formula>$T$53</formula>
    </cfRule>
  </conditionalFormatting>
  <conditionalFormatting sqref="BL13:CE18 BL39:CE44">
    <cfRule type="expression" dxfId="47" priority="45">
      <formula>$T$53</formula>
    </cfRule>
  </conditionalFormatting>
  <conditionalFormatting sqref="BL19:CA20 BL45:CA51 BL22:CA25 BL21 BN21:CA21">
    <cfRule type="expression" dxfId="46" priority="46">
      <formula>OR($T$54,$T$55)</formula>
    </cfRule>
  </conditionalFormatting>
  <conditionalFormatting sqref="BZ5:CF5 BZ31:CF31">
    <cfRule type="expression" dxfId="45" priority="47">
      <formula>$T$55</formula>
    </cfRule>
  </conditionalFormatting>
  <conditionalFormatting sqref="CG13:CZ18 CG39:CZ44">
    <cfRule type="expression" dxfId="44" priority="42">
      <formula>$T$53</formula>
    </cfRule>
  </conditionalFormatting>
  <conditionalFormatting sqref="CG19:CV20 CG45:CV51 CG22:CV25 CG21 CI21:CV21">
    <cfRule type="expression" dxfId="43" priority="43">
      <formula>OR($T$54,$T$55)</formula>
    </cfRule>
  </conditionalFormatting>
  <conditionalFormatting sqref="CU5:DA5 CU31:DA31">
    <cfRule type="expression" dxfId="42" priority="44">
      <formula>$T$55</formula>
    </cfRule>
  </conditionalFormatting>
  <conditionalFormatting sqref="DB13:DU18 DB39:DU44">
    <cfRule type="expression" dxfId="41" priority="39">
      <formula>$T$53</formula>
    </cfRule>
  </conditionalFormatting>
  <conditionalFormatting sqref="DB19:DQ20 DB45:DQ51 DB22:DQ25 DB21 DD21:DQ21">
    <cfRule type="expression" dxfId="40" priority="40">
      <formula>OR($T$54,$T$55)</formula>
    </cfRule>
  </conditionalFormatting>
  <conditionalFormatting sqref="DP5:DV5 DP31:DV31">
    <cfRule type="expression" dxfId="39" priority="41">
      <formula>$T$55</formula>
    </cfRule>
  </conditionalFormatting>
  <conditionalFormatting sqref="DW13:EP18 DW39:EP44">
    <cfRule type="expression" dxfId="38" priority="36">
      <formula>$T$53</formula>
    </cfRule>
  </conditionalFormatting>
  <conditionalFormatting sqref="DW19:EL20 DW45:EL51 DW22:EL25 DW21 DY21:EL21">
    <cfRule type="expression" dxfId="37" priority="37">
      <formula>OR($T$54,$T$55)</formula>
    </cfRule>
  </conditionalFormatting>
  <conditionalFormatting sqref="EK5:EQ5 EK31:EQ31">
    <cfRule type="expression" dxfId="36" priority="38">
      <formula>$T$55</formula>
    </cfRule>
  </conditionalFormatting>
  <conditionalFormatting sqref="ER13:FK18 ER39:FK44">
    <cfRule type="expression" dxfId="35" priority="33">
      <formula>$T$53</formula>
    </cfRule>
  </conditionalFormatting>
  <conditionalFormatting sqref="ER19:FG20 ER45:FG51 ER22:FG25 ER21 ET21:FG21">
    <cfRule type="expression" dxfId="34" priority="34">
      <formula>OR($T$54,$T$55)</formula>
    </cfRule>
  </conditionalFormatting>
  <conditionalFormatting sqref="FF5:FL5 FF31:FL31">
    <cfRule type="expression" dxfId="33" priority="35">
      <formula>$T$55</formula>
    </cfRule>
  </conditionalFormatting>
  <conditionalFormatting sqref="FM13:GF18 FM39:GF44">
    <cfRule type="expression" dxfId="32" priority="30">
      <formula>$T$53</formula>
    </cfRule>
  </conditionalFormatting>
  <conditionalFormatting sqref="FM19:GB20 FM45:GB51 FM22:GB25 FO21:GB21">
    <cfRule type="expression" dxfId="31" priority="31">
      <formula>OR($T$54,$T$55)</formula>
    </cfRule>
  </conditionalFormatting>
  <conditionalFormatting sqref="GA5:GG5 GA31:GG31">
    <cfRule type="expression" dxfId="30" priority="32">
      <formula>$T$55</formula>
    </cfRule>
  </conditionalFormatting>
  <conditionalFormatting sqref="GH13:HA18 GH39:HA44">
    <cfRule type="expression" dxfId="29" priority="27">
      <formula>$T$53</formula>
    </cfRule>
  </conditionalFormatting>
  <conditionalFormatting sqref="GH19:GW20 GH45:GW51 GH22:GW25 GJ21:GW21">
    <cfRule type="expression" dxfId="28" priority="28">
      <formula>OR($T$54,$T$55)</formula>
    </cfRule>
  </conditionalFormatting>
  <conditionalFormatting sqref="GV5:HB5 GV31:HB31">
    <cfRule type="expression" dxfId="27" priority="29">
      <formula>$T$55</formula>
    </cfRule>
  </conditionalFormatting>
  <conditionalFormatting sqref="HC13:HV18 HC39:HV44">
    <cfRule type="expression" dxfId="26" priority="24">
      <formula>$T$53</formula>
    </cfRule>
  </conditionalFormatting>
  <conditionalFormatting sqref="HC19:HR20 HC45:HR51 HC22:HR25 HE21:HR21">
    <cfRule type="expression" dxfId="25" priority="25">
      <formula>OR($T$54,$T$55)</formula>
    </cfRule>
  </conditionalFormatting>
  <conditionalFormatting sqref="HQ5:HW5 HQ31:HW31">
    <cfRule type="expression" dxfId="24" priority="26">
      <formula>$T$55</formula>
    </cfRule>
  </conditionalFormatting>
  <conditionalFormatting sqref="HX13:IQ18 HX39:IQ44">
    <cfRule type="expression" dxfId="23" priority="21">
      <formula>$T$53</formula>
    </cfRule>
  </conditionalFormatting>
  <conditionalFormatting sqref="HX19:IM20 HX45:IM51 HX22:IM25 HZ21:IM21">
    <cfRule type="expression" dxfId="22" priority="22">
      <formula>OR($T$54,$T$55)</formula>
    </cfRule>
  </conditionalFormatting>
  <conditionalFormatting sqref="IL5:IR5 IL31:IR31">
    <cfRule type="expression" dxfId="21" priority="23">
      <formula>$T$55</formula>
    </cfRule>
  </conditionalFormatting>
  <conditionalFormatting sqref="IS13:JL18 IS39:JL44">
    <cfRule type="expression" dxfId="20" priority="18">
      <formula>$T$53</formula>
    </cfRule>
  </conditionalFormatting>
  <conditionalFormatting sqref="IS19:JH20 IS45:JH51 IS22:JH25 IU21:JH21">
    <cfRule type="expression" dxfId="19" priority="19">
      <formula>OR($T$54,$T$55)</formula>
    </cfRule>
  </conditionalFormatting>
  <conditionalFormatting sqref="JG5:JM5 JG31:JM31">
    <cfRule type="expression" dxfId="18" priority="20">
      <formula>$T$55</formula>
    </cfRule>
  </conditionalFormatting>
  <conditionalFormatting sqref="JN13:KG18 JN39:KG44">
    <cfRule type="expression" dxfId="17" priority="15">
      <formula>$T$53</formula>
    </cfRule>
  </conditionalFormatting>
  <conditionalFormatting sqref="JN19:KC20 JN45:KC51 JN22:KC25 JP21:KC21">
    <cfRule type="expression" dxfId="16" priority="16">
      <formula>OR($T$54,$T$55)</formula>
    </cfRule>
  </conditionalFormatting>
  <conditionalFormatting sqref="KB5:KH5 KB31:KH31">
    <cfRule type="expression" dxfId="15" priority="17">
      <formula>$T$55</formula>
    </cfRule>
  </conditionalFormatting>
  <conditionalFormatting sqref="KI13:LB18 KI39:LB44">
    <cfRule type="expression" dxfId="14" priority="12">
      <formula>$T$53</formula>
    </cfRule>
  </conditionalFormatting>
  <conditionalFormatting sqref="KI19:KX20 KI45:KX51 KI22:KX25 KK21:KX21">
    <cfRule type="expression" dxfId="13" priority="13">
      <formula>OR($T$54,$T$55)</formula>
    </cfRule>
  </conditionalFormatting>
  <conditionalFormatting sqref="KW5:LC5 KW31:LC31">
    <cfRule type="expression" dxfId="12" priority="14">
      <formula>$T$55</formula>
    </cfRule>
  </conditionalFormatting>
  <conditionalFormatting sqref="LD13:LW18 LD39:LW44">
    <cfRule type="expression" dxfId="11" priority="9">
      <formula>$T$53</formula>
    </cfRule>
  </conditionalFormatting>
  <conditionalFormatting sqref="LD19:LS20 LD45:LS51 LD22:LS25 LF21:LS21">
    <cfRule type="expression" dxfId="10" priority="10">
      <formula>OR($T$54,$T$55)</formula>
    </cfRule>
  </conditionalFormatting>
  <conditionalFormatting sqref="LR5:LX5 LR31:LX31">
    <cfRule type="expression" dxfId="9" priority="11">
      <formula>$T$55</formula>
    </cfRule>
  </conditionalFormatting>
  <conditionalFormatting sqref="FM21:FN21">
    <cfRule type="expression" dxfId="8" priority="8">
      <formula>$T$53</formula>
    </cfRule>
  </conditionalFormatting>
  <conditionalFormatting sqref="GH21:GI21">
    <cfRule type="expression" dxfId="7" priority="7">
      <formula>$T$53</formula>
    </cfRule>
  </conditionalFormatting>
  <conditionalFormatting sqref="HC21:HD21">
    <cfRule type="expression" dxfId="6" priority="6">
      <formula>$T$53</formula>
    </cfRule>
  </conditionalFormatting>
  <conditionalFormatting sqref="HX21:HY21">
    <cfRule type="expression" dxfId="5" priority="5">
      <formula>$T$53</formula>
    </cfRule>
  </conditionalFormatting>
  <conditionalFormatting sqref="IS21:IT21">
    <cfRule type="expression" dxfId="4" priority="4">
      <formula>$T$53</formula>
    </cfRule>
  </conditionalFormatting>
  <conditionalFormatting sqref="JN21:JO21">
    <cfRule type="expression" dxfId="3" priority="3">
      <formula>$T$53</formula>
    </cfRule>
  </conditionalFormatting>
  <conditionalFormatting sqref="KI21:KJ21">
    <cfRule type="expression" dxfId="2" priority="2">
      <formula>$T$53</formula>
    </cfRule>
  </conditionalFormatting>
  <conditionalFormatting sqref="LD21:LE21">
    <cfRule type="expression" dxfId="1" priority="1">
      <formula>$T$53</formula>
    </cfRule>
  </conditionalFormatting>
  <dataValidations disablePrompts="1" count="1">
    <dataValidation type="list" allowBlank="1" showInputMessage="1" showErrorMessage="1" sqref="B5 AF2 BA2 BV2 CQ2 DL2 EG2 FB2 FW2 GR2 HM2 IH2 JC2 JX2 KS2 LN2" xr:uid="{00000000-0002-0000-0800-000000000000}">
      <formula1>$R$35:$R$42</formula1>
    </dataValidation>
  </dataValidations>
  <pageMargins left="0.25590551181102361" right="0.25590551181102361" top="0.27559055118110237" bottom="0.27559055118110237" header="0.31496062992125984" footer="0.31496062992125984"/>
  <pageSetup paperSize="9" orientation="portrait" r:id="rId1"/>
  <headerFooter>
    <oddHeader xml:space="preserve">&amp;C&amp;"-,Fett"&amp;12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6</vt:i4>
      </vt:variant>
    </vt:vector>
  </HeadingPairs>
  <TitlesOfParts>
    <vt:vector size="15" baseType="lpstr">
      <vt:lpstr>Notentabelle</vt:lpstr>
      <vt:lpstr>Namen</vt:lpstr>
      <vt:lpstr>AFB</vt:lpstr>
      <vt:lpstr>Rückmeldung</vt:lpstr>
      <vt:lpstr>Notenschlüssel</vt:lpstr>
      <vt:lpstr>Resultate</vt:lpstr>
      <vt:lpstr>Hilfstabelle</vt:lpstr>
      <vt:lpstr>Bericht (Druck)</vt:lpstr>
      <vt:lpstr>Rückmeldung (Druck)</vt:lpstr>
      <vt:lpstr>AFB!E_AFB_I</vt:lpstr>
      <vt:lpstr>AFB!E_AFB_II</vt:lpstr>
      <vt:lpstr>AFB!E_AFB_III</vt:lpstr>
      <vt:lpstr>AFB!G_AFB_I</vt:lpstr>
      <vt:lpstr>AFB!G_AFB_II</vt:lpstr>
      <vt:lpstr>AFB!G_AFB_III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Erne</dc:creator>
  <cp:lastModifiedBy>Marcel</cp:lastModifiedBy>
  <cp:lastPrinted>2022-07-02T12:47:17Z</cp:lastPrinted>
  <dcterms:created xsi:type="dcterms:W3CDTF">2020-09-28T07:33:25Z</dcterms:created>
  <dcterms:modified xsi:type="dcterms:W3CDTF">2022-12-11T12:48:39Z</dcterms:modified>
</cp:coreProperties>
</file>