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ravtsev/Documents/github_important/ya-profi-preparation/excel-files/"/>
    </mc:Choice>
  </mc:AlternateContent>
  <xr:revisionPtr revIDLastSave="0" documentId="13_ncr:1_{5D81FF9D-BF19-5743-A2BF-81DA92E655F5}" xr6:coauthVersionLast="46" xr6:coauthVersionMax="46" xr10:uidLastSave="{00000000-0000-0000-0000-000000000000}"/>
  <bookViews>
    <workbookView xWindow="0" yWindow="0" windowWidth="26880" windowHeight="16800" activeTab="1" xr2:uid="{D51AC6CC-7344-624F-B82C-F78EB9F43C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2" l="1"/>
  <c r="G35" i="2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23" i="2"/>
  <c r="H23" i="2" s="1"/>
  <c r="D24" i="2"/>
  <c r="D25" i="2"/>
  <c r="D26" i="2"/>
  <c r="D27" i="2"/>
  <c r="D28" i="2"/>
  <c r="D29" i="2"/>
  <c r="D30" i="2"/>
  <c r="D31" i="2"/>
  <c r="D32" i="2"/>
  <c r="D33" i="2"/>
  <c r="D34" i="2"/>
  <c r="D23" i="2"/>
  <c r="D35" i="2" s="1"/>
  <c r="C24" i="2"/>
  <c r="E24" i="2" s="1"/>
  <c r="H24" i="2" s="1"/>
  <c r="C25" i="2"/>
  <c r="E25" i="2" s="1"/>
  <c r="H25" i="2" s="1"/>
  <c r="C26" i="2"/>
  <c r="E26" i="2" s="1"/>
  <c r="H26" i="2" s="1"/>
  <c r="C27" i="2"/>
  <c r="E27" i="2" s="1"/>
  <c r="H27" i="2" s="1"/>
  <c r="C28" i="2"/>
  <c r="E28" i="2" s="1"/>
  <c r="H28" i="2" s="1"/>
  <c r="C29" i="2"/>
  <c r="C30" i="2"/>
  <c r="C31" i="2"/>
  <c r="C32" i="2"/>
  <c r="C33" i="2"/>
  <c r="C34" i="2"/>
  <c r="C23" i="2"/>
  <c r="B24" i="2"/>
  <c r="B25" i="2"/>
  <c r="B26" i="2"/>
  <c r="B27" i="2"/>
  <c r="B28" i="2"/>
  <c r="B29" i="2"/>
  <c r="B30" i="2"/>
  <c r="B31" i="2"/>
  <c r="B32" i="2"/>
  <c r="B33" i="2"/>
  <c r="B34" i="2"/>
  <c r="B23" i="2"/>
  <c r="B35" i="2" s="1"/>
  <c r="U17" i="2"/>
  <c r="V17" i="2"/>
  <c r="W17" i="2"/>
  <c r="X17" i="2"/>
  <c r="Y17" i="2"/>
  <c r="Z17" i="2"/>
  <c r="T17" i="2"/>
  <c r="L17" i="2"/>
  <c r="M17" i="2"/>
  <c r="N17" i="2"/>
  <c r="O17" i="2"/>
  <c r="P17" i="2"/>
  <c r="Q17" i="2"/>
  <c r="K17" i="2"/>
  <c r="C17" i="2"/>
  <c r="D17" i="2"/>
  <c r="E17" i="2"/>
  <c r="F17" i="2"/>
  <c r="G17" i="2"/>
  <c r="H17" i="2"/>
  <c r="B17" i="2"/>
  <c r="C18" i="2"/>
  <c r="D18" i="2"/>
  <c r="E18" i="2"/>
  <c r="F18" i="2"/>
  <c r="G18" i="2"/>
  <c r="H18" i="2"/>
  <c r="B18" i="2"/>
  <c r="H31" i="1"/>
  <c r="G31" i="1"/>
  <c r="F31" i="1"/>
  <c r="E31" i="1"/>
  <c r="D31" i="1"/>
  <c r="B31" i="1"/>
  <c r="C31" i="1"/>
  <c r="B16" i="1"/>
  <c r="C16" i="1"/>
  <c r="D16" i="1"/>
  <c r="C17" i="1"/>
  <c r="D17" i="1"/>
  <c r="E17" i="1"/>
  <c r="F17" i="1"/>
  <c r="G17" i="1"/>
  <c r="H17" i="1"/>
  <c r="B18" i="1"/>
  <c r="C18" i="1"/>
  <c r="D18" i="1"/>
  <c r="E18" i="1"/>
  <c r="F18" i="1"/>
  <c r="C19" i="1"/>
  <c r="D19" i="1"/>
  <c r="E19" i="1"/>
  <c r="F19" i="1"/>
  <c r="G19" i="1"/>
  <c r="H19" i="1"/>
  <c r="C15" i="1"/>
  <c r="C20" i="1" s="1"/>
  <c r="D15" i="1"/>
  <c r="D20" i="1" s="1"/>
  <c r="E15" i="1"/>
  <c r="F15" i="1"/>
  <c r="G15" i="1"/>
  <c r="H15" i="1"/>
  <c r="B15" i="1"/>
  <c r="C9" i="1"/>
  <c r="D9" i="1"/>
  <c r="E9" i="1"/>
  <c r="E16" i="1" s="1"/>
  <c r="F9" i="1"/>
  <c r="F16" i="1" s="1"/>
  <c r="G9" i="1"/>
  <c r="G18" i="1" s="1"/>
  <c r="H9" i="1"/>
  <c r="H16" i="1" s="1"/>
  <c r="B9" i="1"/>
  <c r="B19" i="1" s="1"/>
  <c r="F20" i="1" l="1"/>
  <c r="E20" i="1"/>
  <c r="C35" i="2"/>
  <c r="G16" i="1"/>
  <c r="G20" i="1" s="1"/>
  <c r="H18" i="1"/>
  <c r="H20" i="1" s="1"/>
  <c r="E35" i="2"/>
  <c r="H35" i="2" s="1"/>
  <c r="E36" i="2"/>
  <c r="H36" i="2" s="1"/>
  <c r="B17" i="1"/>
  <c r="B20" i="1" s="1"/>
</calcChain>
</file>

<file path=xl/sharedStrings.xml><?xml version="1.0" encoding="utf-8"?>
<sst xmlns="http://schemas.openxmlformats.org/spreadsheetml/2006/main" count="152" uniqueCount="53">
  <si>
    <t>Исходные данные</t>
  </si>
  <si>
    <t>Оценка</t>
  </si>
  <si>
    <t>Сотрудник</t>
  </si>
  <si>
    <t>Очень хороший</t>
  </si>
  <si>
    <t>Хороший</t>
  </si>
  <si>
    <t>Приемлемый</t>
  </si>
  <si>
    <t>Плохой</t>
  </si>
  <si>
    <t>Очень плохой</t>
  </si>
  <si>
    <t>Итого</t>
  </si>
  <si>
    <t>Предварительная оценка вероятности</t>
  </si>
  <si>
    <t>Пиемлемый</t>
  </si>
  <si>
    <t>Результаты мультиномиальной регрессии пакета SPSS</t>
  </si>
  <si>
    <t>Наблюденные и предсказанные частоты</t>
  </si>
  <si>
    <t>Частота</t>
  </si>
  <si>
    <t>Процент</t>
  </si>
  <si>
    <t>Наблюденные</t>
  </si>
  <si>
    <t>Предсказанные</t>
  </si>
  <si>
    <t>Остаток Пирсона</t>
  </si>
  <si>
    <t>1</t>
  </si>
  <si>
    <t>2</t>
  </si>
  <si>
    <t>3</t>
  </si>
  <si>
    <t>4</t>
  </si>
  <si>
    <t>5</t>
  </si>
  <si>
    <t>6</t>
  </si>
  <si>
    <t>7</t>
  </si>
  <si>
    <t>Процентное отношение основано на общем числе наблюденных частот в каждой подсовокупности.</t>
  </si>
  <si>
    <t>Предcказанные оценка вероятности</t>
  </si>
  <si>
    <t>Кол-во выполненных договоров сотрудников за год, шт.</t>
  </si>
  <si>
    <t>Выручка, сформированная сотрудниками за год, руб</t>
  </si>
  <si>
    <t>Издержки сотрудников за год, руб</t>
  </si>
  <si>
    <t>Месяц</t>
  </si>
  <si>
    <t>Сотрудники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</si>
  <si>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</si>
  <si>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</si>
  <si>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</si>
  <si>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</si>
  <si>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</si>
  <si>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</si>
  <si>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</si>
  <si>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</si>
  <si>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</si>
  <si>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</si>
  <si>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</si>
  <si>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</si>
  <si>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</t>
  </si>
  <si>
    <t>Среднее</t>
  </si>
  <si>
    <t>Данные по банку</t>
  </si>
  <si>
    <t>Договор</t>
  </si>
  <si>
    <t>Доходы</t>
  </si>
  <si>
    <t>Расходы</t>
  </si>
  <si>
    <t>Прибыль</t>
  </si>
  <si>
    <t>Предсказанная прибыль</t>
  </si>
  <si>
    <t>Отклонение от реальности,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</si>
</sst>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#0.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color indexed="8"/>
      <name val="Arial Bold"/>
    </font>
    <font>
      <sz val="9"/>
      <color indexed="8"/>
      <name val="Arial"/>
      <family val="2"/>
      <charset val="20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86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2" xfId="1" applyNumberFormat="1" applyFont="1" applyBorder="1" applyAlignment="1">
      <alignment horizontal="center"/>
    </xf>
    <xf numFmtId="0" fontId="6" fillId="0" borderId="19" xfId="3" applyFont="1" applyBorder="1" applyAlignment="1">
      <alignment horizontal="center" wrapText="1"/>
    </xf>
    <xf numFmtId="0" fontId="6" fillId="0" borderId="20" xfId="3" applyFont="1" applyBorder="1" applyAlignment="1">
      <alignment horizontal="center" wrapText="1"/>
    </xf>
    <xf numFmtId="0" fontId="6" fillId="0" borderId="21" xfId="3" applyFont="1" applyBorder="1" applyAlignment="1">
      <alignment horizontal="center" wrapText="1"/>
    </xf>
    <xf numFmtId="165" fontId="6" fillId="0" borderId="24" xfId="3" applyNumberFormat="1" applyFont="1" applyBorder="1" applyAlignment="1">
      <alignment horizontal="right" vertical="center"/>
    </xf>
    <xf numFmtId="165" fontId="6" fillId="0" borderId="25" xfId="3" applyNumberFormat="1" applyFont="1" applyBorder="1" applyAlignment="1">
      <alignment horizontal="right" vertical="center"/>
    </xf>
    <xf numFmtId="165" fontId="6" fillId="0" borderId="29" xfId="3" applyNumberFormat="1" applyFont="1" applyBorder="1" applyAlignment="1">
      <alignment horizontal="right" vertical="center"/>
    </xf>
    <xf numFmtId="165" fontId="6" fillId="0" borderId="30" xfId="3" applyNumberFormat="1" applyFont="1" applyBorder="1" applyAlignment="1">
      <alignment horizontal="right" vertical="center"/>
    </xf>
    <xf numFmtId="165" fontId="6" fillId="0" borderId="34" xfId="3" applyNumberFormat="1" applyFont="1" applyBorder="1" applyAlignment="1">
      <alignment horizontal="right" vertical="center"/>
    </xf>
    <xf numFmtId="165" fontId="6" fillId="0" borderId="35" xfId="3" applyNumberFormat="1" applyFont="1" applyBorder="1" applyAlignment="1">
      <alignment horizontal="right" vertical="center"/>
    </xf>
    <xf numFmtId="165" fontId="6" fillId="0" borderId="37" xfId="3" applyNumberFormat="1" applyFont="1" applyBorder="1" applyAlignment="1">
      <alignment horizontal="right" vertical="center"/>
    </xf>
    <xf numFmtId="165" fontId="6" fillId="0" borderId="38" xfId="3" applyNumberFormat="1" applyFont="1" applyBorder="1" applyAlignment="1">
      <alignment horizontal="right" vertical="center"/>
    </xf>
    <xf numFmtId="0" fontId="3" fillId="3" borderId="2" xfId="2" applyFont="1" applyBorder="1" applyAlignment="1">
      <alignment horizontal="center"/>
    </xf>
    <xf numFmtId="164" fontId="1" fillId="3" borderId="2" xfId="2" applyNumberFormat="1" applyBorder="1" applyAlignment="1">
      <alignment horizontal="center"/>
    </xf>
    <xf numFmtId="2" fontId="6" fillId="0" borderId="23" xfId="3" applyNumberFormat="1" applyFont="1" applyBorder="1" applyAlignment="1">
      <alignment horizontal="right" vertical="center"/>
    </xf>
    <xf numFmtId="2" fontId="6" fillId="0" borderId="24" xfId="3" applyNumberFormat="1" applyFont="1" applyBorder="1" applyAlignment="1">
      <alignment horizontal="right" vertical="center"/>
    </xf>
    <xf numFmtId="2" fontId="6" fillId="0" borderId="28" xfId="3" applyNumberFormat="1" applyFont="1" applyBorder="1" applyAlignment="1">
      <alignment horizontal="right" vertical="center"/>
    </xf>
    <xf numFmtId="2" fontId="6" fillId="0" borderId="29" xfId="3" applyNumberFormat="1" applyFont="1" applyBorder="1" applyAlignment="1">
      <alignment horizontal="right" vertical="center"/>
    </xf>
    <xf numFmtId="2" fontId="6" fillId="0" borderId="33" xfId="3" applyNumberFormat="1" applyFont="1" applyBorder="1" applyAlignment="1">
      <alignment horizontal="right" vertical="center"/>
    </xf>
    <xf numFmtId="2" fontId="6" fillId="0" borderId="34" xfId="3" applyNumberFormat="1" applyFont="1" applyBorder="1" applyAlignment="1">
      <alignment horizontal="right" vertical="center"/>
    </xf>
    <xf numFmtId="2" fontId="6" fillId="0" borderId="36" xfId="3" applyNumberFormat="1" applyFont="1" applyBorder="1" applyAlignment="1">
      <alignment horizontal="right" vertical="center"/>
    </xf>
    <xf numFmtId="2" fontId="6" fillId="0" borderId="37" xfId="3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vertical="center" wrapText="1"/>
    </xf>
    <xf numFmtId="0" fontId="6" fillId="0" borderId="27" xfId="3" applyFont="1" applyBorder="1" applyAlignment="1">
      <alignment horizontal="center" vertical="center" wrapText="1"/>
    </xf>
    <xf numFmtId="0" fontId="6" fillId="0" borderId="32" xfId="3" applyFont="1" applyBorder="1" applyAlignment="1">
      <alignment horizontal="center" vertical="center" wrapText="1"/>
    </xf>
    <xf numFmtId="0" fontId="6" fillId="0" borderId="18" xfId="3" applyFont="1" applyBorder="1" applyAlignment="1">
      <alignment horizontal="center" vertical="center" wrapText="1"/>
    </xf>
    <xf numFmtId="0" fontId="3" fillId="0" borderId="0" xfId="0" applyFont="1"/>
    <xf numFmtId="0" fontId="3" fillId="0" borderId="46" xfId="0" applyFont="1" applyBorder="1"/>
    <xf numFmtId="0" fontId="3" fillId="0" borderId="45" xfId="0" applyFont="1" applyBorder="1"/>
    <xf numFmtId="0" fontId="0" fillId="0" borderId="46" xfId="0" applyBorder="1"/>
    <xf numFmtId="0" fontId="3" fillId="0" borderId="47" xfId="0" applyFont="1" applyBorder="1"/>
    <xf numFmtId="0" fontId="0" fillId="0" borderId="39" xfId="0" applyBorder="1"/>
    <xf numFmtId="0" fontId="0" fillId="0" borderId="48" xfId="0" applyBorder="1"/>
    <xf numFmtId="0" fontId="3" fillId="0" borderId="45" xfId="0" applyFont="1" applyFill="1" applyBorder="1"/>
    <xf numFmtId="0" fontId="4" fillId="0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3" applyFont="1"/>
    <xf numFmtId="0" fontId="2" fillId="0" borderId="0" xfId="0" applyFont="1"/>
    <xf numFmtId="0" fontId="6" fillId="0" borderId="22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 wrapText="1"/>
    </xf>
    <xf numFmtId="0" fontId="6" fillId="0" borderId="3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3" applyFont="1" applyAlignment="1">
      <alignment horizontal="center" vertical="center" wrapText="1"/>
    </xf>
    <xf numFmtId="0" fontId="6" fillId="0" borderId="12" xfId="3" applyFont="1" applyBorder="1" applyAlignment="1">
      <alignment horizontal="left" wrapText="1"/>
    </xf>
    <xf numFmtId="0" fontId="6" fillId="0" borderId="13" xfId="3" applyFont="1" applyBorder="1" applyAlignment="1">
      <alignment horizontal="left" wrapText="1"/>
    </xf>
    <xf numFmtId="0" fontId="6" fillId="0" borderId="17" xfId="3" applyFont="1" applyBorder="1" applyAlignment="1">
      <alignment horizontal="left" wrapText="1"/>
    </xf>
    <xf numFmtId="0" fontId="6" fillId="0" borderId="18" xfId="3" applyFont="1" applyBorder="1" applyAlignment="1">
      <alignment horizontal="left" wrapText="1"/>
    </xf>
    <xf numFmtId="0" fontId="6" fillId="0" borderId="14" xfId="3" applyFont="1" applyBorder="1" applyAlignment="1">
      <alignment horizontal="center" wrapText="1"/>
    </xf>
    <xf numFmtId="0" fontId="6" fillId="0" borderId="15" xfId="3" applyFont="1" applyBorder="1" applyAlignment="1">
      <alignment horizontal="center" wrapText="1"/>
    </xf>
    <xf numFmtId="0" fontId="6" fillId="0" borderId="16" xfId="3" applyFont="1" applyBorder="1" applyAlignment="1">
      <alignment horizontal="center" wrapText="1"/>
    </xf>
    <xf numFmtId="0" fontId="6" fillId="0" borderId="0" xfId="3" applyFont="1" applyAlignment="1">
      <alignment horizontal="left" vertical="top" wrapText="1"/>
    </xf>
    <xf numFmtId="0" fontId="3" fillId="0" borderId="39" xfId="0" applyFont="1" applyBorder="1" applyAlignment="1">
      <alignment horizontal="center"/>
    </xf>
    <xf numFmtId="0" fontId="3" fillId="3" borderId="40" xfId="2" applyFont="1" applyBorder="1" applyAlignment="1">
      <alignment horizontal="center" vertical="center"/>
    </xf>
    <xf numFmtId="0" fontId="3" fillId="3" borderId="41" xfId="2" applyFont="1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6" fillId="0" borderId="31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9" xfId="0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</cellXfs>
  <cellStyles count="4">
    <cellStyle name="20% - Accent1" xfId="1" builtinId="30"/>
    <cellStyle name="40% - Accent3" xfId="2" builtinId="39"/>
    <cellStyle name="Normal" xfId="0" builtinId="0"/>
    <cellStyle name="Обычный_П.1" xfId="3" xr:uid="{44752377-C4F5-0F43-A4FA-521B3B241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D897-C98E-8C4F-8325-3C47F50310B0}">
  <dimension ref="A1:P41"/>
  <sheetViews>
    <sheetView zoomScale="109" zoomScaleNormal="85" workbookViewId="0">
      <selection activeCell="I7" sqref="I7"/>
    </sheetView>
  </sheetViews>
  <sheetFormatPr baseColWidth="10" defaultRowHeight="16"/>
  <cols>
    <col min="1" max="1" width="14.83203125" customWidth="1"/>
    <col min="10" max="10" width="7.33203125" customWidth="1"/>
    <col min="11" max="11" width="17.6640625" customWidth="1"/>
    <col min="12" max="12" width="13.83203125" customWidth="1"/>
    <col min="13" max="13" width="12.83203125" customWidth="1"/>
    <col min="14" max="14" width="14.33203125" customWidth="1"/>
    <col min="15" max="15" width="13.1640625" customWidth="1"/>
    <col min="16" max="16" width="15.83203125" customWidth="1"/>
  </cols>
  <sheetData>
    <row r="1" spans="1:16" ht="17" thickBot="1">
      <c r="A1" s="53" t="s">
        <v>0</v>
      </c>
      <c r="B1" s="53"/>
      <c r="C1" s="53"/>
      <c r="D1" s="53"/>
      <c r="E1" s="53"/>
      <c r="F1" s="53"/>
      <c r="G1" s="53"/>
      <c r="H1" s="53"/>
    </row>
    <row r="2" spans="1:16" ht="17" thickBot="1">
      <c r="A2" s="54" t="s">
        <v>1</v>
      </c>
      <c r="B2" s="55" t="s">
        <v>2</v>
      </c>
      <c r="C2" s="56"/>
      <c r="D2" s="56"/>
      <c r="E2" s="56"/>
      <c r="F2" s="56"/>
      <c r="G2" s="56"/>
      <c r="H2" s="57"/>
      <c r="J2" s="58" t="s">
        <v>11</v>
      </c>
      <c r="K2" s="58"/>
      <c r="L2" s="58"/>
      <c r="M2" s="58"/>
      <c r="N2" s="58"/>
      <c r="O2" s="58"/>
      <c r="P2" s="58"/>
    </row>
    <row r="3" spans="1:16" ht="17" thickBot="1">
      <c r="A3" s="5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J3" s="59" t="s">
        <v>12</v>
      </c>
      <c r="K3" s="59"/>
      <c r="L3" s="59"/>
      <c r="M3" s="59"/>
      <c r="N3" s="59"/>
      <c r="O3" s="59"/>
      <c r="P3" s="59"/>
    </row>
    <row r="4" spans="1:16" ht="18" thickTop="1">
      <c r="A4" s="2" t="s">
        <v>3</v>
      </c>
      <c r="B4" s="2">
        <v>70</v>
      </c>
      <c r="C4" s="2">
        <v>20</v>
      </c>
      <c r="D4" s="2">
        <v>50</v>
      </c>
      <c r="E4" s="2">
        <v>31</v>
      </c>
      <c r="F4" s="2">
        <v>75</v>
      </c>
      <c r="G4" s="2">
        <v>29</v>
      </c>
      <c r="H4" s="2">
        <v>65</v>
      </c>
      <c r="J4" s="60" t="s">
        <v>2</v>
      </c>
      <c r="K4" s="61"/>
      <c r="L4" s="64" t="s">
        <v>13</v>
      </c>
      <c r="M4" s="65"/>
      <c r="N4" s="65"/>
      <c r="O4" s="65" t="s">
        <v>14</v>
      </c>
      <c r="P4" s="66"/>
    </row>
    <row r="5" spans="1:16" ht="18" thickBot="1">
      <c r="A5" s="3" t="s">
        <v>4</v>
      </c>
      <c r="B5" s="3">
        <v>71</v>
      </c>
      <c r="C5" s="3">
        <v>36</v>
      </c>
      <c r="D5" s="3">
        <v>55</v>
      </c>
      <c r="E5" s="3">
        <v>64</v>
      </c>
      <c r="F5" s="3">
        <v>63</v>
      </c>
      <c r="G5" s="3">
        <v>43</v>
      </c>
      <c r="H5" s="3">
        <v>67</v>
      </c>
      <c r="J5" s="62"/>
      <c r="K5" s="63"/>
      <c r="L5" s="10" t="s">
        <v>15</v>
      </c>
      <c r="M5" s="11" t="s">
        <v>16</v>
      </c>
      <c r="N5" s="11" t="s">
        <v>17</v>
      </c>
      <c r="O5" s="11" t="s">
        <v>15</v>
      </c>
      <c r="P5" s="12" t="s">
        <v>16</v>
      </c>
    </row>
    <row r="6" spans="1:16" ht="18" thickTop="1">
      <c r="A6" s="3" t="s">
        <v>5</v>
      </c>
      <c r="B6" s="3">
        <v>151</v>
      </c>
      <c r="C6" s="3">
        <v>130</v>
      </c>
      <c r="D6" s="3">
        <v>140</v>
      </c>
      <c r="E6" s="3">
        <v>132</v>
      </c>
      <c r="F6" s="3">
        <v>168</v>
      </c>
      <c r="G6" s="3">
        <v>134</v>
      </c>
      <c r="H6" s="3">
        <v>144</v>
      </c>
      <c r="J6" s="50" t="s">
        <v>18</v>
      </c>
      <c r="K6" s="33" t="s">
        <v>7</v>
      </c>
      <c r="L6" s="23">
        <v>46</v>
      </c>
      <c r="M6" s="24">
        <v>60.615998212915208</v>
      </c>
      <c r="N6" s="24">
        <v>-2.0540836688324</v>
      </c>
      <c r="O6" s="13">
        <v>0.125</v>
      </c>
      <c r="P6" s="14">
        <v>0.16471738644813916</v>
      </c>
    </row>
    <row r="7" spans="1:16" ht="17">
      <c r="A7" s="3" t="s">
        <v>6</v>
      </c>
      <c r="B7" s="3">
        <v>30</v>
      </c>
      <c r="C7" s="3">
        <v>74</v>
      </c>
      <c r="D7" s="3">
        <v>52</v>
      </c>
      <c r="E7" s="3">
        <v>67</v>
      </c>
      <c r="F7" s="3">
        <v>39</v>
      </c>
      <c r="G7" s="3">
        <v>69</v>
      </c>
      <c r="H7" s="3">
        <v>36</v>
      </c>
      <c r="J7" s="51"/>
      <c r="K7" s="34" t="s">
        <v>3</v>
      </c>
      <c r="L7" s="25">
        <v>70</v>
      </c>
      <c r="M7" s="26">
        <v>47.427046791687395</v>
      </c>
      <c r="N7" s="26">
        <v>3.5118488071803728</v>
      </c>
      <c r="O7" s="15">
        <v>0.19021739130434784</v>
      </c>
      <c r="P7" s="16">
        <v>0.12887784454262879</v>
      </c>
    </row>
    <row r="8" spans="1:16" ht="18" thickBot="1">
      <c r="A8" s="4" t="s">
        <v>7</v>
      </c>
      <c r="B8" s="4">
        <v>46</v>
      </c>
      <c r="C8" s="4">
        <v>70</v>
      </c>
      <c r="D8" s="4">
        <v>50</v>
      </c>
      <c r="E8" s="4">
        <v>38</v>
      </c>
      <c r="F8" s="4">
        <v>43</v>
      </c>
      <c r="G8" s="4">
        <v>58</v>
      </c>
      <c r="H8" s="4">
        <v>23</v>
      </c>
      <c r="J8" s="51"/>
      <c r="K8" s="34" t="s">
        <v>6</v>
      </c>
      <c r="L8" s="25">
        <v>30</v>
      </c>
      <c r="M8" s="26">
        <v>55.07618791619641</v>
      </c>
      <c r="N8" s="26">
        <v>-3.6642422872402274</v>
      </c>
      <c r="O8" s="15">
        <v>8.1521739130434784E-2</v>
      </c>
      <c r="P8" s="16">
        <v>0.14966355412009893</v>
      </c>
    </row>
    <row r="9" spans="1:16" ht="18" thickBot="1">
      <c r="A9" s="5" t="s">
        <v>8</v>
      </c>
      <c r="B9" s="6">
        <f>SUM(B4:B8)</f>
        <v>368</v>
      </c>
      <c r="C9" s="6">
        <f t="shared" ref="C9:H9" si="0">SUM(C4:C8)</f>
        <v>330</v>
      </c>
      <c r="D9" s="6">
        <f t="shared" si="0"/>
        <v>347</v>
      </c>
      <c r="E9" s="6">
        <f t="shared" si="0"/>
        <v>332</v>
      </c>
      <c r="F9" s="6">
        <f t="shared" si="0"/>
        <v>388</v>
      </c>
      <c r="G9" s="6">
        <f t="shared" si="0"/>
        <v>333</v>
      </c>
      <c r="H9" s="6">
        <f t="shared" si="0"/>
        <v>335</v>
      </c>
      <c r="J9" s="51"/>
      <c r="K9" s="34" t="s">
        <v>5</v>
      </c>
      <c r="L9" s="25">
        <v>151</v>
      </c>
      <c r="M9" s="26">
        <v>146.72385980558812</v>
      </c>
      <c r="N9" s="26">
        <v>0.45525862177142734</v>
      </c>
      <c r="O9" s="15">
        <v>0.41032608695652173</v>
      </c>
      <c r="P9" s="16">
        <v>0.39870614077605476</v>
      </c>
    </row>
    <row r="10" spans="1:16">
      <c r="J10" s="52"/>
      <c r="K10" s="35" t="s">
        <v>4</v>
      </c>
      <c r="L10" s="27">
        <v>71</v>
      </c>
      <c r="M10" s="28">
        <v>58.156907273612866</v>
      </c>
      <c r="N10" s="28">
        <v>1.8353629752906362</v>
      </c>
      <c r="O10" s="17">
        <v>0.19293478260869568</v>
      </c>
      <c r="P10" s="18">
        <v>0.15803507411307843</v>
      </c>
    </row>
    <row r="11" spans="1:16">
      <c r="J11" s="72" t="s">
        <v>19</v>
      </c>
      <c r="K11" s="34" t="s">
        <v>7</v>
      </c>
      <c r="L11" s="25">
        <v>70</v>
      </c>
      <c r="M11" s="26">
        <v>50.722278144850989</v>
      </c>
      <c r="N11" s="26">
        <v>2.9423555940238213</v>
      </c>
      <c r="O11" s="15">
        <v>0.2121212121212121</v>
      </c>
      <c r="P11" s="16">
        <v>0.15370387316621512</v>
      </c>
    </row>
    <row r="12" spans="1:16">
      <c r="A12" s="53" t="s">
        <v>9</v>
      </c>
      <c r="B12" s="53"/>
      <c r="C12" s="53"/>
      <c r="D12" s="53"/>
      <c r="E12" s="53"/>
      <c r="F12" s="53"/>
      <c r="G12" s="53"/>
      <c r="H12" s="53"/>
      <c r="J12" s="51"/>
      <c r="K12" s="34" t="s">
        <v>3</v>
      </c>
      <c r="L12" s="25">
        <v>20</v>
      </c>
      <c r="M12" s="26">
        <v>43.745388946793568</v>
      </c>
      <c r="N12" s="26">
        <v>-3.8547291755365669</v>
      </c>
      <c r="O12" s="15">
        <v>6.0606060606060608E-2</v>
      </c>
      <c r="P12" s="16">
        <v>0.13256178468725324</v>
      </c>
    </row>
    <row r="13" spans="1:16">
      <c r="A13" s="74" t="s">
        <v>1</v>
      </c>
      <c r="B13" s="76" t="s">
        <v>2</v>
      </c>
      <c r="C13" s="77"/>
      <c r="D13" s="77"/>
      <c r="E13" s="77"/>
      <c r="F13" s="77"/>
      <c r="G13" s="77"/>
      <c r="H13" s="78"/>
      <c r="J13" s="51"/>
      <c r="K13" s="34" t="s">
        <v>6</v>
      </c>
      <c r="L13" s="25">
        <v>74</v>
      </c>
      <c r="M13" s="26">
        <v>49.591408626724203</v>
      </c>
      <c r="N13" s="26">
        <v>3.7601122212762066</v>
      </c>
      <c r="O13" s="15">
        <v>0.22424242424242424</v>
      </c>
      <c r="P13" s="16">
        <v>0.15027699583855819</v>
      </c>
    </row>
    <row r="14" spans="1:16">
      <c r="A14" s="75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J14" s="51"/>
      <c r="K14" s="34" t="s">
        <v>5</v>
      </c>
      <c r="L14" s="25">
        <v>130</v>
      </c>
      <c r="M14" s="26">
        <v>133.06487848534459</v>
      </c>
      <c r="N14" s="26">
        <v>-0.3439354344348477</v>
      </c>
      <c r="O14" s="15">
        <v>0.39393939393939392</v>
      </c>
      <c r="P14" s="16">
        <v>0.40322690450104415</v>
      </c>
    </row>
    <row r="15" spans="1:16">
      <c r="A15" s="31" t="s">
        <v>3</v>
      </c>
      <c r="B15" s="8">
        <f>B4/B$9</f>
        <v>0.19021739130434784</v>
      </c>
      <c r="C15" s="8">
        <f t="shared" ref="C15:H15" si="1">C4/C$9</f>
        <v>6.0606060606060608E-2</v>
      </c>
      <c r="D15" s="8">
        <f t="shared" si="1"/>
        <v>0.14409221902017291</v>
      </c>
      <c r="E15" s="8">
        <f t="shared" si="1"/>
        <v>9.337349397590361E-2</v>
      </c>
      <c r="F15" s="8">
        <f t="shared" si="1"/>
        <v>0.19329896907216496</v>
      </c>
      <c r="G15" s="8">
        <f t="shared" si="1"/>
        <v>8.7087087087087081E-2</v>
      </c>
      <c r="H15" s="8">
        <f t="shared" si="1"/>
        <v>0.19402985074626866</v>
      </c>
      <c r="J15" s="52"/>
      <c r="K15" s="35" t="s">
        <v>4</v>
      </c>
      <c r="L15" s="27">
        <v>36</v>
      </c>
      <c r="M15" s="28">
        <v>52.876045796286618</v>
      </c>
      <c r="N15" s="28">
        <v>-2.5325681834962577</v>
      </c>
      <c r="O15" s="17">
        <v>0.10909090909090909</v>
      </c>
      <c r="P15" s="18">
        <v>0.16023044180692914</v>
      </c>
    </row>
    <row r="16" spans="1:16">
      <c r="A16" s="31" t="s">
        <v>4</v>
      </c>
      <c r="B16" s="8">
        <f t="shared" ref="B16:H16" si="2">B5/B$9</f>
        <v>0.19293478260869565</v>
      </c>
      <c r="C16" s="8">
        <f t="shared" si="2"/>
        <v>0.10909090909090909</v>
      </c>
      <c r="D16" s="8">
        <f t="shared" si="2"/>
        <v>0.15850144092219021</v>
      </c>
      <c r="E16" s="8">
        <f t="shared" si="2"/>
        <v>0.19277108433734941</v>
      </c>
      <c r="F16" s="8">
        <f t="shared" si="2"/>
        <v>0.16237113402061856</v>
      </c>
      <c r="G16" s="8">
        <f t="shared" si="2"/>
        <v>0.12912912912912913</v>
      </c>
      <c r="H16" s="8">
        <f t="shared" si="2"/>
        <v>0.2</v>
      </c>
      <c r="J16" s="72" t="s">
        <v>20</v>
      </c>
      <c r="K16" s="34" t="s">
        <v>7</v>
      </c>
      <c r="L16" s="25">
        <v>50</v>
      </c>
      <c r="M16" s="26">
        <v>49.723042637854128</v>
      </c>
      <c r="N16" s="26">
        <v>4.2434411141393021E-2</v>
      </c>
      <c r="O16" s="15">
        <v>0.14409221902017291</v>
      </c>
      <c r="P16" s="16">
        <v>0.14329407100246147</v>
      </c>
    </row>
    <row r="17" spans="1:16">
      <c r="A17" s="31" t="s">
        <v>10</v>
      </c>
      <c r="B17" s="8">
        <f t="shared" ref="B17:H17" si="3">B6/B$9</f>
        <v>0.41032608695652173</v>
      </c>
      <c r="C17" s="8">
        <f t="shared" si="3"/>
        <v>0.39393939393939392</v>
      </c>
      <c r="D17" s="8">
        <f t="shared" si="3"/>
        <v>0.40345821325648418</v>
      </c>
      <c r="E17" s="8">
        <f t="shared" si="3"/>
        <v>0.39759036144578314</v>
      </c>
      <c r="F17" s="8">
        <f t="shared" si="3"/>
        <v>0.4329896907216495</v>
      </c>
      <c r="G17" s="8">
        <f t="shared" si="3"/>
        <v>0.40240240240240238</v>
      </c>
      <c r="H17" s="8">
        <f t="shared" si="3"/>
        <v>0.42985074626865671</v>
      </c>
      <c r="J17" s="51"/>
      <c r="K17" s="34" t="s">
        <v>3</v>
      </c>
      <c r="L17" s="25">
        <v>50</v>
      </c>
      <c r="M17" s="26">
        <v>47.27003640837534</v>
      </c>
      <c r="N17" s="26">
        <v>0.42723177312711158</v>
      </c>
      <c r="O17" s="15">
        <v>0.14409221902017291</v>
      </c>
      <c r="P17" s="16">
        <v>0.13622488878494335</v>
      </c>
    </row>
    <row r="18" spans="1:16">
      <c r="A18" s="31" t="s">
        <v>6</v>
      </c>
      <c r="B18" s="8">
        <f t="shared" ref="B18:H18" si="4">B7/B$9</f>
        <v>8.1521739130434784E-2</v>
      </c>
      <c r="C18" s="8">
        <f t="shared" si="4"/>
        <v>0.22424242424242424</v>
      </c>
      <c r="D18" s="8">
        <f t="shared" si="4"/>
        <v>0.14985590778097982</v>
      </c>
      <c r="E18" s="8">
        <f t="shared" si="4"/>
        <v>0.20180722891566266</v>
      </c>
      <c r="F18" s="8">
        <f t="shared" si="4"/>
        <v>0.10051546391752578</v>
      </c>
      <c r="G18" s="8">
        <f t="shared" si="4"/>
        <v>0.2072072072072072</v>
      </c>
      <c r="H18" s="8">
        <f t="shared" si="4"/>
        <v>0.10746268656716418</v>
      </c>
      <c r="J18" s="51"/>
      <c r="K18" s="34" t="s">
        <v>6</v>
      </c>
      <c r="L18" s="25">
        <v>52</v>
      </c>
      <c r="M18" s="26">
        <v>52.311415377591103</v>
      </c>
      <c r="N18" s="26">
        <v>-4.6722373800329467E-2</v>
      </c>
      <c r="O18" s="15">
        <v>0.14985590778097982</v>
      </c>
      <c r="P18" s="16">
        <v>0.15075335843686197</v>
      </c>
    </row>
    <row r="19" spans="1:16" ht="17" thickBot="1">
      <c r="A19" s="31" t="s">
        <v>7</v>
      </c>
      <c r="B19" s="8">
        <f t="shared" ref="B19:H19" si="5">B8/B$9</f>
        <v>0.125</v>
      </c>
      <c r="C19" s="8">
        <f t="shared" si="5"/>
        <v>0.21212121212121213</v>
      </c>
      <c r="D19" s="8">
        <f t="shared" si="5"/>
        <v>0.14409221902017291</v>
      </c>
      <c r="E19" s="8">
        <f t="shared" si="5"/>
        <v>0.1144578313253012</v>
      </c>
      <c r="F19" s="8">
        <f t="shared" si="5"/>
        <v>0.11082474226804123</v>
      </c>
      <c r="G19" s="8">
        <f t="shared" si="5"/>
        <v>0.17417417417417416</v>
      </c>
      <c r="H19" s="8">
        <f t="shared" si="5"/>
        <v>6.8656716417910449E-2</v>
      </c>
      <c r="J19" s="51"/>
      <c r="K19" s="34" t="s">
        <v>5</v>
      </c>
      <c r="L19" s="25">
        <v>140</v>
      </c>
      <c r="M19" s="26">
        <v>141.37531808203963</v>
      </c>
      <c r="N19" s="26">
        <v>-0.15026002994522972</v>
      </c>
      <c r="O19" s="15">
        <v>0.40345821325648418</v>
      </c>
      <c r="P19" s="16">
        <v>0.40742166594247725</v>
      </c>
    </row>
    <row r="20" spans="1:16" ht="18" thickBot="1">
      <c r="A20" s="5" t="s">
        <v>8</v>
      </c>
      <c r="B20" s="9">
        <f>SUM(B15:B19)</f>
        <v>1</v>
      </c>
      <c r="C20" s="9">
        <f t="shared" ref="C20:H20" si="6">SUM(C15:C19)</f>
        <v>1</v>
      </c>
      <c r="D20" s="9">
        <f t="shared" si="6"/>
        <v>0.99999999999999989</v>
      </c>
      <c r="E20" s="9">
        <f t="shared" si="6"/>
        <v>1.0000000000000002</v>
      </c>
      <c r="F20" s="9">
        <f t="shared" si="6"/>
        <v>1</v>
      </c>
      <c r="G20" s="9">
        <f t="shared" si="6"/>
        <v>1</v>
      </c>
      <c r="H20" s="9">
        <f t="shared" si="6"/>
        <v>1</v>
      </c>
      <c r="J20" s="52"/>
      <c r="K20" s="35" t="s">
        <v>4</v>
      </c>
      <c r="L20" s="27">
        <v>55</v>
      </c>
      <c r="M20" s="28">
        <v>56.320187494139809</v>
      </c>
      <c r="N20" s="28">
        <v>-0.19220331338664312</v>
      </c>
      <c r="O20" s="17">
        <v>0.15850144092219021</v>
      </c>
      <c r="P20" s="18">
        <v>0.16230601583325593</v>
      </c>
    </row>
    <row r="21" spans="1:16">
      <c r="J21" s="72" t="s">
        <v>21</v>
      </c>
      <c r="K21" s="34" t="s">
        <v>7</v>
      </c>
      <c r="L21" s="25">
        <v>38</v>
      </c>
      <c r="M21" s="26">
        <v>44.312724415982174</v>
      </c>
      <c r="N21" s="26">
        <v>-1.0187352168326933</v>
      </c>
      <c r="O21" s="15">
        <v>0.11445783132530121</v>
      </c>
      <c r="P21" s="16">
        <v>0.13347206149392221</v>
      </c>
    </row>
    <row r="22" spans="1:16">
      <c r="J22" s="51"/>
      <c r="K22" s="34" t="s">
        <v>3</v>
      </c>
      <c r="L22" s="25">
        <v>31</v>
      </c>
      <c r="M22" s="26">
        <v>46.435636467248635</v>
      </c>
      <c r="N22" s="26">
        <v>-2.4423948611995692</v>
      </c>
      <c r="O22" s="15">
        <v>9.337349397590361E-2</v>
      </c>
      <c r="P22" s="16">
        <v>0.13986637490135131</v>
      </c>
    </row>
    <row r="23" spans="1:16" ht="17" thickBot="1">
      <c r="A23" s="68" t="s">
        <v>26</v>
      </c>
      <c r="B23" s="68"/>
      <c r="C23" s="68"/>
      <c r="D23" s="68"/>
      <c r="E23" s="68"/>
      <c r="F23" s="68"/>
      <c r="G23" s="68"/>
      <c r="H23" s="68"/>
      <c r="J23" s="51"/>
      <c r="K23" s="34" t="s">
        <v>6</v>
      </c>
      <c r="L23" s="25">
        <v>67</v>
      </c>
      <c r="M23" s="26">
        <v>50.164710275160061</v>
      </c>
      <c r="N23" s="26">
        <v>2.5798401444038821</v>
      </c>
      <c r="O23" s="15">
        <v>0.20180722891566266</v>
      </c>
      <c r="P23" s="16">
        <v>0.15109852492518092</v>
      </c>
    </row>
    <row r="24" spans="1:16" ht="17" thickBot="1">
      <c r="A24" s="69" t="s">
        <v>1</v>
      </c>
      <c r="B24" s="71" t="s">
        <v>2</v>
      </c>
      <c r="C24" s="71"/>
      <c r="D24" s="71"/>
      <c r="E24" s="71"/>
      <c r="F24" s="71"/>
      <c r="G24" s="71"/>
      <c r="H24" s="71"/>
      <c r="J24" s="51"/>
      <c r="K24" s="34" t="s">
        <v>5</v>
      </c>
      <c r="L24" s="25">
        <v>132</v>
      </c>
      <c r="M24" s="26">
        <v>136.55121213180811</v>
      </c>
      <c r="N24" s="26">
        <v>-0.50761196431678468</v>
      </c>
      <c r="O24" s="15">
        <v>0.39759036144578308</v>
      </c>
      <c r="P24" s="16">
        <v>0.41129883172231357</v>
      </c>
    </row>
    <row r="25" spans="1:16" ht="17" thickBot="1">
      <c r="A25" s="70"/>
      <c r="B25" s="21">
        <v>1</v>
      </c>
      <c r="C25" s="21">
        <v>2</v>
      </c>
      <c r="D25" s="21">
        <v>3</v>
      </c>
      <c r="E25" s="21">
        <v>4</v>
      </c>
      <c r="F25" s="21">
        <v>5</v>
      </c>
      <c r="G25" s="21">
        <v>6</v>
      </c>
      <c r="H25" s="21">
        <v>7</v>
      </c>
      <c r="J25" s="52"/>
      <c r="K25" s="35" t="s">
        <v>4</v>
      </c>
      <c r="L25" s="27">
        <v>64</v>
      </c>
      <c r="M25" s="28">
        <v>54.535716709801036</v>
      </c>
      <c r="N25" s="28">
        <v>1.401886060951181</v>
      </c>
      <c r="O25" s="17">
        <v>0.19277108433734941</v>
      </c>
      <c r="P25" s="18">
        <v>0.16426420695723207</v>
      </c>
    </row>
    <row r="26" spans="1:16" ht="17" thickBot="1">
      <c r="A26" s="32" t="s">
        <v>3</v>
      </c>
      <c r="B26" s="22">
        <v>0.129</v>
      </c>
      <c r="C26" s="22">
        <v>0.13300000000000001</v>
      </c>
      <c r="D26" s="22">
        <v>0.13622488878494335</v>
      </c>
      <c r="E26" s="22">
        <v>0.13986637490135131</v>
      </c>
      <c r="F26" s="22">
        <v>0.14348583755927144</v>
      </c>
      <c r="G26" s="22">
        <v>0.1470832118158133</v>
      </c>
      <c r="H26" s="22">
        <v>0.150658736949946</v>
      </c>
      <c r="J26" s="72" t="s">
        <v>22</v>
      </c>
      <c r="K26" s="34" t="s">
        <v>7</v>
      </c>
      <c r="L26" s="25">
        <v>43</v>
      </c>
      <c r="M26" s="26">
        <v>48.197343558002565</v>
      </c>
      <c r="N26" s="26">
        <v>-0.79996751681992184</v>
      </c>
      <c r="O26" s="15">
        <v>0.11082474226804123</v>
      </c>
      <c r="P26" s="16">
        <v>0.12421995762371794</v>
      </c>
    </row>
    <row r="27" spans="1:16" ht="17" thickBot="1">
      <c r="A27" s="32" t="s">
        <v>4</v>
      </c>
      <c r="B27" s="22">
        <v>0.158</v>
      </c>
      <c r="C27" s="22">
        <v>0.16</v>
      </c>
      <c r="D27" s="22">
        <v>0.16230601583325593</v>
      </c>
      <c r="E27" s="22">
        <v>0.16426420695723207</v>
      </c>
      <c r="F27" s="22">
        <v>0.16610783849410027</v>
      </c>
      <c r="G27" s="22">
        <v>0.16784007387238908</v>
      </c>
      <c r="H27" s="22">
        <v>0.16946434862968121</v>
      </c>
      <c r="J27" s="51"/>
      <c r="K27" s="34" t="s">
        <v>3</v>
      </c>
      <c r="L27" s="25">
        <v>75</v>
      </c>
      <c r="M27" s="26">
        <v>55.672504972997316</v>
      </c>
      <c r="N27" s="26">
        <v>2.7989034317674597</v>
      </c>
      <c r="O27" s="15">
        <v>0.19329896907216498</v>
      </c>
      <c r="P27" s="16">
        <v>0.14348583755927144</v>
      </c>
    </row>
    <row r="28" spans="1:16" ht="17" thickBot="1">
      <c r="A28" s="32" t="s">
        <v>10</v>
      </c>
      <c r="B28" s="22">
        <v>0.39900000000000002</v>
      </c>
      <c r="C28" s="22">
        <v>0.40300000000000002</v>
      </c>
      <c r="D28" s="22">
        <v>0.40742166594247725</v>
      </c>
      <c r="E28" s="22">
        <v>0.41129883172231357</v>
      </c>
      <c r="F28" s="22">
        <v>0.41486776626324018</v>
      </c>
      <c r="G28" s="22">
        <v>0.41813859878645976</v>
      </c>
      <c r="H28" s="22">
        <v>0.42112204414683951</v>
      </c>
      <c r="J28" s="51"/>
      <c r="K28" s="34" t="s">
        <v>6</v>
      </c>
      <c r="L28" s="25">
        <v>39</v>
      </c>
      <c r="M28" s="26">
        <v>58.711616823152028</v>
      </c>
      <c r="N28" s="26">
        <v>-2.7924659487810679</v>
      </c>
      <c r="O28" s="15">
        <v>0.10051546391752578</v>
      </c>
      <c r="P28" s="16">
        <v>0.15131860005967018</v>
      </c>
    </row>
    <row r="29" spans="1:16" ht="17" thickBot="1">
      <c r="A29" s="32" t="s">
        <v>6</v>
      </c>
      <c r="B29" s="22">
        <v>0.15</v>
      </c>
      <c r="C29" s="22">
        <v>0.15</v>
      </c>
      <c r="D29" s="22">
        <v>0.15075335843686197</v>
      </c>
      <c r="E29" s="22">
        <v>0.15109852492518092</v>
      </c>
      <c r="F29" s="22">
        <v>0.15131860005967018</v>
      </c>
      <c r="G29" s="22">
        <v>0.15141982999114684</v>
      </c>
      <c r="H29" s="22">
        <v>0.15140853013171438</v>
      </c>
      <c r="J29" s="51"/>
      <c r="K29" s="34" t="s">
        <v>5</v>
      </c>
      <c r="L29" s="25">
        <v>168</v>
      </c>
      <c r="M29" s="26">
        <v>160.96869331013718</v>
      </c>
      <c r="N29" s="26">
        <v>0.72449988423765022</v>
      </c>
      <c r="O29" s="15">
        <v>0.4329896907216495</v>
      </c>
      <c r="P29" s="16">
        <v>0.41486776626324018</v>
      </c>
    </row>
    <row r="30" spans="1:16" ht="17" thickBot="1">
      <c r="A30" s="32" t="s">
        <v>7</v>
      </c>
      <c r="B30" s="22">
        <v>0.16500000000000001</v>
      </c>
      <c r="C30" s="22">
        <v>0.154</v>
      </c>
      <c r="D30" s="22">
        <v>0.14329407100246147</v>
      </c>
      <c r="E30" s="22">
        <v>0.13347206149392221</v>
      </c>
      <c r="F30" s="22">
        <v>0.12421995762371794</v>
      </c>
      <c r="G30" s="22">
        <v>0.11551828553419105</v>
      </c>
      <c r="H30" s="22">
        <v>0.10734634014181883</v>
      </c>
      <c r="J30" s="52"/>
      <c r="K30" s="35" t="s">
        <v>4</v>
      </c>
      <c r="L30" s="27">
        <v>63</v>
      </c>
      <c r="M30" s="28">
        <v>64.4498413357109</v>
      </c>
      <c r="N30" s="28">
        <v>-0.1977673551468962</v>
      </c>
      <c r="O30" s="17">
        <v>0.16237113402061853</v>
      </c>
      <c r="P30" s="18">
        <v>0.16610783849410027</v>
      </c>
    </row>
    <row r="31" spans="1:16" ht="18" thickBot="1">
      <c r="A31" s="5" t="s">
        <v>8</v>
      </c>
      <c r="B31" s="6">
        <f>SUM(B26:B30)</f>
        <v>1.0010000000000001</v>
      </c>
      <c r="C31" s="6">
        <f t="shared" ref="C31:D31" si="7">SUM(C26:C30)</f>
        <v>1</v>
      </c>
      <c r="D31" s="6">
        <f t="shared" si="7"/>
        <v>1</v>
      </c>
      <c r="E31" s="6">
        <f>SUM(E26:E30)</f>
        <v>1</v>
      </c>
      <c r="F31" s="6">
        <f>SUM(F26:F30)</f>
        <v>1</v>
      </c>
      <c r="G31" s="6">
        <f>SUM(G26:G30)</f>
        <v>1</v>
      </c>
      <c r="H31" s="6">
        <f>SUM(H26:H30)</f>
        <v>1</v>
      </c>
      <c r="J31" s="72" t="s">
        <v>23</v>
      </c>
      <c r="K31" s="34" t="s">
        <v>7</v>
      </c>
      <c r="L31" s="25">
        <v>58</v>
      </c>
      <c r="M31" s="26">
        <v>38.467589082885617</v>
      </c>
      <c r="N31" s="26">
        <v>3.3486051339535345</v>
      </c>
      <c r="O31" s="15">
        <v>0.17417417417417413</v>
      </c>
      <c r="P31" s="16">
        <v>0.11551828553419105</v>
      </c>
    </row>
    <row r="32" spans="1:16">
      <c r="J32" s="51"/>
      <c r="K32" s="34" t="s">
        <v>3</v>
      </c>
      <c r="L32" s="25">
        <v>29</v>
      </c>
      <c r="M32" s="26">
        <v>48.978709534665825</v>
      </c>
      <c r="N32" s="26">
        <v>-3.0910813315638173</v>
      </c>
      <c r="O32" s="15">
        <v>8.7087087087087067E-2</v>
      </c>
      <c r="P32" s="16">
        <v>0.1470832118158133</v>
      </c>
    </row>
    <row r="33" spans="10:16">
      <c r="J33" s="51"/>
      <c r="K33" s="34" t="s">
        <v>6</v>
      </c>
      <c r="L33" s="25">
        <v>69</v>
      </c>
      <c r="M33" s="26">
        <v>50.4228033870519</v>
      </c>
      <c r="N33" s="26">
        <v>2.8400124522621355</v>
      </c>
      <c r="O33" s="15">
        <v>0.2072072072072072</v>
      </c>
      <c r="P33" s="16">
        <v>0.15141982999114684</v>
      </c>
    </row>
    <row r="34" spans="10:16">
      <c r="J34" s="51"/>
      <c r="K34" s="34" t="s">
        <v>5</v>
      </c>
      <c r="L34" s="25">
        <v>134</v>
      </c>
      <c r="M34" s="26">
        <v>139.24015339589113</v>
      </c>
      <c r="N34" s="26">
        <v>-0.5821728923651166</v>
      </c>
      <c r="O34" s="15">
        <v>0.40240240240240238</v>
      </c>
      <c r="P34" s="16">
        <v>0.41813859878645976</v>
      </c>
    </row>
    <row r="35" spans="10:16">
      <c r="J35" s="52"/>
      <c r="K35" s="35" t="s">
        <v>4</v>
      </c>
      <c r="L35" s="27">
        <v>43</v>
      </c>
      <c r="M35" s="28">
        <v>55.890744599505567</v>
      </c>
      <c r="N35" s="28">
        <v>-1.8901865008995395</v>
      </c>
      <c r="O35" s="17">
        <v>0.12912912912912913</v>
      </c>
      <c r="P35" s="18">
        <v>0.16784007387238908</v>
      </c>
    </row>
    <row r="36" spans="10:16">
      <c r="J36" s="72" t="s">
        <v>24</v>
      </c>
      <c r="K36" s="34" t="s">
        <v>7</v>
      </c>
      <c r="L36" s="25">
        <v>23</v>
      </c>
      <c r="M36" s="26">
        <v>35.961023947509311</v>
      </c>
      <c r="N36" s="26">
        <v>-2.287608983989609</v>
      </c>
      <c r="O36" s="15">
        <v>6.8656716417910449E-2</v>
      </c>
      <c r="P36" s="16">
        <v>0.10734634014181883</v>
      </c>
    </row>
    <row r="37" spans="10:16">
      <c r="J37" s="51"/>
      <c r="K37" s="34" t="s">
        <v>3</v>
      </c>
      <c r="L37" s="25">
        <v>65</v>
      </c>
      <c r="M37" s="26">
        <v>50.470676878231906</v>
      </c>
      <c r="N37" s="26">
        <v>2.2191400213041645</v>
      </c>
      <c r="O37" s="15">
        <v>0.19402985074626866</v>
      </c>
      <c r="P37" s="16">
        <v>0.150658736949946</v>
      </c>
    </row>
    <row r="38" spans="10:16">
      <c r="J38" s="51"/>
      <c r="K38" s="34" t="s">
        <v>6</v>
      </c>
      <c r="L38" s="25">
        <v>36</v>
      </c>
      <c r="M38" s="26">
        <v>50.721857594124316</v>
      </c>
      <c r="N38" s="26">
        <v>-2.2439630754905693</v>
      </c>
      <c r="O38" s="15">
        <v>0.10746268656716416</v>
      </c>
      <c r="P38" s="16">
        <v>0.15140853013171438</v>
      </c>
    </row>
    <row r="39" spans="10:16">
      <c r="J39" s="51"/>
      <c r="K39" s="34" t="s">
        <v>5</v>
      </c>
      <c r="L39" s="25">
        <v>144</v>
      </c>
      <c r="M39" s="26">
        <v>141.07588478919124</v>
      </c>
      <c r="N39" s="26">
        <v>0.32357471905352886</v>
      </c>
      <c r="O39" s="15">
        <v>0.42985074626865666</v>
      </c>
      <c r="P39" s="16">
        <v>0.42112204414683951</v>
      </c>
    </row>
    <row r="40" spans="10:16" ht="17" thickBot="1">
      <c r="J40" s="73"/>
      <c r="K40" s="36" t="s">
        <v>4</v>
      </c>
      <c r="L40" s="29">
        <v>67</v>
      </c>
      <c r="M40" s="30">
        <v>56.770556790943203</v>
      </c>
      <c r="N40" s="30">
        <v>1.4897427445032383</v>
      </c>
      <c r="O40" s="19">
        <v>0.2</v>
      </c>
      <c r="P40" s="20">
        <v>0.16946434862968121</v>
      </c>
    </row>
    <row r="41" spans="10:16" ht="17" thickTop="1">
      <c r="J41" s="67" t="s">
        <v>25</v>
      </c>
      <c r="K41" s="67"/>
      <c r="L41" s="67"/>
      <c r="M41" s="67"/>
      <c r="N41" s="67"/>
      <c r="O41" s="67"/>
      <c r="P41" s="67"/>
    </row>
  </sheetData>
  <mergeCells count="22">
    <mergeCell ref="J41:P41"/>
    <mergeCell ref="A23:H23"/>
    <mergeCell ref="A24:A25"/>
    <mergeCell ref="B24:H24"/>
    <mergeCell ref="J11:J15"/>
    <mergeCell ref="J16:J20"/>
    <mergeCell ref="J21:J25"/>
    <mergeCell ref="J26:J30"/>
    <mergeCell ref="J31:J35"/>
    <mergeCell ref="J36:J40"/>
    <mergeCell ref="A13:A14"/>
    <mergeCell ref="B13:H13"/>
    <mergeCell ref="J6:J10"/>
    <mergeCell ref="A1:H1"/>
    <mergeCell ref="A2:A3"/>
    <mergeCell ref="B2:H2"/>
    <mergeCell ref="A12:H12"/>
    <mergeCell ref="J2:P2"/>
    <mergeCell ref="J3:P3"/>
    <mergeCell ref="J4:K5"/>
    <mergeCell ref="L4:N4"/>
    <mergeCell ref="O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E67A-CD13-ED48-9EB8-98453055730A}">
  <dimension ref="A1:Z36"/>
  <sheetViews>
    <sheetView tabSelected="1" workbookViewId="0">
      <selection activeCell="I2" sqref="I2"/>
    </sheetView>
  </sheetViews>
  <sheetFormatPr baseColWidth="10" defaultRowHeight="16"/>
  <sheetData>
    <row r="1" spans="1:26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17" thickBot="1">
      <c r="A2" s="81" t="s">
        <v>27</v>
      </c>
      <c r="B2" s="81"/>
      <c r="C2" s="81"/>
      <c r="D2" s="81"/>
      <c r="E2" s="81"/>
      <c r="F2" s="81"/>
      <c r="G2" s="81"/>
      <c r="H2" s="81"/>
      <c r="J2" s="81" t="s">
        <v>28</v>
      </c>
      <c r="K2" s="81"/>
      <c r="L2" s="81"/>
      <c r="M2" s="81"/>
      <c r="N2" s="81"/>
      <c r="O2" s="81"/>
      <c r="P2" s="81"/>
      <c r="Q2" s="81"/>
      <c r="S2" s="81" t="s">
        <v>29</v>
      </c>
      <c r="T2" s="81"/>
      <c r="U2" s="81"/>
      <c r="V2" s="81"/>
      <c r="W2" s="81"/>
      <c r="X2" s="81"/>
      <c r="Y2" s="81"/>
      <c r="Z2" s="81"/>
    </row>
    <row r="3" spans="1:26">
      <c r="A3" s="82" t="s">
        <v>30</v>
      </c>
      <c r="B3" s="84" t="s">
        <v>31</v>
      </c>
      <c r="C3" s="84"/>
      <c r="D3" s="84"/>
      <c r="E3" s="84"/>
      <c r="F3" s="84"/>
      <c r="G3" s="84"/>
      <c r="H3" s="85"/>
      <c r="J3" s="82" t="s">
        <v>30</v>
      </c>
      <c r="K3" s="84" t="s">
        <v>2</v>
      </c>
      <c r="L3" s="84"/>
      <c r="M3" s="84"/>
      <c r="N3" s="84"/>
      <c r="O3" s="84"/>
      <c r="P3" s="84"/>
      <c r="Q3" s="85"/>
      <c r="S3" s="82" t="s">
        <v>30</v>
      </c>
      <c r="T3" s="84" t="s">
        <v>2</v>
      </c>
      <c r="U3" s="84"/>
      <c r="V3" s="84"/>
      <c r="W3" s="84"/>
      <c r="X3" s="84"/>
      <c r="Y3" s="84"/>
      <c r="Z3" s="85"/>
    </row>
    <row r="4" spans="1:26">
      <c r="A4" s="83"/>
      <c r="B4" s="37">
        <v>1</v>
      </c>
      <c r="C4" s="37">
        <v>2</v>
      </c>
      <c r="D4" s="37">
        <v>3</v>
      </c>
      <c r="E4" s="37">
        <v>4</v>
      </c>
      <c r="F4" s="37">
        <v>5</v>
      </c>
      <c r="G4" s="37">
        <v>6</v>
      </c>
      <c r="H4" s="38">
        <v>7</v>
      </c>
      <c r="J4" s="83"/>
      <c r="K4" s="37">
        <v>1</v>
      </c>
      <c r="L4" s="37">
        <v>2</v>
      </c>
      <c r="M4" s="37">
        <v>3</v>
      </c>
      <c r="N4" s="37">
        <v>4</v>
      </c>
      <c r="O4" s="37">
        <v>5</v>
      </c>
      <c r="P4" s="37">
        <v>6</v>
      </c>
      <c r="Q4" s="38">
        <v>7</v>
      </c>
      <c r="S4" s="83"/>
      <c r="T4" s="37">
        <v>1</v>
      </c>
      <c r="U4" s="37">
        <v>2</v>
      </c>
      <c r="V4" s="37">
        <v>3</v>
      </c>
      <c r="W4" s="37">
        <v>4</v>
      </c>
      <c r="X4" s="37">
        <v>5</v>
      </c>
      <c r="Y4" s="37">
        <v>6</v>
      </c>
      <c r="Z4" s="38">
        <v>7</v>
      </c>
    </row>
    <row r="5" spans="1:26">
      <c r="A5" s="39" t="s">
        <v>32</v>
      </c>
      <c r="B5">
        <v>20</v>
      </c>
      <c r="C5">
        <v>18</v>
      </c>
      <c r="D5">
        <v>18</v>
      </c>
      <c r="E5">
        <v>19</v>
      </c>
      <c r="F5">
        <v>20</v>
      </c>
      <c r="G5">
        <v>20</v>
      </c>
      <c r="H5" s="40">
        <v>19</v>
      </c>
      <c r="J5" s="39" t="s">
        <v>32</v>
      </c>
      <c r="K5">
        <v>43455</v>
      </c>
      <c r="L5">
        <v>38730</v>
      </c>
      <c r="M5">
        <v>43470</v>
      </c>
      <c r="N5">
        <v>44902.5</v>
      </c>
      <c r="O5">
        <v>47160</v>
      </c>
      <c r="P5">
        <v>41280</v>
      </c>
      <c r="Q5" s="40">
        <v>44084</v>
      </c>
      <c r="S5" s="39" t="s">
        <v>32</v>
      </c>
      <c r="T5">
        <v>18996</v>
      </c>
      <c r="U5">
        <v>18118.5</v>
      </c>
      <c r="V5">
        <v>18294</v>
      </c>
      <c r="W5">
        <v>18001.599999999999</v>
      </c>
      <c r="X5">
        <v>19199</v>
      </c>
      <c r="Y5">
        <v>17929.5</v>
      </c>
      <c r="Z5" s="40">
        <v>17814</v>
      </c>
    </row>
    <row r="6" spans="1:26">
      <c r="A6" s="39" t="s">
        <v>33</v>
      </c>
      <c r="B6">
        <v>22</v>
      </c>
      <c r="C6">
        <v>20</v>
      </c>
      <c r="D6">
        <v>25</v>
      </c>
      <c r="E6">
        <v>21</v>
      </c>
      <c r="F6">
        <v>24</v>
      </c>
      <c r="G6">
        <v>19</v>
      </c>
      <c r="H6" s="40">
        <v>19</v>
      </c>
      <c r="J6" s="39" t="s">
        <v>33</v>
      </c>
      <c r="K6">
        <v>43942.5</v>
      </c>
      <c r="L6">
        <v>39202.5</v>
      </c>
      <c r="M6">
        <v>44340</v>
      </c>
      <c r="N6">
        <v>45352.5</v>
      </c>
      <c r="O6">
        <v>47960</v>
      </c>
      <c r="P6">
        <v>41700</v>
      </c>
      <c r="Q6" s="40">
        <v>45379</v>
      </c>
      <c r="S6" s="39" t="s">
        <v>33</v>
      </c>
      <c r="T6">
        <v>19290.3</v>
      </c>
      <c r="U6">
        <v>18321</v>
      </c>
      <c r="V6">
        <v>18618</v>
      </c>
      <c r="W6">
        <v>18229.400000000001</v>
      </c>
      <c r="X6">
        <v>19233</v>
      </c>
      <c r="Y6">
        <v>18010.5</v>
      </c>
      <c r="Z6" s="40">
        <v>18066</v>
      </c>
    </row>
    <row r="7" spans="1:26">
      <c r="A7" s="39" t="s">
        <v>34</v>
      </c>
      <c r="B7">
        <v>19</v>
      </c>
      <c r="C7">
        <v>16</v>
      </c>
      <c r="D7">
        <v>24</v>
      </c>
      <c r="E7">
        <v>17</v>
      </c>
      <c r="F7">
        <v>21</v>
      </c>
      <c r="G7">
        <v>21</v>
      </c>
      <c r="H7" s="40">
        <v>20</v>
      </c>
      <c r="J7" s="39" t="s">
        <v>34</v>
      </c>
      <c r="K7">
        <v>42857</v>
      </c>
      <c r="L7">
        <v>38091</v>
      </c>
      <c r="M7">
        <v>44070</v>
      </c>
      <c r="N7">
        <v>43170</v>
      </c>
      <c r="O7">
        <v>47160</v>
      </c>
      <c r="P7">
        <v>42180</v>
      </c>
      <c r="Q7" s="40">
        <v>45015</v>
      </c>
      <c r="S7" s="39" t="s">
        <v>34</v>
      </c>
      <c r="T7">
        <v>18793.5</v>
      </c>
      <c r="U7">
        <v>18078</v>
      </c>
      <c r="V7">
        <v>18469.5</v>
      </c>
      <c r="W7">
        <v>17827.400000000001</v>
      </c>
      <c r="X7">
        <v>19290.8</v>
      </c>
      <c r="Y7">
        <v>18172.5</v>
      </c>
      <c r="Z7" s="40">
        <v>18094</v>
      </c>
    </row>
    <row r="8" spans="1:26">
      <c r="A8" s="39" t="s">
        <v>35</v>
      </c>
      <c r="B8">
        <v>19</v>
      </c>
      <c r="C8">
        <v>19</v>
      </c>
      <c r="D8">
        <v>21</v>
      </c>
      <c r="E8">
        <v>17</v>
      </c>
      <c r="F8">
        <v>20</v>
      </c>
      <c r="G8">
        <v>17</v>
      </c>
      <c r="H8" s="40">
        <v>23</v>
      </c>
      <c r="J8" s="39" t="s">
        <v>35</v>
      </c>
      <c r="K8">
        <v>42993.5</v>
      </c>
      <c r="L8">
        <v>38775</v>
      </c>
      <c r="M8">
        <v>43260</v>
      </c>
      <c r="N8">
        <v>43485</v>
      </c>
      <c r="O8">
        <v>46576</v>
      </c>
      <c r="P8">
        <v>40554</v>
      </c>
      <c r="Q8" s="40">
        <v>45925</v>
      </c>
      <c r="S8" s="39" t="s">
        <v>35</v>
      </c>
      <c r="T8">
        <v>18253.5</v>
      </c>
      <c r="U8">
        <v>18100.95</v>
      </c>
      <c r="V8">
        <v>18388.5</v>
      </c>
      <c r="W8">
        <v>17914.5</v>
      </c>
      <c r="X8">
        <v>19267</v>
      </c>
      <c r="Y8">
        <v>17848.5</v>
      </c>
      <c r="Z8" s="40">
        <v>18430</v>
      </c>
    </row>
    <row r="9" spans="1:26">
      <c r="A9" s="39" t="s">
        <v>36</v>
      </c>
      <c r="B9">
        <v>20</v>
      </c>
      <c r="C9">
        <v>20</v>
      </c>
      <c r="D9">
        <v>22</v>
      </c>
      <c r="E9">
        <v>18</v>
      </c>
      <c r="F9">
        <v>23</v>
      </c>
      <c r="G9">
        <v>18</v>
      </c>
      <c r="H9" s="40">
        <v>24</v>
      </c>
      <c r="J9" s="39" t="s">
        <v>36</v>
      </c>
      <c r="K9">
        <v>43299</v>
      </c>
      <c r="L9">
        <v>39612</v>
      </c>
      <c r="M9">
        <v>43350</v>
      </c>
      <c r="N9">
        <v>44332.5</v>
      </c>
      <c r="O9">
        <v>49296</v>
      </c>
      <c r="P9">
        <v>40980</v>
      </c>
      <c r="Q9" s="40">
        <v>46576</v>
      </c>
      <c r="S9" s="39" t="s">
        <v>36</v>
      </c>
      <c r="T9">
        <v>18615.3</v>
      </c>
      <c r="U9">
        <v>18348</v>
      </c>
      <c r="V9">
        <v>18348</v>
      </c>
      <c r="W9">
        <v>17961.400000000001</v>
      </c>
      <c r="X9">
        <v>19437</v>
      </c>
      <c r="Y9">
        <v>17983.5</v>
      </c>
      <c r="Z9" s="40">
        <v>18472</v>
      </c>
    </row>
    <row r="10" spans="1:26">
      <c r="A10" s="39" t="s">
        <v>37</v>
      </c>
      <c r="B10">
        <v>23</v>
      </c>
      <c r="C10">
        <v>18</v>
      </c>
      <c r="D10">
        <v>20</v>
      </c>
      <c r="E10">
        <v>18</v>
      </c>
      <c r="F10">
        <v>23</v>
      </c>
      <c r="G10">
        <v>17</v>
      </c>
      <c r="H10" s="40">
        <v>22</v>
      </c>
      <c r="J10" s="39" t="s">
        <v>37</v>
      </c>
      <c r="K10">
        <v>45678</v>
      </c>
      <c r="L10">
        <v>38874</v>
      </c>
      <c r="M10">
        <v>42288</v>
      </c>
      <c r="N10">
        <v>44332.5</v>
      </c>
      <c r="O10">
        <v>48920</v>
      </c>
      <c r="P10">
        <v>40752</v>
      </c>
      <c r="Q10" s="40">
        <v>45848</v>
      </c>
      <c r="S10" s="39" t="s">
        <v>37</v>
      </c>
      <c r="T10">
        <v>19387.5</v>
      </c>
      <c r="U10">
        <v>18172.5</v>
      </c>
      <c r="V10">
        <v>18307.5</v>
      </c>
      <c r="W10">
        <v>18008.3</v>
      </c>
      <c r="X10">
        <v>19403</v>
      </c>
      <c r="Y10">
        <v>17929.5</v>
      </c>
      <c r="Z10" s="40">
        <v>18234</v>
      </c>
    </row>
    <row r="11" spans="1:26">
      <c r="A11" s="39" t="s">
        <v>38</v>
      </c>
      <c r="B11">
        <v>21</v>
      </c>
      <c r="C11">
        <v>20</v>
      </c>
      <c r="D11">
        <v>26</v>
      </c>
      <c r="E11">
        <v>20</v>
      </c>
      <c r="F11">
        <v>18</v>
      </c>
      <c r="G11">
        <v>21</v>
      </c>
      <c r="H11" s="40">
        <v>24</v>
      </c>
      <c r="J11" s="39" t="s">
        <v>38</v>
      </c>
      <c r="K11">
        <v>44391</v>
      </c>
      <c r="L11">
        <v>39513</v>
      </c>
      <c r="M11">
        <v>44100</v>
      </c>
      <c r="N11">
        <v>44902.5</v>
      </c>
      <c r="O11">
        <v>47944</v>
      </c>
      <c r="P11">
        <v>41340</v>
      </c>
      <c r="Q11" s="40">
        <v>46219</v>
      </c>
      <c r="S11" s="39" t="s">
        <v>38</v>
      </c>
      <c r="T11">
        <v>18928.5</v>
      </c>
      <c r="U11">
        <v>18219.75</v>
      </c>
      <c r="V11">
        <v>18618</v>
      </c>
      <c r="W11">
        <v>18363.400000000001</v>
      </c>
      <c r="X11">
        <v>19233</v>
      </c>
      <c r="Y11">
        <v>18165.75</v>
      </c>
      <c r="Z11" s="40">
        <v>18458</v>
      </c>
    </row>
    <row r="12" spans="1:26">
      <c r="A12" s="39" t="s">
        <v>39</v>
      </c>
      <c r="B12">
        <v>20</v>
      </c>
      <c r="C12">
        <v>21</v>
      </c>
      <c r="D12">
        <v>26</v>
      </c>
      <c r="E12">
        <v>22</v>
      </c>
      <c r="F12">
        <v>21</v>
      </c>
      <c r="G12">
        <v>17</v>
      </c>
      <c r="H12" s="40">
        <v>25</v>
      </c>
      <c r="J12" s="39" t="s">
        <v>39</v>
      </c>
      <c r="K12">
        <v>43845</v>
      </c>
      <c r="L12">
        <v>39765</v>
      </c>
      <c r="M12">
        <v>44706</v>
      </c>
      <c r="N12">
        <v>46800</v>
      </c>
      <c r="O12">
        <v>48224</v>
      </c>
      <c r="P12">
        <v>40752</v>
      </c>
      <c r="Q12" s="40">
        <v>46499</v>
      </c>
      <c r="S12" s="39" t="s">
        <v>39</v>
      </c>
      <c r="T12">
        <v>18685.5</v>
      </c>
      <c r="U12">
        <v>18345.3</v>
      </c>
      <c r="V12">
        <v>18773.25</v>
      </c>
      <c r="W12">
        <v>18591.2</v>
      </c>
      <c r="X12">
        <v>19267</v>
      </c>
      <c r="Y12">
        <v>17929.5</v>
      </c>
      <c r="Z12" s="40">
        <v>18626</v>
      </c>
    </row>
    <row r="13" spans="1:26">
      <c r="A13" s="39" t="s">
        <v>40</v>
      </c>
      <c r="B13">
        <v>18</v>
      </c>
      <c r="C13">
        <v>18</v>
      </c>
      <c r="D13">
        <v>19</v>
      </c>
      <c r="E13">
        <v>19</v>
      </c>
      <c r="F13">
        <v>24</v>
      </c>
      <c r="G13">
        <v>20</v>
      </c>
      <c r="H13" s="40">
        <v>23</v>
      </c>
      <c r="J13" s="39" t="s">
        <v>40</v>
      </c>
      <c r="K13">
        <v>42285</v>
      </c>
      <c r="L13">
        <v>38415</v>
      </c>
      <c r="M13">
        <v>42720</v>
      </c>
      <c r="N13">
        <v>43837.5</v>
      </c>
      <c r="O13">
        <v>49312</v>
      </c>
      <c r="P13">
        <v>41268</v>
      </c>
      <c r="Q13" s="40">
        <v>46387</v>
      </c>
      <c r="S13" s="39" t="s">
        <v>40</v>
      </c>
      <c r="T13">
        <v>18969</v>
      </c>
      <c r="U13">
        <v>18138.75</v>
      </c>
      <c r="V13">
        <v>18334.5</v>
      </c>
      <c r="W13">
        <v>18189.2</v>
      </c>
      <c r="X13">
        <v>19556</v>
      </c>
      <c r="Y13">
        <v>18091.5</v>
      </c>
      <c r="Z13" s="40">
        <v>18346</v>
      </c>
    </row>
    <row r="14" spans="1:26">
      <c r="A14" s="39" t="s">
        <v>41</v>
      </c>
      <c r="B14">
        <v>18</v>
      </c>
      <c r="C14">
        <v>19</v>
      </c>
      <c r="D14">
        <v>24</v>
      </c>
      <c r="E14">
        <v>20</v>
      </c>
      <c r="F14">
        <v>24</v>
      </c>
      <c r="G14">
        <v>22</v>
      </c>
      <c r="H14" s="40">
        <v>26</v>
      </c>
      <c r="J14" s="39" t="s">
        <v>41</v>
      </c>
      <c r="K14">
        <v>42025</v>
      </c>
      <c r="L14">
        <v>39270</v>
      </c>
      <c r="M14">
        <v>44376</v>
      </c>
      <c r="N14">
        <v>44820</v>
      </c>
      <c r="O14">
        <v>49720</v>
      </c>
      <c r="P14">
        <v>42084</v>
      </c>
      <c r="Q14" s="40">
        <v>47969</v>
      </c>
      <c r="S14" s="39" t="s">
        <v>41</v>
      </c>
      <c r="T14">
        <v>19104</v>
      </c>
      <c r="U14">
        <v>18191.400000000001</v>
      </c>
      <c r="V14">
        <v>18645</v>
      </c>
      <c r="W14">
        <v>18383.5</v>
      </c>
      <c r="X14">
        <v>19556</v>
      </c>
      <c r="Y14">
        <v>18213</v>
      </c>
      <c r="Z14" s="40">
        <v>18654</v>
      </c>
    </row>
    <row r="15" spans="1:26">
      <c r="A15" s="39" t="s">
        <v>42</v>
      </c>
      <c r="B15">
        <v>19</v>
      </c>
      <c r="C15">
        <v>18</v>
      </c>
      <c r="D15">
        <v>21</v>
      </c>
      <c r="E15">
        <v>18</v>
      </c>
      <c r="F15">
        <v>22</v>
      </c>
      <c r="G15">
        <v>21</v>
      </c>
      <c r="H15" s="40">
        <v>24</v>
      </c>
      <c r="J15" s="39" t="s">
        <v>42</v>
      </c>
      <c r="K15">
        <v>42480</v>
      </c>
      <c r="L15">
        <v>38730</v>
      </c>
      <c r="M15">
        <v>43008</v>
      </c>
      <c r="N15">
        <v>43875</v>
      </c>
      <c r="O15">
        <v>47960</v>
      </c>
      <c r="P15">
        <v>41244</v>
      </c>
      <c r="Q15" s="40">
        <v>45386</v>
      </c>
      <c r="S15" s="39" t="s">
        <v>42</v>
      </c>
      <c r="T15">
        <v>18480.3</v>
      </c>
      <c r="U15">
        <v>18159</v>
      </c>
      <c r="V15">
        <v>18429</v>
      </c>
      <c r="W15">
        <v>18095.400000000001</v>
      </c>
      <c r="X15">
        <v>19369</v>
      </c>
      <c r="Y15">
        <v>18071.25</v>
      </c>
      <c r="Z15" s="40">
        <v>18283</v>
      </c>
    </row>
    <row r="16" spans="1:26" ht="17" thickBot="1">
      <c r="A16" s="41" t="s">
        <v>43</v>
      </c>
      <c r="B16" s="42">
        <v>18</v>
      </c>
      <c r="C16" s="42">
        <v>21</v>
      </c>
      <c r="D16" s="42">
        <v>22</v>
      </c>
      <c r="E16" s="42">
        <v>16</v>
      </c>
      <c r="F16" s="42">
        <v>23</v>
      </c>
      <c r="G16" s="42">
        <v>20</v>
      </c>
      <c r="H16" s="43">
        <v>26</v>
      </c>
      <c r="J16" s="41" t="s">
        <v>43</v>
      </c>
      <c r="K16" s="42">
        <v>41992.5</v>
      </c>
      <c r="L16" s="42">
        <v>39724.5</v>
      </c>
      <c r="M16" s="42">
        <v>43944</v>
      </c>
      <c r="N16" s="42">
        <v>42735</v>
      </c>
      <c r="O16" s="42">
        <v>48912</v>
      </c>
      <c r="P16" s="42">
        <v>41670</v>
      </c>
      <c r="Q16" s="43">
        <v>46499</v>
      </c>
      <c r="S16" s="41" t="s">
        <v>43</v>
      </c>
      <c r="T16" s="42">
        <v>18672</v>
      </c>
      <c r="U16" s="42">
        <v>18348</v>
      </c>
      <c r="V16" s="42">
        <v>18523.5</v>
      </c>
      <c r="W16" s="42">
        <v>17948</v>
      </c>
      <c r="X16" s="42">
        <v>19437</v>
      </c>
      <c r="Y16" s="42">
        <v>18183.3</v>
      </c>
      <c r="Z16" s="43">
        <v>18738</v>
      </c>
    </row>
    <row r="17" spans="1:26">
      <c r="A17" s="44" t="s">
        <v>44</v>
      </c>
      <c r="B17">
        <f>SUM(B5:B16)</f>
        <v>237</v>
      </c>
      <c r="C17">
        <f t="shared" ref="C17:H17" si="0">SUM(C5:C16)</f>
        <v>228</v>
      </c>
      <c r="D17">
        <f t="shared" si="0"/>
        <v>268</v>
      </c>
      <c r="E17">
        <f t="shared" si="0"/>
        <v>225</v>
      </c>
      <c r="F17">
        <f t="shared" si="0"/>
        <v>263</v>
      </c>
      <c r="G17">
        <f t="shared" si="0"/>
        <v>233</v>
      </c>
      <c r="H17">
        <f t="shared" si="0"/>
        <v>275</v>
      </c>
      <c r="J17" s="44" t="s">
        <v>44</v>
      </c>
      <c r="K17">
        <f>SUM(K5:K16)</f>
        <v>519243.5</v>
      </c>
      <c r="L17">
        <f t="shared" ref="L17:Q17" si="1">SUM(L5:L16)</f>
        <v>468702</v>
      </c>
      <c r="M17">
        <f t="shared" si="1"/>
        <v>523632</v>
      </c>
      <c r="N17">
        <f t="shared" si="1"/>
        <v>532545</v>
      </c>
      <c r="O17">
        <f t="shared" si="1"/>
        <v>579144</v>
      </c>
      <c r="P17">
        <f t="shared" si="1"/>
        <v>495804</v>
      </c>
      <c r="Q17">
        <f t="shared" si="1"/>
        <v>551786</v>
      </c>
      <c r="S17" s="44" t="s">
        <v>44</v>
      </c>
      <c r="T17">
        <f>SUM(T5:T16)</f>
        <v>226175.4</v>
      </c>
      <c r="U17">
        <f t="shared" ref="U17:Z17" si="2">SUM(U5:U16)</f>
        <v>218541.15</v>
      </c>
      <c r="V17">
        <f t="shared" si="2"/>
        <v>221748.75</v>
      </c>
      <c r="W17">
        <f t="shared" si="2"/>
        <v>217513.30000000002</v>
      </c>
      <c r="X17">
        <f t="shared" si="2"/>
        <v>232247.8</v>
      </c>
      <c r="Y17">
        <f t="shared" si="2"/>
        <v>216528.3</v>
      </c>
      <c r="Z17">
        <f t="shared" si="2"/>
        <v>220215</v>
      </c>
    </row>
    <row r="18" spans="1:26">
      <c r="A18" s="44" t="s">
        <v>45</v>
      </c>
      <c r="B18">
        <f>AVERAGE(B5:B16)</f>
        <v>19.75</v>
      </c>
      <c r="C18">
        <f t="shared" ref="C18:H18" si="3">AVERAGE(C5:C16)</f>
        <v>19</v>
      </c>
      <c r="D18">
        <f t="shared" si="3"/>
        <v>22.333333333333332</v>
      </c>
      <c r="E18">
        <f t="shared" si="3"/>
        <v>18.75</v>
      </c>
      <c r="F18">
        <f t="shared" si="3"/>
        <v>21.916666666666668</v>
      </c>
      <c r="G18">
        <f t="shared" si="3"/>
        <v>19.416666666666668</v>
      </c>
      <c r="H18">
        <f t="shared" si="3"/>
        <v>22.916666666666668</v>
      </c>
    </row>
    <row r="21" spans="1:26">
      <c r="A21" s="80" t="s">
        <v>46</v>
      </c>
      <c r="B21" s="80"/>
      <c r="C21" s="80"/>
      <c r="D21" s="80"/>
      <c r="E21" s="80"/>
    </row>
    <row r="22" spans="1:26" s="46" customFormat="1" ht="84" customHeight="1">
      <c r="A22" s="46" t="s">
        <v>30</v>
      </c>
      <c r="B22" s="46" t="s">
        <v>47</v>
      </c>
      <c r="C22" s="46" t="s">
        <v>48</v>
      </c>
      <c r="D22" s="46" t="s">
        <v>49</v>
      </c>
      <c r="E22" s="46" t="s">
        <v>50</v>
      </c>
      <c r="G22" s="47" t="s">
        <v>51</v>
      </c>
      <c r="H22" s="47" t="s">
        <v>52</v>
      </c>
    </row>
    <row r="23" spans="1:26">
      <c r="A23" t="s">
        <v>32</v>
      </c>
      <c r="B23">
        <f>SUM(B5:H5)</f>
        <v>134</v>
      </c>
      <c r="C23">
        <f>SUM(K5:Q5)</f>
        <v>303081.5</v>
      </c>
      <c r="D23">
        <f>SUM(T5:Z5)</f>
        <v>128352.6</v>
      </c>
      <c r="E23">
        <f>C23-D23</f>
        <v>174728.9</v>
      </c>
      <c r="G23">
        <v>172771.33452064928</v>
      </c>
      <c r="H23">
        <f>(G23-E23)/E23*100</f>
        <v>-1.1203444188973393</v>
      </c>
    </row>
    <row r="24" spans="1:26">
      <c r="A24" t="s">
        <v>33</v>
      </c>
      <c r="B24">
        <f t="shared" ref="B24:B34" si="4">SUM(B6:H6)</f>
        <v>150</v>
      </c>
      <c r="C24">
        <f t="shared" ref="C24:C34" si="5">SUM(K6:Q6)</f>
        <v>307876.5</v>
      </c>
      <c r="D24">
        <f t="shared" ref="D24:D34" si="6">SUM(T6:Z6)</f>
        <v>129768.20000000001</v>
      </c>
      <c r="E24">
        <f t="shared" ref="E24:E34" si="7">C24-D24</f>
        <v>178108.3</v>
      </c>
      <c r="G24">
        <v>178444.66724582986</v>
      </c>
      <c r="H24">
        <f t="shared" ref="H24:H36" si="8">(G24-E24)/E24*100</f>
        <v>0.18885545807234583</v>
      </c>
    </row>
    <row r="25" spans="1:26">
      <c r="A25" t="s">
        <v>34</v>
      </c>
      <c r="B25">
        <f t="shared" si="4"/>
        <v>138</v>
      </c>
      <c r="C25">
        <f t="shared" si="5"/>
        <v>302543</v>
      </c>
      <c r="D25">
        <f t="shared" si="6"/>
        <v>128725.7</v>
      </c>
      <c r="E25">
        <f t="shared" si="7"/>
        <v>173817.3</v>
      </c>
      <c r="G25">
        <v>174488.78930898267</v>
      </c>
      <c r="H25">
        <f t="shared" si="8"/>
        <v>0.38631903094955455</v>
      </c>
    </row>
    <row r="26" spans="1:26">
      <c r="A26" t="s">
        <v>35</v>
      </c>
      <c r="B26">
        <f t="shared" si="4"/>
        <v>136</v>
      </c>
      <c r="C26">
        <f t="shared" si="5"/>
        <v>301568.5</v>
      </c>
      <c r="D26">
        <f t="shared" si="6"/>
        <v>128202.95</v>
      </c>
      <c r="E26">
        <f t="shared" si="7"/>
        <v>173365.55</v>
      </c>
      <c r="G26">
        <v>173654.98871540249</v>
      </c>
      <c r="H26">
        <f t="shared" si="8"/>
        <v>0.16695284351620179</v>
      </c>
    </row>
    <row r="27" spans="1:26">
      <c r="A27" t="s">
        <v>36</v>
      </c>
      <c r="B27">
        <f t="shared" si="4"/>
        <v>145</v>
      </c>
      <c r="C27">
        <f t="shared" si="5"/>
        <v>307445.5</v>
      </c>
      <c r="D27">
        <f t="shared" si="6"/>
        <v>129165.20000000001</v>
      </c>
      <c r="E27">
        <f t="shared" si="7"/>
        <v>178280.3</v>
      </c>
      <c r="G27">
        <v>177014.49427727557</v>
      </c>
      <c r="H27">
        <f t="shared" si="8"/>
        <v>-0.71000874618475152</v>
      </c>
    </row>
    <row r="28" spans="1:26">
      <c r="A28" t="s">
        <v>37</v>
      </c>
      <c r="B28">
        <f t="shared" si="4"/>
        <v>141</v>
      </c>
      <c r="C28">
        <f t="shared" si="5"/>
        <v>306692.5</v>
      </c>
      <c r="D28">
        <f t="shared" si="6"/>
        <v>129442.3</v>
      </c>
      <c r="E28">
        <f t="shared" si="7"/>
        <v>177250.2</v>
      </c>
      <c r="G28">
        <v>175646.0146971535</v>
      </c>
      <c r="H28">
        <f t="shared" si="8"/>
        <v>-0.905040052336478</v>
      </c>
    </row>
    <row r="29" spans="1:26">
      <c r="A29" t="s">
        <v>38</v>
      </c>
      <c r="B29">
        <f t="shared" si="4"/>
        <v>150</v>
      </c>
      <c r="C29">
        <f t="shared" si="5"/>
        <v>308409.5</v>
      </c>
      <c r="D29">
        <f t="shared" si="6"/>
        <v>129986.4</v>
      </c>
      <c r="E29">
        <f t="shared" si="7"/>
        <v>178423.1</v>
      </c>
      <c r="G29">
        <v>178444.66724582986</v>
      </c>
      <c r="H29">
        <f t="shared" si="8"/>
        <v>1.2087698190341068E-2</v>
      </c>
    </row>
    <row r="30" spans="1:26">
      <c r="A30" t="s">
        <v>39</v>
      </c>
      <c r="B30">
        <f t="shared" si="4"/>
        <v>152</v>
      </c>
      <c r="C30">
        <f t="shared" si="5"/>
        <v>310591</v>
      </c>
      <c r="D30">
        <f t="shared" si="6"/>
        <v>130217.75</v>
      </c>
      <c r="E30">
        <f t="shared" si="7"/>
        <v>180373.25</v>
      </c>
      <c r="G30">
        <v>178929.49263119872</v>
      </c>
      <c r="H30">
        <f t="shared" si="8"/>
        <v>-0.80042765144015438</v>
      </c>
    </row>
    <row r="31" spans="1:26">
      <c r="A31" t="s">
        <v>40</v>
      </c>
      <c r="B31">
        <f t="shared" si="4"/>
        <v>141</v>
      </c>
      <c r="C31">
        <f t="shared" si="5"/>
        <v>304224.5</v>
      </c>
      <c r="D31">
        <f t="shared" si="6"/>
        <v>129624.95</v>
      </c>
      <c r="E31">
        <f t="shared" si="7"/>
        <v>174599.55</v>
      </c>
      <c r="G31">
        <v>175646.0146971535</v>
      </c>
      <c r="H31">
        <f t="shared" si="8"/>
        <v>0.59935131399451558</v>
      </c>
    </row>
    <row r="32" spans="1:26">
      <c r="A32" t="s">
        <v>41</v>
      </c>
      <c r="B32">
        <f t="shared" si="4"/>
        <v>153</v>
      </c>
      <c r="C32">
        <f t="shared" si="5"/>
        <v>310264</v>
      </c>
      <c r="D32">
        <f t="shared" si="6"/>
        <v>130746.9</v>
      </c>
      <c r="E32">
        <f t="shared" si="7"/>
        <v>179517.1</v>
      </c>
      <c r="G32">
        <v>179153.21022344328</v>
      </c>
      <c r="H32">
        <f t="shared" si="8"/>
        <v>-0.2027047989059112</v>
      </c>
    </row>
    <row r="33" spans="1:8">
      <c r="A33" t="s">
        <v>42</v>
      </c>
      <c r="B33">
        <f t="shared" si="4"/>
        <v>143</v>
      </c>
      <c r="C33">
        <f t="shared" si="5"/>
        <v>302683</v>
      </c>
      <c r="D33">
        <f t="shared" si="6"/>
        <v>128886.95000000001</v>
      </c>
      <c r="E33">
        <f t="shared" si="7"/>
        <v>173796.05</v>
      </c>
      <c r="G33">
        <v>176355.18128780101</v>
      </c>
      <c r="H33">
        <f t="shared" si="8"/>
        <v>1.4724910536234981</v>
      </c>
    </row>
    <row r="34" spans="1:8">
      <c r="A34" t="s">
        <v>43</v>
      </c>
      <c r="B34">
        <f t="shared" si="4"/>
        <v>146</v>
      </c>
      <c r="C34">
        <f t="shared" si="5"/>
        <v>305477</v>
      </c>
      <c r="D34">
        <f t="shared" si="6"/>
        <v>129849.8</v>
      </c>
      <c r="E34">
        <f t="shared" si="7"/>
        <v>175627.2</v>
      </c>
      <c r="G34">
        <v>177325.45567157294</v>
      </c>
      <c r="H34">
        <f t="shared" si="8"/>
        <v>0.96696620544706613</v>
      </c>
    </row>
    <row r="35" spans="1:8">
      <c r="A35" s="48" t="s">
        <v>44</v>
      </c>
      <c r="B35">
        <f>SUM(B23:B34)</f>
        <v>1729</v>
      </c>
      <c r="C35">
        <f t="shared" ref="C35:E35" si="9">SUM(C23:C34)</f>
        <v>3670856.5</v>
      </c>
      <c r="D35">
        <f t="shared" si="9"/>
        <v>1552969.7</v>
      </c>
      <c r="E35">
        <f t="shared" si="9"/>
        <v>2117886.8000000003</v>
      </c>
      <c r="G35">
        <f>SUM(G23:G34)</f>
        <v>2117874.3105222932</v>
      </c>
      <c r="H35">
        <f t="shared" si="8"/>
        <v>-5.8971412953105382E-4</v>
      </c>
    </row>
    <row r="36" spans="1:8">
      <c r="A36" s="45"/>
      <c r="D36" s="49" t="s">
        <v>45</v>
      </c>
      <c r="E36">
        <f>AVERAGE(E23:E34)</f>
        <v>176490.56666666668</v>
      </c>
      <c r="G36">
        <f>AVERAGE(G23:G34)</f>
        <v>176489.52587685778</v>
      </c>
      <c r="H36">
        <f t="shared" si="8"/>
        <v>-5.8971412952006034E-4</v>
      </c>
    </row>
  </sheetData>
  <mergeCells count="11">
    <mergeCell ref="A1:Z1"/>
    <mergeCell ref="A21:E21"/>
    <mergeCell ref="A2:H2"/>
    <mergeCell ref="J2:Q2"/>
    <mergeCell ref="S2:Z2"/>
    <mergeCell ref="A3:A4"/>
    <mergeCell ref="B3:H3"/>
    <mergeCell ref="J3:J4"/>
    <mergeCell ref="K3:Q3"/>
    <mergeCell ref="S3:S4"/>
    <mergeCell ref="T3:Z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2023-02-18T10:19:53Z</dcterms:created>
  <dcterms:modified xsi:type="dcterms:W3CDTF">2023-02-18T13:08:43Z</dcterms:modified>
</cp:coreProperties>
</file>