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xf5601_mavs_uta_edu/Documents/FALL 2022/IE3301/Project/"/>
    </mc:Choice>
  </mc:AlternateContent>
  <xr:revisionPtr revIDLastSave="0" documentId="8_{A9532452-DAFB-467F-8727-8692C37AFE53}" xr6:coauthVersionLast="47" xr6:coauthVersionMax="47" xr10:uidLastSave="{00000000-0000-0000-0000-000000000000}"/>
  <bookViews>
    <workbookView xWindow="-105" yWindow="-105" windowWidth="23250" windowHeight="12450" firstSheet="1" activeTab="1" xr2:uid="{6BD6AD66-74CB-4ED3-B65F-802FEB755A52}"/>
  </bookViews>
  <sheets>
    <sheet name="Set 1" sheetId="1" r:id="rId1"/>
    <sheet name="Set 2" sheetId="2" r:id="rId2"/>
  </sheets>
  <definedNames>
    <definedName name="_xlchart.v1.0" hidden="1">'Set 1'!$B$5:$B$154</definedName>
    <definedName name="_xlchart.v1.1" hidden="1">'Set 1'!$B$5:$B$154</definedName>
    <definedName name="_xlchart.v1.2" hidden="1">'Set 2'!$C$6:$C$150</definedName>
    <definedName name="_xlchart.v1.3" hidden="1">'Set 2'!$C$6:$C$150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28" i="1"/>
  <c r="G29" i="1"/>
  <c r="G30" i="1"/>
  <c r="G31" i="1"/>
  <c r="G32" i="1"/>
  <c r="G33" i="1"/>
  <c r="G34" i="1"/>
  <c r="G35" i="1"/>
  <c r="G36" i="1"/>
  <c r="G37" i="1"/>
  <c r="G38" i="1"/>
  <c r="G39" i="1"/>
  <c r="G27" i="1"/>
  <c r="G40" i="1"/>
  <c r="F27" i="1" a="1"/>
  <c r="F27" i="1"/>
  <c r="K29" i="1"/>
  <c r="G40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F28" i="2"/>
  <c r="E29" i="2" s="1"/>
  <c r="F29" i="2" s="1"/>
  <c r="E30" i="2" s="1"/>
  <c r="F30" i="2" s="1"/>
  <c r="E31" i="2" s="1"/>
  <c r="F31" i="2" s="1"/>
  <c r="E32" i="2" s="1"/>
  <c r="F32" i="2" s="1"/>
  <c r="E33" i="2" s="1"/>
  <c r="F33" i="2" s="1"/>
  <c r="E34" i="2" s="1"/>
  <c r="F34" i="2" s="1"/>
  <c r="E35" i="2" s="1"/>
  <c r="F35" i="2" s="1"/>
  <c r="E36" i="2" s="1"/>
  <c r="F36" i="2" s="1"/>
  <c r="E37" i="2" s="1"/>
  <c r="F37" i="2" s="1"/>
  <c r="E38" i="2" s="1"/>
  <c r="F38" i="2" s="1"/>
  <c r="E39" i="2" s="1"/>
  <c r="F39" i="2" s="1"/>
  <c r="E4" i="1"/>
  <c r="L26" i="2" l="1"/>
  <c r="L28" i="2"/>
  <c r="F4" i="2"/>
  <c r="F6" i="2"/>
  <c r="F5" i="2"/>
  <c r="F7" i="2"/>
  <c r="L27" i="2"/>
  <c r="F8" i="2"/>
  <c r="H28" i="2" l="1"/>
  <c r="H29" i="2"/>
  <c r="H30" i="2"/>
  <c r="H31" i="2"/>
  <c r="H32" i="2"/>
  <c r="H33" i="2"/>
  <c r="H34" i="2"/>
  <c r="H35" i="2"/>
  <c r="H36" i="2"/>
  <c r="H37" i="2"/>
  <c r="H38" i="2"/>
  <c r="H39" i="2"/>
  <c r="L29" i="2"/>
  <c r="I28" i="2" l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H40" i="2"/>
  <c r="K28" i="1" l="1"/>
  <c r="K27" i="1"/>
  <c r="K26" i="1"/>
  <c r="E8" i="1"/>
  <c r="E7" i="1"/>
  <c r="E6" i="1"/>
  <c r="D27" i="1" l="1"/>
  <c r="E27" i="1" s="1"/>
  <c r="D28" i="1"/>
  <c r="E28" i="1" s="1"/>
  <c r="D29" i="1" s="1"/>
  <c r="E29" i="1" s="1"/>
  <c r="D30" i="1" s="1"/>
  <c r="E30" i="1" s="1"/>
  <c r="E5" i="1"/>
  <c r="D31" i="1" l="1"/>
  <c r="E31" i="1" s="1"/>
  <c r="D32" i="1" l="1"/>
  <c r="E32" i="1" s="1"/>
  <c r="D33" i="1" s="1"/>
  <c r="E33" i="1" s="1"/>
  <c r="D34" i="1" s="1"/>
  <c r="E34" i="1" s="1"/>
  <c r="D35" i="1" s="1"/>
  <c r="E35" i="1" s="1"/>
  <c r="D36" i="1" s="1"/>
  <c r="E36" i="1" s="1"/>
  <c r="D37" i="1" s="1"/>
  <c r="E37" i="1" s="1"/>
  <c r="D38" i="1" s="1"/>
  <c r="E38" i="1" s="1"/>
  <c r="D39" i="1" s="1"/>
  <c r="E39" i="1" s="1"/>
  <c r="H27" i="1" l="1"/>
  <c r="H28" i="1"/>
  <c r="H29" i="1" s="1"/>
  <c r="H30" i="1" s="1"/>
  <c r="H31" i="1" s="1"/>
  <c r="H32" i="1" s="1"/>
  <c r="H33" i="1" s="1"/>
  <c r="H34" i="1" s="1"/>
  <c r="H35" i="1" s="1"/>
  <c r="H36" i="1" s="1"/>
  <c r="H37" i="1" s="1"/>
  <c r="H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<sst xmlns="http://schemas.openxmlformats.org/spreadsheetml/2006/main" count="44" uniqueCount="27">
  <si>
    <t>Set 1</t>
  </si>
  <si>
    <t>Madrid, Spain</t>
  </si>
  <si>
    <t>Date</t>
  </si>
  <si>
    <t>Average Temperature</t>
  </si>
  <si>
    <t>Sample mean</t>
  </si>
  <si>
    <t>Sample standard deviation</t>
  </si>
  <si>
    <t>Q1</t>
  </si>
  <si>
    <t>Q2</t>
  </si>
  <si>
    <t>Q3</t>
  </si>
  <si>
    <t>Box-and-whisker plot</t>
  </si>
  <si>
    <t>frequency table</t>
  </si>
  <si>
    <t>LL</t>
  </si>
  <si>
    <t>UL</t>
  </si>
  <si>
    <t>Freq</t>
  </si>
  <si>
    <t>Rel Freq %</t>
  </si>
  <si>
    <t>Cum Rel Freq (%)</t>
  </si>
  <si>
    <t>min</t>
  </si>
  <si>
    <t>max</t>
  </si>
  <si>
    <t>Range</t>
  </si>
  <si>
    <t>range/# bins</t>
  </si>
  <si>
    <t>frequency histogram</t>
  </si>
  <si>
    <t>Set 2</t>
  </si>
  <si>
    <t>New York City, NY</t>
  </si>
  <si>
    <t>Crash Date</t>
  </si>
  <si>
    <t>Crash Time</t>
  </si>
  <si>
    <t>Time between consecutive events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</si>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</sst>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:mm;@"/>
    <numFmt numFmtId="166" formatCode="[$-409]h:mm\ AM/PM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10" xfId="0" applyFont="1" applyBorder="1"/>
    <xf numFmtId="164" fontId="0" fillId="0" borderId="10" xfId="0" applyNumberFormat="1" applyBorder="1"/>
    <xf numFmtId="165" fontId="0" fillId="0" borderId="0" xfId="0" applyNumberFormat="1"/>
    <xf numFmtId="165" fontId="0" fillId="0" borderId="10" xfId="0" applyNumberFormat="1" applyBorder="1"/>
    <xf numFmtId="14" fontId="18" fillId="0" borderId="10" xfId="0" applyNumberFormat="1" applyFont="1" applyBorder="1"/>
    <xf numFmtId="166" fontId="18" fillId="0" borderId="10" xfId="0" applyNumberFormat="1" applyFont="1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and Whisker Plot: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Average temperature in Madrid between 2001 and 2013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7C11AAE0-EA74-40E2-BB6A-D83F43D2B04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Average Temperature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Temperature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Frequency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Histogram</a:t>
          </a:r>
        </a:p>
      </cx:txPr>
    </cx:title>
    <cx:plotArea>
      <cx:plotAreaRegion>
        <cx:series layoutId="clusteredColumn" uniqueId="{51472B5E-4356-4E48-BEED-724AFCA94033}">
          <cx:dataId val="0"/>
          <cx:layoutPr>
            <cx:binning intervalClosed="r">
              <cx:binSize val="1.7500000000000002"/>
            </cx:binning>
          </cx:layoutPr>
        </cx:series>
      </cx:plotAreaRegion>
      <cx:axis id="0">
        <cx:catScaling gapWidth="0"/>
        <cx:title>
          <cx:tx>
            <cx:txData>
              <cx:v>Average Temperature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Temperature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  <a:latin typeface="+mn-lt"/>
              </a:rPr>
              <a:t>Box and Whisker Plot: Time between crashes in NYC on Mar 1, 2020</a:t>
            </a:r>
            <a:endParaRPr lang="en-US" sz="1400">
              <a:effectLst/>
              <a:latin typeface="+mn-lt"/>
            </a:endParaRPr>
          </a:p>
        </cx:rich>
      </cx:tx>
    </cx:title>
    <cx:plotArea>
      <cx:plotAreaRegion>
        <cx:series layoutId="boxWhisker" uniqueId="{2376C51E-95FC-45FE-B2FB-C1E0FD3842E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Time between cra crash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between cra crash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Frequency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Histogram</a:t>
          </a:r>
        </a:p>
      </cx:txPr>
    </cx:title>
    <cx:plotArea>
      <cx:plotAreaRegion>
        <cx:series layoutId="clusteredColumn" uniqueId="{338CD7AD-9CEA-4B8D-9790-2E9ABAC421DC}">
          <cx:dataId val="0"/>
          <cx:layoutPr>
            <cx:binning intervalClosed="r">
              <cx:binSize val="0.0027777777777777805"/>
            </cx:binning>
          </cx:layoutPr>
        </cx:series>
      </cx:plotAreaRegion>
      <cx:axis id="0">
        <cx:catScaling gapWidth="0"/>
        <cx:title>
          <cx:tx>
            <cx:txData>
              <cx:v>Time between car crash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between car crash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9</xdr:row>
      <xdr:rowOff>114300</xdr:rowOff>
    </xdr:from>
    <xdr:to>
      <xdr:col>9</xdr:col>
      <xdr:colOff>45720</xdr:colOff>
      <xdr:row>23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D560D04-B710-4EDB-80A5-84BDB64114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13335</xdr:colOff>
      <xdr:row>42</xdr:row>
      <xdr:rowOff>26670</xdr:rowOff>
    </xdr:from>
    <xdr:to>
      <xdr:col>8</xdr:col>
      <xdr:colOff>447675</xdr:colOff>
      <xdr:row>57</xdr:row>
      <xdr:rowOff>186690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0A73CBF-932F-78CD-EF20-F20FD4B337E3}"/>
                </a:ext>
                <a:ext uri="{147F2762-F138-4A5C-976F-8EAC2B608ADB}">
                  <a16:predDERef xmlns:a16="http://schemas.microsoft.com/office/drawing/2014/main" pred="{BD560D04-B710-4EDB-80A5-84BDB64114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9</xdr:row>
      <xdr:rowOff>114299</xdr:rowOff>
    </xdr:from>
    <xdr:to>
      <xdr:col>8</xdr:col>
      <xdr:colOff>942975</xdr:colOff>
      <xdr:row>24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FD5F0BC-2A78-4638-9910-4B28D11EA1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23812</xdr:colOff>
      <xdr:row>41</xdr:row>
      <xdr:rowOff>42862</xdr:rowOff>
    </xdr:from>
    <xdr:to>
      <xdr:col>8</xdr:col>
      <xdr:colOff>871537</xdr:colOff>
      <xdr:row>55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C9BFAC1-F209-4675-AA07-6800D9A91E33}"/>
                </a:ext>
                <a:ext uri="{147F2762-F138-4A5C-976F-8EAC2B608ADB}">
                  <a16:predDERef xmlns:a16="http://schemas.microsoft.com/office/drawing/2014/main" pred="{BFD5F0BC-2A78-4638-9910-4B28D11EA1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013C-20CC-4BB5-BFE5-9ED5511D5C35}">
  <dimension ref="A1:K154"/>
  <sheetViews>
    <sheetView topLeftCell="A20" zoomScaleNormal="100" workbookViewId="0">
      <selection activeCell="H40" sqref="H40"/>
    </sheetView>
  </sheetViews>
  <sheetFormatPr defaultRowHeight="15"/>
  <cols>
    <col min="1" max="1" width="13.28515625" bestFit="1" customWidth="1"/>
    <col min="2" max="2" width="20" customWidth="1"/>
    <col min="4" max="4" width="22.7109375" bestFit="1" customWidth="1"/>
    <col min="8" max="8" width="16.28515625" bestFit="1" customWidth="1"/>
    <col min="10" max="10" width="11" bestFit="1" customWidth="1"/>
  </cols>
  <sheetData>
    <row r="1" spans="1:5">
      <c r="A1" t="s">
        <v>0</v>
      </c>
    </row>
    <row r="3" spans="1:5">
      <c r="A3" t="s">
        <v>1</v>
      </c>
    </row>
    <row r="4" spans="1:5">
      <c r="A4" s="3" t="s">
        <v>2</v>
      </c>
      <c r="B4" s="3" t="s">
        <v>3</v>
      </c>
      <c r="D4" t="s">
        <v>4</v>
      </c>
      <c r="E4">
        <f>AVERAGE(B4:B154)</f>
        <v>12.339606666666658</v>
      </c>
    </row>
    <row r="5" spans="1:5">
      <c r="A5" s="2">
        <v>36892</v>
      </c>
      <c r="B5" s="1">
        <v>5.4409999999999998</v>
      </c>
      <c r="D5" t="s">
        <v>5</v>
      </c>
      <c r="E5">
        <f>_xlfn.STDEV.S(B5:B154)</f>
        <v>6.747015856292025</v>
      </c>
    </row>
    <row r="6" spans="1:5">
      <c r="A6" s="2">
        <v>36923</v>
      </c>
      <c r="B6" s="1">
        <v>5.7549999999999999</v>
      </c>
      <c r="D6" t="s">
        <v>6</v>
      </c>
      <c r="E6">
        <f>PERCENTILE($B$5:$B$154,0.25)</f>
        <v>6.3180000000000005</v>
      </c>
    </row>
    <row r="7" spans="1:5">
      <c r="A7" s="2">
        <v>36951</v>
      </c>
      <c r="B7" s="1">
        <v>10.06</v>
      </c>
      <c r="D7" t="s">
        <v>7</v>
      </c>
      <c r="E7">
        <f>PERCENTILE($B$5:$B$154,0.5)</f>
        <v>11.4215</v>
      </c>
    </row>
    <row r="8" spans="1:5">
      <c r="A8" s="2">
        <v>36982</v>
      </c>
      <c r="B8" s="1">
        <v>10.074</v>
      </c>
      <c r="D8" t="s">
        <v>8</v>
      </c>
      <c r="E8">
        <f>PERCENTILE($B$5:$B$154,0.75)</f>
        <v>18.456499999999927</v>
      </c>
    </row>
    <row r="9" spans="1:5">
      <c r="A9" s="2">
        <v>37012</v>
      </c>
      <c r="B9" s="1">
        <v>14.17</v>
      </c>
      <c r="D9" t="s">
        <v>9</v>
      </c>
    </row>
    <row r="10" spans="1:5">
      <c r="A10" s="2">
        <v>37043</v>
      </c>
      <c r="B10" s="1">
        <v>20.379000000000001</v>
      </c>
    </row>
    <row r="11" spans="1:5">
      <c r="A11" s="2">
        <v>37073</v>
      </c>
      <c r="B11" s="1">
        <v>21.01</v>
      </c>
    </row>
    <row r="12" spans="1:5">
      <c r="A12" s="2">
        <v>37104</v>
      </c>
      <c r="B12" s="1">
        <v>22.62</v>
      </c>
    </row>
    <row r="13" spans="1:5">
      <c r="A13" s="2">
        <v>37135</v>
      </c>
      <c r="B13" s="1">
        <v>17.434000000000001</v>
      </c>
    </row>
    <row r="14" spans="1:5">
      <c r="A14" s="2">
        <v>37165</v>
      </c>
      <c r="B14" s="1">
        <v>13.859</v>
      </c>
    </row>
    <row r="15" spans="1:5">
      <c r="A15" s="2">
        <v>37196</v>
      </c>
      <c r="B15" s="1">
        <v>5.4089999999999998</v>
      </c>
    </row>
    <row r="16" spans="1:5">
      <c r="A16" s="2">
        <v>37226</v>
      </c>
      <c r="B16" s="1">
        <v>1.746</v>
      </c>
    </row>
    <row r="17" spans="1:11">
      <c r="A17" s="2">
        <v>37257</v>
      </c>
      <c r="B17" s="1">
        <v>5.2649999999999997</v>
      </c>
    </row>
    <row r="18" spans="1:11">
      <c r="A18" s="2">
        <v>37288</v>
      </c>
      <c r="B18" s="1">
        <v>6.35</v>
      </c>
    </row>
    <row r="19" spans="1:11">
      <c r="A19" s="2">
        <v>37316</v>
      </c>
      <c r="B19" s="1">
        <v>8.5809999999999995</v>
      </c>
    </row>
    <row r="20" spans="1:11">
      <c r="A20" s="2">
        <v>37347</v>
      </c>
      <c r="B20" s="1">
        <v>10.432</v>
      </c>
    </row>
    <row r="21" spans="1:11">
      <c r="A21" s="2">
        <v>37377</v>
      </c>
      <c r="B21" s="1">
        <v>12.782999999999999</v>
      </c>
    </row>
    <row r="22" spans="1:11">
      <c r="A22" s="2">
        <v>37408</v>
      </c>
      <c r="B22" s="1">
        <v>20.186</v>
      </c>
    </row>
    <row r="23" spans="1:11">
      <c r="A23" s="2">
        <v>37438</v>
      </c>
      <c r="B23" s="1">
        <v>21.523</v>
      </c>
    </row>
    <row r="24" spans="1:11">
      <c r="A24" s="2">
        <v>37469</v>
      </c>
      <c r="B24" s="1">
        <v>20.655000000000001</v>
      </c>
    </row>
    <row r="25" spans="1:11">
      <c r="A25" s="2">
        <v>37500</v>
      </c>
      <c r="B25" s="1">
        <v>17.007999999999999</v>
      </c>
      <c r="D25" t="s">
        <v>10</v>
      </c>
    </row>
    <row r="26" spans="1:11">
      <c r="A26" s="2">
        <v>37530</v>
      </c>
      <c r="B26" s="1">
        <v>12.710999999999901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15</v>
      </c>
      <c r="J26" t="s">
        <v>16</v>
      </c>
      <c r="K26">
        <f>MIN(B5:B154)</f>
        <v>1.746</v>
      </c>
    </row>
    <row r="27" spans="1:11">
      <c r="A27" s="2">
        <v>37561</v>
      </c>
      <c r="B27" s="1">
        <v>8.125</v>
      </c>
      <c r="D27" s="1">
        <f>ROUND(K26,3)</f>
        <v>1.746</v>
      </c>
      <c r="E27" s="1">
        <f t="shared" ref="E27:E32" si="0">D27+$K$29</f>
        <v>3.5060000000000002</v>
      </c>
      <c r="F27" s="1" cm="1">
        <f t="array" ref="F27:F40">FREQUENCY(B5:B154, E27:E39)</f>
        <v>7</v>
      </c>
      <c r="G27" s="1">
        <f>ROUND(F27/COUNT($B$5:$B$154),3)</f>
        <v>4.7E-2</v>
      </c>
      <c r="H27" s="1">
        <f>G27</f>
        <v>4.7E-2</v>
      </c>
      <c r="J27" t="s">
        <v>17</v>
      </c>
      <c r="K27">
        <f>MAX(B5:B154)</f>
        <v>24.524000000000001</v>
      </c>
    </row>
    <row r="28" spans="1:11">
      <c r="A28" s="2">
        <v>37591</v>
      </c>
      <c r="B28" s="1">
        <v>6.5709999999999997</v>
      </c>
      <c r="D28" s="1">
        <f>E27</f>
        <v>3.5060000000000002</v>
      </c>
      <c r="E28" s="1">
        <f t="shared" si="0"/>
        <v>5.266</v>
      </c>
      <c r="F28" s="1">
        <v>23</v>
      </c>
      <c r="G28" s="1">
        <f t="shared" ref="G28:G39" si="1">ROUND(F28/COUNT($B$5:$B$154),3)</f>
        <v>0.153</v>
      </c>
      <c r="H28" s="1">
        <f>H27+G28</f>
        <v>0.2</v>
      </c>
      <c r="J28" t="s">
        <v>18</v>
      </c>
      <c r="K28">
        <f>MAX(B5:B154)-MIN(B5:B154)</f>
        <v>22.778000000000002</v>
      </c>
    </row>
    <row r="29" spans="1:11">
      <c r="A29" s="2">
        <v>37622</v>
      </c>
      <c r="B29" s="1">
        <v>3.5639999999999898</v>
      </c>
      <c r="D29" s="1">
        <f t="shared" ref="D29:D40" si="2">E28</f>
        <v>5.266</v>
      </c>
      <c r="E29" s="1">
        <f t="shared" si="0"/>
        <v>7.0259999999999998</v>
      </c>
      <c r="F29" s="1">
        <v>15</v>
      </c>
      <c r="G29" s="1">
        <f t="shared" si="1"/>
        <v>0.1</v>
      </c>
      <c r="H29" s="1">
        <f t="shared" ref="H29:H39" si="3">H28+G29</f>
        <v>0.30000000000000004</v>
      </c>
      <c r="J29" t="s">
        <v>19</v>
      </c>
      <c r="K29">
        <f>ROUNDUP(K28/ROUNDUP(SQRT(150),0),2)</f>
        <v>1.76</v>
      </c>
    </row>
    <row r="30" spans="1:11">
      <c r="A30" s="2">
        <v>37653</v>
      </c>
      <c r="B30" s="1">
        <v>3.927</v>
      </c>
      <c r="D30" s="1">
        <f t="shared" si="2"/>
        <v>7.0259999999999998</v>
      </c>
      <c r="E30" s="1">
        <f t="shared" si="0"/>
        <v>8.7859999999999996</v>
      </c>
      <c r="F30" s="1">
        <v>12</v>
      </c>
      <c r="G30" s="1">
        <f t="shared" si="1"/>
        <v>0.08</v>
      </c>
      <c r="H30" s="1">
        <f t="shared" si="3"/>
        <v>0.38000000000000006</v>
      </c>
    </row>
    <row r="31" spans="1:11">
      <c r="A31" s="2">
        <v>37681</v>
      </c>
      <c r="B31" s="1">
        <v>9.6240000000000006</v>
      </c>
      <c r="D31" s="1">
        <f t="shared" si="2"/>
        <v>8.7859999999999996</v>
      </c>
      <c r="E31" s="1">
        <f t="shared" si="0"/>
        <v>10.545999999999999</v>
      </c>
      <c r="F31" s="1">
        <v>13</v>
      </c>
      <c r="G31" s="1">
        <f t="shared" si="1"/>
        <v>8.6999999999999994E-2</v>
      </c>
      <c r="H31" s="1">
        <f t="shared" si="3"/>
        <v>0.46700000000000008</v>
      </c>
    </row>
    <row r="32" spans="1:11">
      <c r="A32" s="2">
        <v>37712</v>
      </c>
      <c r="B32" s="1">
        <v>10.377000000000001</v>
      </c>
      <c r="D32" s="1">
        <f t="shared" si="2"/>
        <v>10.545999999999999</v>
      </c>
      <c r="E32" s="1">
        <f t="shared" si="0"/>
        <v>12.305999999999999</v>
      </c>
      <c r="F32" s="1">
        <v>10</v>
      </c>
      <c r="G32" s="1">
        <f t="shared" si="1"/>
        <v>6.7000000000000004E-2</v>
      </c>
      <c r="H32" s="1">
        <f t="shared" si="3"/>
        <v>0.53400000000000003</v>
      </c>
    </row>
    <row r="33" spans="1:8">
      <c r="A33" s="2">
        <v>37742</v>
      </c>
      <c r="B33" s="1">
        <v>15.1</v>
      </c>
      <c r="D33" s="1">
        <f t="shared" si="2"/>
        <v>12.305999999999999</v>
      </c>
      <c r="E33" s="1">
        <f t="shared" ref="E33:E40" si="4">D33+$K$29</f>
        <v>14.065999999999999</v>
      </c>
      <c r="F33" s="1">
        <v>11</v>
      </c>
      <c r="G33" s="1">
        <f t="shared" si="1"/>
        <v>7.2999999999999995E-2</v>
      </c>
      <c r="H33" s="1">
        <f t="shared" si="3"/>
        <v>0.60699999999999998</v>
      </c>
    </row>
    <row r="34" spans="1:8">
      <c r="A34" s="2">
        <v>37773</v>
      </c>
      <c r="B34" s="1">
        <v>22.305</v>
      </c>
      <c r="D34" s="1">
        <f t="shared" si="2"/>
        <v>14.065999999999999</v>
      </c>
      <c r="E34" s="1">
        <f t="shared" si="4"/>
        <v>15.825999999999999</v>
      </c>
      <c r="F34" s="1">
        <v>6</v>
      </c>
      <c r="G34" s="1">
        <f t="shared" si="1"/>
        <v>0.04</v>
      </c>
      <c r="H34" s="1">
        <f t="shared" si="3"/>
        <v>0.64700000000000002</v>
      </c>
    </row>
    <row r="35" spans="1:8">
      <c r="A35" s="2">
        <v>37803</v>
      </c>
      <c r="B35" s="1">
        <v>22.527999999999999</v>
      </c>
      <c r="D35" s="1">
        <f t="shared" si="2"/>
        <v>15.825999999999999</v>
      </c>
      <c r="E35" s="1">
        <f t="shared" si="4"/>
        <v>17.585999999999999</v>
      </c>
      <c r="F35" s="1">
        <v>9</v>
      </c>
      <c r="G35" s="1">
        <f t="shared" si="1"/>
        <v>0.06</v>
      </c>
      <c r="H35" s="1">
        <f t="shared" si="3"/>
        <v>0.70700000000000007</v>
      </c>
    </row>
    <row r="36" spans="1:8">
      <c r="A36" s="2">
        <v>37834</v>
      </c>
      <c r="B36" s="1">
        <v>24.524000000000001</v>
      </c>
      <c r="D36" s="1">
        <f t="shared" si="2"/>
        <v>17.585999999999999</v>
      </c>
      <c r="E36" s="1">
        <f t="shared" si="4"/>
        <v>19.346</v>
      </c>
      <c r="F36" s="1">
        <v>10</v>
      </c>
      <c r="G36" s="1">
        <f t="shared" si="1"/>
        <v>6.7000000000000004E-2</v>
      </c>
      <c r="H36" s="1">
        <f t="shared" si="3"/>
        <v>0.77400000000000002</v>
      </c>
    </row>
    <row r="37" spans="1:8">
      <c r="A37" s="2">
        <v>37865</v>
      </c>
      <c r="B37" s="1">
        <v>18.952000000000002</v>
      </c>
      <c r="D37" s="1">
        <f t="shared" si="2"/>
        <v>19.346</v>
      </c>
      <c r="E37" s="1">
        <f t="shared" si="4"/>
        <v>21.106000000000002</v>
      </c>
      <c r="F37" s="1">
        <v>11</v>
      </c>
      <c r="G37" s="1">
        <f t="shared" si="1"/>
        <v>7.2999999999999995E-2</v>
      </c>
      <c r="H37" s="1">
        <f t="shared" si="3"/>
        <v>0.84699999999999998</v>
      </c>
    </row>
    <row r="38" spans="1:8">
      <c r="A38" s="2">
        <v>37895</v>
      </c>
      <c r="B38" s="1">
        <v>11.324999999999999</v>
      </c>
      <c r="D38" s="1">
        <f t="shared" si="2"/>
        <v>21.106000000000002</v>
      </c>
      <c r="E38" s="1">
        <f t="shared" si="4"/>
        <v>22.866000000000003</v>
      </c>
      <c r="F38" s="1">
        <v>16</v>
      </c>
      <c r="G38" s="1">
        <f t="shared" si="1"/>
        <v>0.107</v>
      </c>
      <c r="H38" s="10">
        <f t="shared" si="3"/>
        <v>0.95399999999999996</v>
      </c>
    </row>
    <row r="39" spans="1:8">
      <c r="A39" s="2">
        <v>37926</v>
      </c>
      <c r="B39" s="1">
        <v>8.2289999999999992</v>
      </c>
      <c r="D39" s="1">
        <f t="shared" si="2"/>
        <v>22.866000000000003</v>
      </c>
      <c r="E39" s="1">
        <f t="shared" si="4"/>
        <v>24.626000000000005</v>
      </c>
      <c r="F39" s="10">
        <v>7</v>
      </c>
      <c r="G39" s="1">
        <f t="shared" si="1"/>
        <v>4.7E-2</v>
      </c>
      <c r="H39" s="9">
        <f>ROUND(H38+G39,2)</f>
        <v>1</v>
      </c>
    </row>
    <row r="40" spans="1:8">
      <c r="A40" s="2">
        <v>37956</v>
      </c>
      <c r="B40" s="1">
        <v>4.6339999999999897</v>
      </c>
      <c r="F40" s="9">
        <v>0</v>
      </c>
      <c r="G40" s="9">
        <f>ROUND(SUM(G27:G39),1)</f>
        <v>1</v>
      </c>
    </row>
    <row r="41" spans="1:8">
      <c r="A41" s="2">
        <v>37987</v>
      </c>
      <c r="B41" s="1">
        <v>5.2649999999999997</v>
      </c>
    </row>
    <row r="42" spans="1:8">
      <c r="A42" s="2">
        <v>38018</v>
      </c>
      <c r="B42" s="1">
        <v>5.2529999999999903</v>
      </c>
      <c r="D42" t="s">
        <v>20</v>
      </c>
    </row>
    <row r="43" spans="1:8">
      <c r="A43" s="2">
        <v>38047</v>
      </c>
      <c r="B43" s="1">
        <v>6.593</v>
      </c>
    </row>
    <row r="44" spans="1:8">
      <c r="A44" s="2">
        <v>38078</v>
      </c>
      <c r="B44" s="1">
        <v>8.9909999999999997</v>
      </c>
    </row>
    <row r="45" spans="1:8">
      <c r="A45" s="2">
        <v>38108</v>
      </c>
      <c r="B45" s="1">
        <v>12.617000000000001</v>
      </c>
    </row>
    <row r="46" spans="1:8">
      <c r="A46" s="2">
        <v>38139</v>
      </c>
      <c r="B46" s="1">
        <v>21.125</v>
      </c>
    </row>
    <row r="47" spans="1:8">
      <c r="A47" s="2">
        <v>38169</v>
      </c>
      <c r="B47" s="1">
        <v>22.177</v>
      </c>
    </row>
    <row r="48" spans="1:8">
      <c r="A48" s="2">
        <v>38200</v>
      </c>
      <c r="B48" s="1">
        <v>21.351999999999901</v>
      </c>
    </row>
    <row r="49" spans="1:2">
      <c r="A49" s="2">
        <v>38231</v>
      </c>
      <c r="B49" s="1">
        <v>19.14</v>
      </c>
    </row>
    <row r="50" spans="1:2">
      <c r="A50" s="2">
        <v>38261</v>
      </c>
      <c r="B50" s="1">
        <v>13.077999999999999</v>
      </c>
    </row>
    <row r="51" spans="1:2">
      <c r="A51" s="2">
        <v>38292</v>
      </c>
      <c r="B51" s="1">
        <v>6.2349999999999897</v>
      </c>
    </row>
    <row r="52" spans="1:2">
      <c r="A52" s="2">
        <v>38322</v>
      </c>
      <c r="B52" s="1">
        <v>4.2430000000000003</v>
      </c>
    </row>
    <row r="53" spans="1:2">
      <c r="A53" s="2">
        <v>38353</v>
      </c>
      <c r="B53" s="1">
        <v>2.6459999999999999</v>
      </c>
    </row>
    <row r="54" spans="1:2">
      <c r="A54" s="2">
        <v>38384</v>
      </c>
      <c r="B54" s="1">
        <v>2.125</v>
      </c>
    </row>
    <row r="55" spans="1:2">
      <c r="A55" s="2">
        <v>38412</v>
      </c>
      <c r="B55" s="1">
        <v>7.8779999999999903</v>
      </c>
    </row>
    <row r="56" spans="1:2">
      <c r="A56" s="2">
        <v>38443</v>
      </c>
      <c r="B56" s="1">
        <v>10.763</v>
      </c>
    </row>
    <row r="57" spans="1:2">
      <c r="A57" s="2">
        <v>38473</v>
      </c>
      <c r="B57" s="1">
        <v>15.782</v>
      </c>
    </row>
    <row r="58" spans="1:2">
      <c r="A58" s="2">
        <v>38504</v>
      </c>
      <c r="B58" s="1">
        <v>21.884</v>
      </c>
    </row>
    <row r="59" spans="1:2">
      <c r="A59" s="2">
        <v>38534</v>
      </c>
      <c r="B59" s="1">
        <v>22.922999999999998</v>
      </c>
    </row>
    <row r="60" spans="1:2">
      <c r="A60" s="2">
        <v>38565</v>
      </c>
      <c r="B60" s="1">
        <v>22.414999999999999</v>
      </c>
    </row>
    <row r="61" spans="1:2">
      <c r="A61" s="2">
        <v>38596</v>
      </c>
      <c r="B61" s="1">
        <v>17.637</v>
      </c>
    </row>
    <row r="62" spans="1:2">
      <c r="A62" s="2">
        <v>38626</v>
      </c>
      <c r="B62" s="1">
        <v>13.101000000000001</v>
      </c>
    </row>
    <row r="63" spans="1:2">
      <c r="A63" s="2">
        <v>38657</v>
      </c>
      <c r="B63" s="1">
        <v>6.3150000000000004</v>
      </c>
    </row>
    <row r="64" spans="1:2">
      <c r="A64" s="2">
        <v>38687</v>
      </c>
      <c r="B64" s="1">
        <v>3.6829999999999998</v>
      </c>
    </row>
    <row r="65" spans="1:2">
      <c r="A65" s="2">
        <v>38718</v>
      </c>
      <c r="B65" s="1">
        <v>2.6560000000000001</v>
      </c>
    </row>
    <row r="66" spans="1:2">
      <c r="A66" s="2">
        <v>38749</v>
      </c>
      <c r="B66" s="1">
        <v>3.8</v>
      </c>
    </row>
    <row r="67" spans="1:2">
      <c r="A67" s="2">
        <v>38777</v>
      </c>
      <c r="B67" s="1">
        <v>8.5660000000000007</v>
      </c>
    </row>
    <row r="68" spans="1:2">
      <c r="A68" s="2">
        <v>38808</v>
      </c>
      <c r="B68" s="1">
        <v>11.388</v>
      </c>
    </row>
    <row r="69" spans="1:2">
      <c r="A69" s="2">
        <v>38838</v>
      </c>
      <c r="B69" s="1">
        <v>16.416</v>
      </c>
    </row>
    <row r="70" spans="1:2">
      <c r="A70" s="2">
        <v>38869</v>
      </c>
      <c r="B70" s="1">
        <v>20.638999999999999</v>
      </c>
    </row>
    <row r="71" spans="1:2">
      <c r="A71" s="2">
        <v>38899</v>
      </c>
      <c r="B71" s="1">
        <v>24.297999999999998</v>
      </c>
    </row>
    <row r="72" spans="1:2">
      <c r="A72" s="2">
        <v>38930</v>
      </c>
      <c r="B72" s="1">
        <v>21.052</v>
      </c>
    </row>
    <row r="73" spans="1:2">
      <c r="A73" s="2">
        <v>38961</v>
      </c>
      <c r="B73" s="1">
        <v>19.334</v>
      </c>
    </row>
    <row r="74" spans="1:2">
      <c r="A74" s="2">
        <v>38991</v>
      </c>
      <c r="B74" s="1">
        <v>14.448</v>
      </c>
    </row>
    <row r="75" spans="1:2">
      <c r="A75" s="2">
        <v>39022</v>
      </c>
      <c r="B75" s="1">
        <v>10.053999999999901</v>
      </c>
    </row>
    <row r="76" spans="1:2">
      <c r="A76" s="2">
        <v>39052</v>
      </c>
      <c r="B76" s="1">
        <v>4.032</v>
      </c>
    </row>
    <row r="77" spans="1:2">
      <c r="A77" s="2">
        <v>39083</v>
      </c>
      <c r="B77" s="1">
        <v>4.3150000000000004</v>
      </c>
    </row>
    <row r="78" spans="1:2">
      <c r="A78" s="2">
        <v>39114</v>
      </c>
      <c r="B78" s="1">
        <v>6.8679999999999897</v>
      </c>
    </row>
    <row r="79" spans="1:2">
      <c r="A79" s="2">
        <v>39142</v>
      </c>
      <c r="B79" s="1">
        <v>7.149</v>
      </c>
    </row>
    <row r="80" spans="1:2">
      <c r="A80" s="2">
        <v>39173</v>
      </c>
      <c r="B80" s="1">
        <v>10.558</v>
      </c>
    </row>
    <row r="81" spans="1:2">
      <c r="A81" s="2">
        <v>39203</v>
      </c>
      <c r="B81" s="1">
        <v>13.661</v>
      </c>
    </row>
    <row r="82" spans="1:2">
      <c r="A82" s="2">
        <v>39234</v>
      </c>
      <c r="B82" s="1">
        <v>17.417000000000002</v>
      </c>
    </row>
    <row r="83" spans="1:2">
      <c r="A83" s="2">
        <v>39264</v>
      </c>
      <c r="B83" s="1">
        <v>21.366</v>
      </c>
    </row>
    <row r="84" spans="1:2">
      <c r="A84" s="2">
        <v>39295</v>
      </c>
      <c r="B84" s="1">
        <v>20.619</v>
      </c>
    </row>
    <row r="85" spans="1:2">
      <c r="A85" s="2">
        <v>39326</v>
      </c>
      <c r="B85" s="1">
        <v>18.215</v>
      </c>
    </row>
    <row r="86" spans="1:2">
      <c r="A86" s="2">
        <v>39356</v>
      </c>
      <c r="B86" s="1">
        <v>12.238</v>
      </c>
    </row>
    <row r="87" spans="1:2">
      <c r="A87" s="2">
        <v>39387</v>
      </c>
      <c r="B87" s="1">
        <v>6.4429999999999996</v>
      </c>
    </row>
    <row r="88" spans="1:2">
      <c r="A88" s="2">
        <v>39417</v>
      </c>
      <c r="B88" s="1">
        <v>3.8159999999999998</v>
      </c>
    </row>
    <row r="89" spans="1:2">
      <c r="A89" s="2">
        <v>39448</v>
      </c>
      <c r="B89" s="1">
        <v>5.7079999999999904</v>
      </c>
    </row>
    <row r="90" spans="1:2">
      <c r="A90" s="2">
        <v>39479</v>
      </c>
      <c r="B90" s="1">
        <v>7.133</v>
      </c>
    </row>
    <row r="91" spans="1:2">
      <c r="A91" s="2">
        <v>39508</v>
      </c>
      <c r="B91" s="1">
        <v>7.585</v>
      </c>
    </row>
    <row r="92" spans="1:2">
      <c r="A92" s="2">
        <v>39539</v>
      </c>
      <c r="B92" s="1">
        <v>10.575999999999899</v>
      </c>
    </row>
    <row r="93" spans="1:2">
      <c r="A93" s="2">
        <v>39569</v>
      </c>
      <c r="B93" s="1">
        <v>12.995999999999899</v>
      </c>
    </row>
    <row r="94" spans="1:2">
      <c r="A94" s="2">
        <v>39600</v>
      </c>
      <c r="B94" s="1">
        <v>18.154</v>
      </c>
    </row>
    <row r="95" spans="1:2">
      <c r="A95" s="2">
        <v>39630</v>
      </c>
      <c r="B95" s="1">
        <v>21.295999999999999</v>
      </c>
    </row>
    <row r="96" spans="1:2">
      <c r="A96" s="2">
        <v>39661</v>
      </c>
      <c r="B96" s="1">
        <v>21.843</v>
      </c>
    </row>
    <row r="97" spans="1:2">
      <c r="A97" s="2">
        <v>39692</v>
      </c>
      <c r="B97" s="1">
        <v>16.875999999999902</v>
      </c>
    </row>
    <row r="98" spans="1:2">
      <c r="A98" s="2">
        <v>39722</v>
      </c>
      <c r="B98" s="1">
        <v>11.632999999999999</v>
      </c>
    </row>
    <row r="99" spans="1:2">
      <c r="A99" s="2">
        <v>39753</v>
      </c>
      <c r="B99" s="1">
        <v>5.4909999999999997</v>
      </c>
    </row>
    <row r="100" spans="1:2">
      <c r="A100" s="2">
        <v>39783</v>
      </c>
      <c r="B100" s="1">
        <v>3.7089999999999899</v>
      </c>
    </row>
    <row r="101" spans="1:2">
      <c r="A101" s="2">
        <v>39814</v>
      </c>
      <c r="B101" s="1">
        <v>3.0049999999999999</v>
      </c>
    </row>
    <row r="102" spans="1:2">
      <c r="A102" s="2">
        <v>39845</v>
      </c>
      <c r="B102" s="1">
        <v>5.23</v>
      </c>
    </row>
    <row r="103" spans="1:2">
      <c r="A103" s="2">
        <v>39873</v>
      </c>
      <c r="B103" s="1">
        <v>9.0259999999999998</v>
      </c>
    </row>
    <row r="104" spans="1:2">
      <c r="A104" s="2">
        <v>39904</v>
      </c>
      <c r="B104" s="1">
        <v>9.18</v>
      </c>
    </row>
    <row r="105" spans="1:2">
      <c r="A105" s="2">
        <v>39934</v>
      </c>
      <c r="B105" s="1">
        <v>15.945</v>
      </c>
    </row>
    <row r="106" spans="1:2">
      <c r="A106" s="2">
        <v>39965</v>
      </c>
      <c r="B106" s="1">
        <v>20.271999999999998</v>
      </c>
    </row>
    <row r="107" spans="1:2">
      <c r="A107" s="2">
        <v>39995</v>
      </c>
      <c r="B107" s="1">
        <v>22.57</v>
      </c>
    </row>
    <row r="108" spans="1:2">
      <c r="A108" s="2">
        <v>40026</v>
      </c>
      <c r="B108" s="1">
        <v>23.71</v>
      </c>
    </row>
    <row r="109" spans="1:2">
      <c r="A109" s="2">
        <v>40057</v>
      </c>
      <c r="B109" s="1">
        <v>18.500999999999902</v>
      </c>
    </row>
    <row r="110" spans="1:2">
      <c r="A110" s="2">
        <v>40087</v>
      </c>
      <c r="B110" s="1">
        <v>14.610999999999899</v>
      </c>
    </row>
    <row r="111" spans="1:2">
      <c r="A111" s="2">
        <v>40118</v>
      </c>
      <c r="B111" s="1">
        <v>9.1940000000000008</v>
      </c>
    </row>
    <row r="112" spans="1:2">
      <c r="A112" s="2">
        <v>40148</v>
      </c>
      <c r="B112" s="1">
        <v>4.2639999999999896</v>
      </c>
    </row>
    <row r="113" spans="1:2">
      <c r="A113" s="2">
        <v>40179</v>
      </c>
      <c r="B113" s="1">
        <v>3.4430000000000001</v>
      </c>
    </row>
    <row r="114" spans="1:2">
      <c r="A114" s="2">
        <v>40210</v>
      </c>
      <c r="B114" s="1">
        <v>4.0609999999999999</v>
      </c>
    </row>
    <row r="115" spans="1:2">
      <c r="A115" s="2">
        <v>40238</v>
      </c>
      <c r="B115" s="1">
        <v>6.6719999999999997</v>
      </c>
    </row>
    <row r="116" spans="1:2">
      <c r="A116" s="2">
        <v>40269</v>
      </c>
      <c r="B116" s="1">
        <v>11.455</v>
      </c>
    </row>
    <row r="117" spans="1:2">
      <c r="A117" s="2">
        <v>40299</v>
      </c>
      <c r="B117" s="1">
        <v>12.978999999999999</v>
      </c>
    </row>
    <row r="118" spans="1:2">
      <c r="A118" s="2">
        <v>40330</v>
      </c>
      <c r="B118" s="1">
        <v>18.202999999999999</v>
      </c>
    </row>
    <row r="119" spans="1:2">
      <c r="A119" s="2">
        <v>40360</v>
      </c>
      <c r="B119" s="1">
        <v>23.974</v>
      </c>
    </row>
    <row r="120" spans="1:2">
      <c r="A120" s="2">
        <v>40391</v>
      </c>
      <c r="B120" s="1">
        <v>22.934000000000001</v>
      </c>
    </row>
    <row r="121" spans="1:2">
      <c r="A121" s="2">
        <v>40422</v>
      </c>
      <c r="B121" s="1">
        <v>18.323</v>
      </c>
    </row>
    <row r="122" spans="1:2">
      <c r="A122" s="2">
        <v>40452</v>
      </c>
      <c r="B122" s="1">
        <v>11.683999999999999</v>
      </c>
    </row>
    <row r="123" spans="1:2">
      <c r="A123" s="2">
        <v>40483</v>
      </c>
      <c r="B123" s="1">
        <v>6.327</v>
      </c>
    </row>
    <row r="124" spans="1:2">
      <c r="A124" s="2">
        <v>40513</v>
      </c>
      <c r="B124" s="1">
        <v>4.0220000000000002</v>
      </c>
    </row>
    <row r="125" spans="1:2">
      <c r="A125" s="2">
        <v>40544</v>
      </c>
      <c r="B125" s="1">
        <v>4.2320000000000002</v>
      </c>
    </row>
    <row r="126" spans="1:2">
      <c r="A126" s="2">
        <v>40575</v>
      </c>
      <c r="B126" s="1">
        <v>5.8039999999999896</v>
      </c>
    </row>
    <row r="127" spans="1:2">
      <c r="A127" s="2">
        <v>40603</v>
      </c>
      <c r="B127" s="1">
        <v>7.5789999999999997</v>
      </c>
    </row>
    <row r="128" spans="1:2">
      <c r="A128" s="2">
        <v>40634</v>
      </c>
      <c r="B128" s="1">
        <v>13.499000000000001</v>
      </c>
    </row>
    <row r="129" spans="1:2">
      <c r="A129" s="2">
        <v>40664</v>
      </c>
      <c r="B129" s="1">
        <v>16.440000000000001</v>
      </c>
    </row>
    <row r="130" spans="1:2">
      <c r="A130" s="2">
        <v>40695</v>
      </c>
      <c r="B130" s="1">
        <v>19.625</v>
      </c>
    </row>
    <row r="131" spans="1:2">
      <c r="A131" s="2">
        <v>40725</v>
      </c>
      <c r="B131" s="1">
        <v>21.49</v>
      </c>
    </row>
    <row r="132" spans="1:2">
      <c r="A132" s="2">
        <v>40756</v>
      </c>
      <c r="B132" s="1">
        <v>22.851999999999901</v>
      </c>
    </row>
    <row r="133" spans="1:2">
      <c r="A133" s="2">
        <v>40787</v>
      </c>
      <c r="B133" s="1">
        <v>19.864999999999998</v>
      </c>
    </row>
    <row r="134" spans="1:2">
      <c r="A134" s="2">
        <v>40817</v>
      </c>
      <c r="B134" s="1">
        <v>14.487</v>
      </c>
    </row>
    <row r="135" spans="1:2">
      <c r="A135" s="2">
        <v>40848</v>
      </c>
      <c r="B135" s="1">
        <v>8.8409999999999993</v>
      </c>
    </row>
    <row r="136" spans="1:2">
      <c r="A136" s="2">
        <v>40878</v>
      </c>
      <c r="B136" s="1">
        <v>4.6040000000000001</v>
      </c>
    </row>
    <row r="137" spans="1:2">
      <c r="A137" s="2">
        <v>40909</v>
      </c>
      <c r="B137" s="1">
        <v>3.7530000000000001</v>
      </c>
    </row>
    <row r="138" spans="1:2">
      <c r="A138" s="2">
        <v>40940</v>
      </c>
      <c r="B138" s="1">
        <v>2.9470000000000001</v>
      </c>
    </row>
    <row r="139" spans="1:2">
      <c r="A139" s="2">
        <v>40969</v>
      </c>
      <c r="B139" s="1">
        <v>8.8079999999999998</v>
      </c>
    </row>
    <row r="140" spans="1:2">
      <c r="A140" s="2">
        <v>41000</v>
      </c>
      <c r="B140" s="1">
        <v>8.1259999999999994</v>
      </c>
    </row>
    <row r="141" spans="1:2">
      <c r="A141" s="2">
        <v>41030</v>
      </c>
      <c r="B141" s="1">
        <v>15.943</v>
      </c>
    </row>
    <row r="142" spans="1:2">
      <c r="A142" s="2">
        <v>41061</v>
      </c>
      <c r="B142" s="1">
        <v>20.234000000000002</v>
      </c>
    </row>
    <row r="143" spans="1:2">
      <c r="A143" s="2">
        <v>41091</v>
      </c>
      <c r="B143" s="1">
        <v>21.831</v>
      </c>
    </row>
    <row r="144" spans="1:2">
      <c r="A144" s="2">
        <v>41122</v>
      </c>
      <c r="B144" s="1">
        <v>23.021000000000001</v>
      </c>
    </row>
    <row r="145" spans="1:2">
      <c r="A145" s="2">
        <v>41153</v>
      </c>
      <c r="B145" s="1">
        <v>18.204000000000001</v>
      </c>
    </row>
    <row r="146" spans="1:2">
      <c r="A146" s="2">
        <v>41183</v>
      </c>
      <c r="B146" s="1">
        <v>12.509</v>
      </c>
    </row>
    <row r="147" spans="1:2">
      <c r="A147" s="2">
        <v>41214</v>
      </c>
      <c r="B147" s="1">
        <v>7.6099999999999897</v>
      </c>
    </row>
    <row r="148" spans="1:2">
      <c r="A148" s="2">
        <v>41244</v>
      </c>
      <c r="B148" s="1">
        <v>4.9719999999999898</v>
      </c>
    </row>
    <row r="149" spans="1:2">
      <c r="A149" s="2">
        <v>41275</v>
      </c>
      <c r="B149" s="1">
        <v>4.6909999999999998</v>
      </c>
    </row>
    <row r="150" spans="1:2">
      <c r="A150" s="2">
        <v>41306</v>
      </c>
      <c r="B150" s="1">
        <v>4.4029999999999996</v>
      </c>
    </row>
    <row r="151" spans="1:2">
      <c r="A151" s="2">
        <v>41334</v>
      </c>
      <c r="B151" s="1">
        <v>7.5039999999999996</v>
      </c>
    </row>
    <row r="152" spans="1:2">
      <c r="A152" s="2">
        <v>41365</v>
      </c>
      <c r="B152" s="1">
        <v>9.4829999999999899</v>
      </c>
    </row>
    <row r="153" spans="1:2">
      <c r="A153" s="2">
        <v>41395</v>
      </c>
      <c r="B153" s="1">
        <v>11.629</v>
      </c>
    </row>
    <row r="154" spans="1:2">
      <c r="A154" s="2">
        <v>41426</v>
      </c>
      <c r="B154" s="1">
        <v>17.565000000000001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A49B-A26E-4C78-9970-D868E4103702}">
  <dimension ref="A1:N150"/>
  <sheetViews>
    <sheetView tabSelected="1" topLeftCell="C34" workbookViewId="0">
      <selection activeCell="L18" sqref="L18"/>
    </sheetView>
  </sheetViews>
  <sheetFormatPr defaultRowHeight="15"/>
  <cols>
    <col min="1" max="1" width="11.7109375" customWidth="1"/>
    <col min="2" max="2" width="11.7109375" bestFit="1" customWidth="1"/>
    <col min="3" max="3" width="32" bestFit="1" customWidth="1"/>
    <col min="4" max="4" width="8.85546875" customWidth="1"/>
    <col min="5" max="5" width="25" bestFit="1" customWidth="1"/>
    <col min="6" max="6" width="11.42578125" bestFit="1" customWidth="1"/>
    <col min="8" max="8" width="10.28515625" bestFit="1" customWidth="1"/>
    <col min="9" max="9" width="16.28515625" bestFit="1" customWidth="1"/>
    <col min="11" max="11" width="12" bestFit="1" customWidth="1"/>
    <col min="12" max="12" width="11.5703125" bestFit="1" customWidth="1"/>
  </cols>
  <sheetData>
    <row r="1" spans="1:6">
      <c r="A1" t="s">
        <v>21</v>
      </c>
    </row>
    <row r="3" spans="1:6">
      <c r="A3" t="s">
        <v>22</v>
      </c>
    </row>
    <row r="4" spans="1:6">
      <c r="A4" s="3" t="s">
        <v>23</v>
      </c>
      <c r="B4" s="3" t="s">
        <v>24</v>
      </c>
      <c r="C4" s="3" t="s">
        <v>25</v>
      </c>
      <c r="E4" t="s">
        <v>4</v>
      </c>
      <c r="F4" s="5">
        <f>AVERAGE(C6:C150)</f>
        <v>6.5134099616858242E-3</v>
      </c>
    </row>
    <row r="5" spans="1:6">
      <c r="A5" s="7">
        <v>43891</v>
      </c>
      <c r="B5" s="8">
        <v>0</v>
      </c>
      <c r="C5" s="4"/>
      <c r="E5" t="s">
        <v>5</v>
      </c>
      <c r="F5" s="5">
        <f>_xlfn.STDEV.S(C6:C150)</f>
        <v>6.4871982918591866E-3</v>
      </c>
    </row>
    <row r="6" spans="1:6">
      <c r="A6" s="7">
        <v>43891</v>
      </c>
      <c r="B6" s="8">
        <v>0</v>
      </c>
      <c r="C6" s="6">
        <f>IF((B6-B5)&lt;0,1-(B5-B6),(B6-B5))</f>
        <v>0</v>
      </c>
      <c r="D6" s="5"/>
      <c r="E6" t="s">
        <v>6</v>
      </c>
      <c r="F6" s="5">
        <f>PERCENTILE($C$6:$C$150,0.25)</f>
        <v>2.0833333333332149E-3</v>
      </c>
    </row>
    <row r="7" spans="1:6">
      <c r="A7" s="7">
        <v>43891</v>
      </c>
      <c r="B7" s="8">
        <v>3.472222222222222E-3</v>
      </c>
      <c r="C7" s="6">
        <f t="shared" ref="C7:C70" si="0">IF((B7-B6)&lt;0,1-(B6-B7),(B7-B6))</f>
        <v>3.472222222222222E-3</v>
      </c>
      <c r="D7" s="5"/>
      <c r="E7" t="s">
        <v>7</v>
      </c>
      <c r="F7" s="5">
        <f>PERCENTILE($C$6:$C$150,0.5)</f>
        <v>4.8611111111112049E-3</v>
      </c>
    </row>
    <row r="8" spans="1:6">
      <c r="A8" s="7">
        <v>43891</v>
      </c>
      <c r="B8" s="8">
        <v>3.472222222222222E-3</v>
      </c>
      <c r="C8" s="6">
        <f t="shared" si="0"/>
        <v>0</v>
      </c>
      <c r="D8" s="5"/>
      <c r="E8" t="s">
        <v>8</v>
      </c>
      <c r="F8" s="5">
        <f>PERCENTILE($C$6:$C$150,0.75)</f>
        <v>8.3333333333333037E-3</v>
      </c>
    </row>
    <row r="9" spans="1:6">
      <c r="A9" s="7">
        <v>43891</v>
      </c>
      <c r="B9" s="8">
        <v>2.0833333333333332E-2</v>
      </c>
      <c r="C9" s="6">
        <f t="shared" si="0"/>
        <v>1.7361111111111112E-2</v>
      </c>
      <c r="D9" s="5"/>
      <c r="E9" t="s">
        <v>9</v>
      </c>
    </row>
    <row r="10" spans="1:6">
      <c r="A10" s="7">
        <v>43891</v>
      </c>
      <c r="B10" s="8">
        <v>2.9166666666666664E-2</v>
      </c>
      <c r="C10" s="6">
        <f t="shared" si="0"/>
        <v>8.3333333333333315E-3</v>
      </c>
      <c r="D10" s="5"/>
    </row>
    <row r="11" spans="1:6">
      <c r="A11" s="7">
        <v>43891</v>
      </c>
      <c r="B11" s="8">
        <v>6.1111111111111116E-2</v>
      </c>
      <c r="C11" s="6">
        <f t="shared" si="0"/>
        <v>3.1944444444444456E-2</v>
      </c>
      <c r="D11" s="5"/>
    </row>
    <row r="12" spans="1:6">
      <c r="A12" s="7">
        <v>43891</v>
      </c>
      <c r="B12" s="8">
        <v>6.25E-2</v>
      </c>
      <c r="C12" s="6">
        <f t="shared" si="0"/>
        <v>1.388888888888884E-3</v>
      </c>
      <c r="D12" s="5"/>
    </row>
    <row r="13" spans="1:6">
      <c r="A13" s="7">
        <v>43891</v>
      </c>
      <c r="B13" s="8">
        <v>7.6388888888888895E-2</v>
      </c>
      <c r="C13" s="6">
        <f t="shared" si="0"/>
        <v>1.3888888888888895E-2</v>
      </c>
      <c r="D13" s="5"/>
    </row>
    <row r="14" spans="1:6">
      <c r="A14" s="7">
        <v>43891</v>
      </c>
      <c r="B14" s="8">
        <v>8.6805555555555566E-2</v>
      </c>
      <c r="C14" s="6">
        <f t="shared" si="0"/>
        <v>1.0416666666666671E-2</v>
      </c>
      <c r="D14" s="5"/>
    </row>
    <row r="15" spans="1:6">
      <c r="A15" s="7">
        <v>43891</v>
      </c>
      <c r="B15" s="8">
        <v>0.10347222222222223</v>
      </c>
      <c r="C15" s="6">
        <f t="shared" si="0"/>
        <v>1.6666666666666663E-2</v>
      </c>
      <c r="D15" s="5"/>
    </row>
    <row r="16" spans="1:6">
      <c r="A16" s="7">
        <v>43891</v>
      </c>
      <c r="B16" s="8">
        <v>0.1111111111111111</v>
      </c>
      <c r="C16" s="6">
        <f t="shared" si="0"/>
        <v>7.6388888888888756E-3</v>
      </c>
      <c r="D16" s="5"/>
    </row>
    <row r="17" spans="1:14">
      <c r="A17" s="7">
        <v>43891</v>
      </c>
      <c r="B17" s="8">
        <v>0.11458333333333333</v>
      </c>
      <c r="C17" s="6">
        <f t="shared" si="0"/>
        <v>3.4722222222222238E-3</v>
      </c>
      <c r="D17" s="5"/>
    </row>
    <row r="18" spans="1:14">
      <c r="A18" s="7">
        <v>43891</v>
      </c>
      <c r="B18" s="8">
        <v>0.12847222222222224</v>
      </c>
      <c r="C18" s="6">
        <f t="shared" si="0"/>
        <v>1.3888888888888909E-2</v>
      </c>
      <c r="D18" s="5"/>
    </row>
    <row r="19" spans="1:14">
      <c r="A19" s="7">
        <v>43891</v>
      </c>
      <c r="B19" s="8">
        <v>0.13541666666666666</v>
      </c>
      <c r="C19" s="6">
        <f t="shared" si="0"/>
        <v>6.9444444444444198E-3</v>
      </c>
      <c r="D19" s="5"/>
    </row>
    <row r="20" spans="1:14">
      <c r="A20" s="7">
        <v>43891</v>
      </c>
      <c r="B20" s="8">
        <v>0.1388888888888889</v>
      </c>
      <c r="C20" s="6">
        <f t="shared" si="0"/>
        <v>3.4722222222222376E-3</v>
      </c>
      <c r="D20" s="5"/>
    </row>
    <row r="21" spans="1:14">
      <c r="A21" s="7">
        <v>43891</v>
      </c>
      <c r="B21" s="8">
        <v>0.15694444444444444</v>
      </c>
      <c r="C21" s="6">
        <f t="shared" si="0"/>
        <v>1.8055555555555547E-2</v>
      </c>
      <c r="D21" s="5"/>
    </row>
    <row r="22" spans="1:14">
      <c r="A22" s="7">
        <v>43891</v>
      </c>
      <c r="B22" s="8">
        <v>0.15972222222222224</v>
      </c>
      <c r="C22" s="6">
        <f t="shared" si="0"/>
        <v>2.7777777777777957E-3</v>
      </c>
      <c r="D22" s="5"/>
    </row>
    <row r="23" spans="1:14">
      <c r="A23" s="7">
        <v>43891</v>
      </c>
      <c r="B23" s="8">
        <v>0.15972222222222224</v>
      </c>
      <c r="C23" s="6">
        <f t="shared" si="0"/>
        <v>0</v>
      </c>
      <c r="D23" s="5"/>
    </row>
    <row r="24" spans="1:14">
      <c r="A24" s="7">
        <v>43891</v>
      </c>
      <c r="B24" s="8">
        <v>0.1875</v>
      </c>
      <c r="C24" s="6">
        <f t="shared" si="0"/>
        <v>2.7777777777777762E-2</v>
      </c>
      <c r="D24" s="5"/>
    </row>
    <row r="25" spans="1:14">
      <c r="A25" s="7">
        <v>43891</v>
      </c>
      <c r="B25" s="8">
        <v>0.19444444444444445</v>
      </c>
      <c r="C25" s="6">
        <f t="shared" si="0"/>
        <v>6.9444444444444475E-3</v>
      </c>
      <c r="D25" s="5"/>
    </row>
    <row r="26" spans="1:14">
      <c r="A26" s="7">
        <v>43891</v>
      </c>
      <c r="B26" s="8">
        <v>0.19999999999999998</v>
      </c>
      <c r="C26" s="6">
        <f t="shared" si="0"/>
        <v>5.5555555555555358E-3</v>
      </c>
      <c r="D26" s="5"/>
      <c r="E26" t="s">
        <v>10</v>
      </c>
      <c r="K26" t="s">
        <v>26</v>
      </c>
      <c r="L26">
        <f>COUNT(C6:C150)</f>
        <v>145</v>
      </c>
    </row>
    <row r="27" spans="1:14">
      <c r="A27" s="7">
        <v>43891</v>
      </c>
      <c r="B27" s="8">
        <v>0.20833333333333334</v>
      </c>
      <c r="C27" s="6">
        <f t="shared" si="0"/>
        <v>8.3333333333333592E-3</v>
      </c>
      <c r="D27" s="5"/>
      <c r="E27" s="1" t="s">
        <v>11</v>
      </c>
      <c r="F27" s="1" t="s">
        <v>12</v>
      </c>
      <c r="G27" s="1" t="s">
        <v>13</v>
      </c>
      <c r="H27" s="1" t="s">
        <v>14</v>
      </c>
      <c r="I27" s="1" t="s">
        <v>15</v>
      </c>
      <c r="K27" t="s">
        <v>16</v>
      </c>
      <c r="L27" s="5">
        <f>MIN(C5:C150)</f>
        <v>0</v>
      </c>
    </row>
    <row r="28" spans="1:14">
      <c r="A28" s="7">
        <v>43891</v>
      </c>
      <c r="B28" s="8">
        <v>0.21875</v>
      </c>
      <c r="C28" s="6">
        <f t="shared" si="0"/>
        <v>1.0416666666666657E-2</v>
      </c>
      <c r="D28" s="5"/>
      <c r="E28" s="6">
        <v>0</v>
      </c>
      <c r="F28" s="6">
        <f>E28+$L$30</f>
        <v>2.7777777777777801E-3</v>
      </c>
      <c r="G28" s="1">
        <v>40</v>
      </c>
      <c r="H28" s="1">
        <f>ROUND(G28/$L$26,3)</f>
        <v>0.27600000000000002</v>
      </c>
      <c r="I28" s="1">
        <f>H28</f>
        <v>0.27600000000000002</v>
      </c>
      <c r="K28" t="s">
        <v>17</v>
      </c>
      <c r="L28" s="5">
        <f>MAX(C5:C150)</f>
        <v>3.1944444444444456E-2</v>
      </c>
      <c r="N28" s="5"/>
    </row>
    <row r="29" spans="1:14">
      <c r="A29" s="7">
        <v>43891</v>
      </c>
      <c r="B29" s="8">
        <v>0.22569444444444445</v>
      </c>
      <c r="C29" s="6">
        <f t="shared" si="0"/>
        <v>6.9444444444444475E-3</v>
      </c>
      <c r="D29" s="5"/>
      <c r="E29" s="6">
        <f>F28</f>
        <v>2.7777777777777801E-3</v>
      </c>
      <c r="F29" s="6">
        <f>E29+$L$30</f>
        <v>5.5555555555555601E-3</v>
      </c>
      <c r="G29" s="1">
        <v>33</v>
      </c>
      <c r="H29" s="1">
        <f t="shared" ref="H29:H39" si="1">ROUND(G29/$L$26,3)</f>
        <v>0.22800000000000001</v>
      </c>
      <c r="I29" s="1">
        <f>I28+H29</f>
        <v>0.504</v>
      </c>
      <c r="K29" t="s">
        <v>18</v>
      </c>
      <c r="L29" s="5">
        <f>L28-L27</f>
        <v>3.1944444444444456E-2</v>
      </c>
      <c r="N29" s="5"/>
    </row>
    <row r="30" spans="1:14">
      <c r="A30" s="7">
        <v>43891</v>
      </c>
      <c r="B30" s="8">
        <v>0.23263888888888887</v>
      </c>
      <c r="C30" s="6">
        <f t="shared" si="0"/>
        <v>6.9444444444444198E-3</v>
      </c>
      <c r="D30" s="5"/>
      <c r="E30" s="6">
        <f t="shared" ref="E30:E39" si="2">F29</f>
        <v>5.5555555555555601E-3</v>
      </c>
      <c r="F30" s="6">
        <f t="shared" ref="F30:F39" si="3">E30+$L$30</f>
        <v>8.3333333333333402E-3</v>
      </c>
      <c r="G30" s="1">
        <v>35</v>
      </c>
      <c r="H30" s="1">
        <f t="shared" si="1"/>
        <v>0.24099999999999999</v>
      </c>
      <c r="I30" s="1">
        <f t="shared" ref="I30:I39" si="4">I29+H30</f>
        <v>0.745</v>
      </c>
      <c r="K30" t="s">
        <v>19</v>
      </c>
      <c r="L30" s="5">
        <v>2.7777777777777801E-3</v>
      </c>
      <c r="N30" s="5"/>
    </row>
    <row r="31" spans="1:14">
      <c r="A31" s="7">
        <v>43891</v>
      </c>
      <c r="B31" s="8">
        <v>0.24305555555555555</v>
      </c>
      <c r="C31" s="6">
        <f t="shared" si="0"/>
        <v>1.0416666666666685E-2</v>
      </c>
      <c r="D31" s="5"/>
      <c r="E31" s="6">
        <f t="shared" si="2"/>
        <v>8.3333333333333402E-3</v>
      </c>
      <c r="F31" s="6">
        <f t="shared" si="3"/>
        <v>1.111111111111112E-2</v>
      </c>
      <c r="G31" s="1">
        <v>14</v>
      </c>
      <c r="H31" s="1">
        <f t="shared" si="1"/>
        <v>9.7000000000000003E-2</v>
      </c>
      <c r="I31" s="1">
        <f t="shared" si="4"/>
        <v>0.84199999999999997</v>
      </c>
      <c r="N31" s="5"/>
    </row>
    <row r="32" spans="1:14">
      <c r="A32" s="7">
        <v>43891</v>
      </c>
      <c r="B32" s="8">
        <v>0.2673611111111111</v>
      </c>
      <c r="C32" s="6">
        <f t="shared" si="0"/>
        <v>2.4305555555555552E-2</v>
      </c>
      <c r="D32" s="5"/>
      <c r="E32" s="6">
        <f t="shared" si="2"/>
        <v>1.111111111111112E-2</v>
      </c>
      <c r="F32" s="6">
        <f t="shared" si="3"/>
        <v>1.38888888888889E-2</v>
      </c>
      <c r="G32" s="1">
        <v>4</v>
      </c>
      <c r="H32" s="1">
        <f t="shared" si="1"/>
        <v>2.8000000000000001E-2</v>
      </c>
      <c r="I32" s="1">
        <f t="shared" si="4"/>
        <v>0.87</v>
      </c>
      <c r="N32" s="5"/>
    </row>
    <row r="33" spans="1:14">
      <c r="A33" s="7">
        <v>43891</v>
      </c>
      <c r="B33" s="8">
        <v>0.27083333333333331</v>
      </c>
      <c r="C33" s="6">
        <f t="shared" si="0"/>
        <v>3.4722222222222099E-3</v>
      </c>
      <c r="D33" s="5"/>
      <c r="E33" s="6">
        <f t="shared" si="2"/>
        <v>1.38888888888889E-2</v>
      </c>
      <c r="F33" s="6">
        <f t="shared" si="3"/>
        <v>1.666666666666668E-2</v>
      </c>
      <c r="G33" s="1">
        <v>5</v>
      </c>
      <c r="H33" s="1">
        <f t="shared" si="1"/>
        <v>3.4000000000000002E-2</v>
      </c>
      <c r="I33" s="1">
        <f t="shared" si="4"/>
        <v>0.90400000000000003</v>
      </c>
      <c r="N33" s="5"/>
    </row>
    <row r="34" spans="1:14">
      <c r="A34" s="7">
        <v>43891</v>
      </c>
      <c r="B34" s="8">
        <v>0.27708333333333335</v>
      </c>
      <c r="C34" s="6">
        <f t="shared" si="0"/>
        <v>6.2500000000000333E-3</v>
      </c>
      <c r="D34" s="5"/>
      <c r="E34" s="6">
        <f t="shared" si="2"/>
        <v>1.666666666666668E-2</v>
      </c>
      <c r="F34" s="6">
        <f t="shared" si="3"/>
        <v>1.9444444444444459E-2</v>
      </c>
      <c r="G34" s="1">
        <v>6</v>
      </c>
      <c r="H34" s="1">
        <f t="shared" si="1"/>
        <v>4.1000000000000002E-2</v>
      </c>
      <c r="I34" s="1">
        <f t="shared" si="4"/>
        <v>0.94500000000000006</v>
      </c>
      <c r="N34" s="5"/>
    </row>
    <row r="35" spans="1:14">
      <c r="A35" s="7">
        <v>43891</v>
      </c>
      <c r="B35" s="8">
        <v>0.28472222222222221</v>
      </c>
      <c r="C35" s="6">
        <f t="shared" si="0"/>
        <v>7.6388888888888618E-3</v>
      </c>
      <c r="D35" s="5"/>
      <c r="E35" s="6">
        <f t="shared" si="2"/>
        <v>1.9444444444444459E-2</v>
      </c>
      <c r="F35" s="6">
        <f t="shared" si="3"/>
        <v>2.222222222222224E-2</v>
      </c>
      <c r="G35" s="1">
        <v>1</v>
      </c>
      <c r="H35" s="1">
        <f t="shared" si="1"/>
        <v>7.0000000000000001E-3</v>
      </c>
      <c r="I35" s="1">
        <f t="shared" si="4"/>
        <v>0.95200000000000007</v>
      </c>
    </row>
    <row r="36" spans="1:14">
      <c r="A36" s="7">
        <v>43891</v>
      </c>
      <c r="B36" s="8">
        <v>0.28750000000000003</v>
      </c>
      <c r="C36" s="6">
        <f t="shared" si="0"/>
        <v>2.7777777777778234E-3</v>
      </c>
      <c r="D36" s="5"/>
      <c r="E36" s="6">
        <f t="shared" si="2"/>
        <v>2.222222222222224E-2</v>
      </c>
      <c r="F36" s="6">
        <f t="shared" si="3"/>
        <v>2.5000000000000022E-2</v>
      </c>
      <c r="G36" s="1">
        <v>3</v>
      </c>
      <c r="H36" s="1">
        <f t="shared" si="1"/>
        <v>2.1000000000000001E-2</v>
      </c>
      <c r="I36" s="1">
        <f t="shared" si="4"/>
        <v>0.97300000000000009</v>
      </c>
    </row>
    <row r="37" spans="1:14">
      <c r="A37" s="7">
        <v>43891</v>
      </c>
      <c r="B37" s="8">
        <v>0.31597222222222221</v>
      </c>
      <c r="C37" s="6">
        <f t="shared" si="0"/>
        <v>2.8472222222222177E-2</v>
      </c>
      <c r="D37" s="5"/>
      <c r="E37" s="6">
        <f t="shared" si="2"/>
        <v>2.5000000000000022E-2</v>
      </c>
      <c r="F37" s="6">
        <f t="shared" si="3"/>
        <v>2.7777777777777804E-2</v>
      </c>
      <c r="G37" s="1">
        <v>0</v>
      </c>
      <c r="H37" s="1">
        <f t="shared" si="1"/>
        <v>0</v>
      </c>
      <c r="I37" s="1">
        <f t="shared" si="4"/>
        <v>0.97300000000000009</v>
      </c>
    </row>
    <row r="38" spans="1:14">
      <c r="A38" s="7">
        <v>43891</v>
      </c>
      <c r="B38" s="8">
        <v>0.32291666666666669</v>
      </c>
      <c r="C38" s="6">
        <f t="shared" si="0"/>
        <v>6.9444444444444753E-3</v>
      </c>
      <c r="D38" s="5"/>
      <c r="E38" s="6">
        <f t="shared" si="2"/>
        <v>2.7777777777777804E-2</v>
      </c>
      <c r="F38" s="6">
        <f t="shared" si="3"/>
        <v>3.0555555555555586E-2</v>
      </c>
      <c r="G38" s="1">
        <v>3</v>
      </c>
      <c r="H38" s="1">
        <f t="shared" si="1"/>
        <v>2.1000000000000001E-2</v>
      </c>
      <c r="I38" s="1">
        <f t="shared" si="4"/>
        <v>0.99400000000000011</v>
      </c>
    </row>
    <row r="39" spans="1:14">
      <c r="A39" s="7">
        <v>43891</v>
      </c>
      <c r="B39" s="8">
        <v>0.34722222222222227</v>
      </c>
      <c r="C39" s="6">
        <f t="shared" si="0"/>
        <v>2.430555555555558E-2</v>
      </c>
      <c r="D39" s="5"/>
      <c r="E39" s="6">
        <f t="shared" si="2"/>
        <v>3.0555555555555586E-2</v>
      </c>
      <c r="F39" s="6">
        <f t="shared" si="3"/>
        <v>3.3333333333333368E-2</v>
      </c>
      <c r="G39" s="10">
        <v>1</v>
      </c>
      <c r="H39" s="10">
        <f t="shared" si="1"/>
        <v>7.0000000000000001E-3</v>
      </c>
      <c r="I39" s="1">
        <f>ROUND(I38+H39,2)</f>
        <v>1</v>
      </c>
    </row>
    <row r="40" spans="1:14">
      <c r="A40" s="7">
        <v>43891</v>
      </c>
      <c r="B40" s="8">
        <v>0.35416666666666669</v>
      </c>
      <c r="C40" s="6">
        <f t="shared" si="0"/>
        <v>6.9444444444444198E-3</v>
      </c>
      <c r="D40" s="5"/>
      <c r="G40" s="9">
        <f>SUM(G28:G39)</f>
        <v>145</v>
      </c>
      <c r="H40" s="9">
        <f>ROUND(SUM(H28:H39),2)</f>
        <v>1</v>
      </c>
    </row>
    <row r="41" spans="1:14">
      <c r="A41" s="7">
        <v>43891</v>
      </c>
      <c r="B41" s="8">
        <v>0.35416666666666669</v>
      </c>
      <c r="C41" s="6">
        <f t="shared" si="0"/>
        <v>0</v>
      </c>
      <c r="D41" s="5"/>
      <c r="E41" t="s">
        <v>20</v>
      </c>
    </row>
    <row r="42" spans="1:14">
      <c r="A42" s="7">
        <v>43891</v>
      </c>
      <c r="B42" s="8">
        <v>0.375</v>
      </c>
      <c r="C42" s="6">
        <f t="shared" si="0"/>
        <v>2.0833333333333315E-2</v>
      </c>
      <c r="D42" s="5"/>
    </row>
    <row r="43" spans="1:14">
      <c r="A43" s="7">
        <v>43891</v>
      </c>
      <c r="B43" s="8">
        <v>0.38194444444444442</v>
      </c>
      <c r="C43" s="6">
        <f t="shared" si="0"/>
        <v>6.9444444444444198E-3</v>
      </c>
      <c r="D43" s="5"/>
    </row>
    <row r="44" spans="1:14">
      <c r="A44" s="7">
        <v>43891</v>
      </c>
      <c r="B44" s="8">
        <v>0.39583333333333331</v>
      </c>
      <c r="C44" s="6">
        <f t="shared" si="0"/>
        <v>1.3888888888888895E-2</v>
      </c>
      <c r="D44" s="5"/>
    </row>
    <row r="45" spans="1:14">
      <c r="A45" s="7">
        <v>43891</v>
      </c>
      <c r="B45" s="8">
        <v>0.40277777777777773</v>
      </c>
      <c r="C45" s="6">
        <f t="shared" si="0"/>
        <v>6.9444444444444198E-3</v>
      </c>
      <c r="D45" s="5"/>
    </row>
    <row r="46" spans="1:14">
      <c r="A46" s="7">
        <v>43891</v>
      </c>
      <c r="B46" s="8">
        <v>0.40902777777777777</v>
      </c>
      <c r="C46" s="6">
        <f t="shared" si="0"/>
        <v>6.2500000000000333E-3</v>
      </c>
      <c r="D46" s="5"/>
    </row>
    <row r="47" spans="1:14">
      <c r="A47" s="7">
        <v>43891</v>
      </c>
      <c r="B47" s="8">
        <v>0.40972222222222227</v>
      </c>
      <c r="C47" s="6">
        <f t="shared" si="0"/>
        <v>6.9444444444449749E-4</v>
      </c>
      <c r="D47" s="5"/>
    </row>
    <row r="48" spans="1:14">
      <c r="A48" s="7">
        <v>43891</v>
      </c>
      <c r="B48" s="8">
        <v>0.40972222222222227</v>
      </c>
      <c r="C48" s="6">
        <f t="shared" si="0"/>
        <v>0</v>
      </c>
      <c r="D48" s="5"/>
    </row>
    <row r="49" spans="1:4">
      <c r="A49" s="7">
        <v>43891</v>
      </c>
      <c r="B49" s="8">
        <v>0.41666666666666669</v>
      </c>
      <c r="C49" s="6">
        <f t="shared" si="0"/>
        <v>6.9444444444444198E-3</v>
      </c>
      <c r="D49" s="5"/>
    </row>
    <row r="50" spans="1:4">
      <c r="A50" s="7">
        <v>43891</v>
      </c>
      <c r="B50" s="8">
        <v>0.41666666666666669</v>
      </c>
      <c r="C50" s="6">
        <f t="shared" si="0"/>
        <v>0</v>
      </c>
      <c r="D50" s="5"/>
    </row>
    <row r="51" spans="1:4">
      <c r="A51" s="7">
        <v>43891</v>
      </c>
      <c r="B51" s="8">
        <v>0.41666666666666669</v>
      </c>
      <c r="C51" s="6">
        <f t="shared" si="0"/>
        <v>0</v>
      </c>
      <c r="D51" s="5"/>
    </row>
    <row r="52" spans="1:4">
      <c r="A52" s="7">
        <v>43891</v>
      </c>
      <c r="B52" s="8">
        <v>0.43055555555555558</v>
      </c>
      <c r="C52" s="6">
        <f t="shared" si="0"/>
        <v>1.3888888888888895E-2</v>
      </c>
      <c r="D52" s="5"/>
    </row>
    <row r="53" spans="1:4">
      <c r="A53" s="7">
        <v>43891</v>
      </c>
      <c r="B53" s="8">
        <v>0.44444444444444442</v>
      </c>
      <c r="C53" s="6">
        <f t="shared" si="0"/>
        <v>1.388888888888884E-2</v>
      </c>
      <c r="D53" s="5"/>
    </row>
    <row r="54" spans="1:4">
      <c r="A54" s="7">
        <v>43891</v>
      </c>
      <c r="B54" s="8">
        <v>0.45416666666666666</v>
      </c>
      <c r="C54" s="6">
        <f t="shared" si="0"/>
        <v>9.7222222222222432E-3</v>
      </c>
      <c r="D54" s="5"/>
    </row>
    <row r="55" spans="1:4">
      <c r="A55" s="7">
        <v>43891</v>
      </c>
      <c r="B55" s="8">
        <v>0.45833333333333331</v>
      </c>
      <c r="C55" s="6">
        <f t="shared" si="0"/>
        <v>4.1666666666666519E-3</v>
      </c>
      <c r="D55" s="5"/>
    </row>
    <row r="56" spans="1:4">
      <c r="A56" s="7">
        <v>43891</v>
      </c>
      <c r="B56" s="8">
        <v>0.46180555555555558</v>
      </c>
      <c r="C56" s="6">
        <f t="shared" si="0"/>
        <v>3.4722222222222654E-3</v>
      </c>
      <c r="D56" s="5"/>
    </row>
    <row r="57" spans="1:4">
      <c r="A57" s="7">
        <v>43891</v>
      </c>
      <c r="B57" s="8">
        <v>0.47847222222222219</v>
      </c>
      <c r="C57" s="6">
        <f t="shared" si="0"/>
        <v>1.6666666666666607E-2</v>
      </c>
      <c r="D57" s="5"/>
    </row>
    <row r="58" spans="1:4">
      <c r="A58" s="7">
        <v>43891</v>
      </c>
      <c r="B58" s="8">
        <v>0.48958333333333331</v>
      </c>
      <c r="C58" s="6">
        <f t="shared" si="0"/>
        <v>1.1111111111111127E-2</v>
      </c>
      <c r="D58" s="5"/>
    </row>
    <row r="59" spans="1:4">
      <c r="A59" s="7">
        <v>43891</v>
      </c>
      <c r="B59" s="8">
        <v>0.49861111111111112</v>
      </c>
      <c r="C59" s="6">
        <f t="shared" si="0"/>
        <v>9.0277777777778012E-3</v>
      </c>
      <c r="D59" s="5"/>
    </row>
    <row r="60" spans="1:4">
      <c r="A60" s="7">
        <v>43891</v>
      </c>
      <c r="B60" s="8">
        <v>0.5</v>
      </c>
      <c r="C60" s="6">
        <f t="shared" si="0"/>
        <v>1.388888888888884E-3</v>
      </c>
      <c r="D60" s="5"/>
    </row>
    <row r="61" spans="1:4">
      <c r="A61" s="7">
        <v>43891</v>
      </c>
      <c r="B61" s="8">
        <v>0.5</v>
      </c>
      <c r="C61" s="6">
        <f t="shared" si="0"/>
        <v>0</v>
      </c>
      <c r="D61" s="5"/>
    </row>
    <row r="62" spans="1:4">
      <c r="A62" s="7">
        <v>43891</v>
      </c>
      <c r="B62" s="8">
        <v>0.50555555555555554</v>
      </c>
      <c r="C62" s="6">
        <f t="shared" si="0"/>
        <v>5.5555555555555358E-3</v>
      </c>
      <c r="D62" s="5"/>
    </row>
    <row r="63" spans="1:4">
      <c r="A63" s="7">
        <v>43891</v>
      </c>
      <c r="B63" s="8">
        <v>0.51527777777777783</v>
      </c>
      <c r="C63" s="6">
        <f t="shared" si="0"/>
        <v>9.7222222222222987E-3</v>
      </c>
      <c r="D63" s="5"/>
    </row>
    <row r="64" spans="1:4">
      <c r="A64" s="7">
        <v>43891</v>
      </c>
      <c r="B64" s="8">
        <v>0.52083333333333337</v>
      </c>
      <c r="C64" s="6">
        <f t="shared" si="0"/>
        <v>5.5555555555555358E-3</v>
      </c>
      <c r="D64" s="5"/>
    </row>
    <row r="65" spans="1:4">
      <c r="A65" s="7">
        <v>43891</v>
      </c>
      <c r="B65" s="8">
        <v>0.52083333333333337</v>
      </c>
      <c r="C65" s="6">
        <f t="shared" si="0"/>
        <v>0</v>
      </c>
      <c r="D65" s="5"/>
    </row>
    <row r="66" spans="1:4">
      <c r="A66" s="7">
        <v>43891</v>
      </c>
      <c r="B66" s="8">
        <v>0.53125</v>
      </c>
      <c r="C66" s="6">
        <f t="shared" si="0"/>
        <v>1.041666666666663E-2</v>
      </c>
      <c r="D66" s="5"/>
    </row>
    <row r="67" spans="1:4">
      <c r="A67" s="7">
        <v>43891</v>
      </c>
      <c r="B67" s="8">
        <v>0.53472222222222221</v>
      </c>
      <c r="C67" s="6">
        <f t="shared" si="0"/>
        <v>3.4722222222222099E-3</v>
      </c>
      <c r="D67" s="5"/>
    </row>
    <row r="68" spans="1:4">
      <c r="A68" s="7">
        <v>43891</v>
      </c>
      <c r="B68" s="8">
        <v>0.53611111111111109</v>
      </c>
      <c r="C68" s="6">
        <f t="shared" si="0"/>
        <v>1.388888888888884E-3</v>
      </c>
      <c r="D68" s="5"/>
    </row>
    <row r="69" spans="1:4">
      <c r="A69" s="7">
        <v>43891</v>
      </c>
      <c r="B69" s="8">
        <v>0.53888888888888886</v>
      </c>
      <c r="C69" s="6">
        <f t="shared" si="0"/>
        <v>2.7777777777777679E-3</v>
      </c>
      <c r="D69" s="5"/>
    </row>
    <row r="70" spans="1:4">
      <c r="A70" s="7">
        <v>43891</v>
      </c>
      <c r="B70" s="8">
        <v>0.54166666666666663</v>
      </c>
      <c r="C70" s="6">
        <f t="shared" si="0"/>
        <v>2.7777777777777679E-3</v>
      </c>
      <c r="D70" s="5"/>
    </row>
    <row r="71" spans="1:4">
      <c r="A71" s="7">
        <v>43891</v>
      </c>
      <c r="B71" s="8">
        <v>0.54861111111111105</v>
      </c>
      <c r="C71" s="6">
        <f t="shared" ref="C71:C134" si="5">IF((B71-B70)&lt;0,1-(B70-B71),(B71-B70))</f>
        <v>6.9444444444444198E-3</v>
      </c>
      <c r="D71" s="5"/>
    </row>
    <row r="72" spans="1:4">
      <c r="A72" s="7">
        <v>43891</v>
      </c>
      <c r="B72" s="8">
        <v>0.54861111111111105</v>
      </c>
      <c r="C72" s="6">
        <f t="shared" si="5"/>
        <v>0</v>
      </c>
      <c r="D72" s="5"/>
    </row>
    <row r="73" spans="1:4">
      <c r="A73" s="7">
        <v>43891</v>
      </c>
      <c r="B73" s="8">
        <v>0.55555555555555558</v>
      </c>
      <c r="C73" s="6">
        <f t="shared" si="5"/>
        <v>6.9444444444445308E-3</v>
      </c>
      <c r="D73" s="5"/>
    </row>
    <row r="74" spans="1:4">
      <c r="A74" s="7">
        <v>43891</v>
      </c>
      <c r="B74" s="8">
        <v>0.5625</v>
      </c>
      <c r="C74" s="6">
        <f t="shared" si="5"/>
        <v>6.9444444444444198E-3</v>
      </c>
      <c r="D74" s="5"/>
    </row>
    <row r="75" spans="1:4">
      <c r="A75" s="7">
        <v>43891</v>
      </c>
      <c r="B75" s="8">
        <v>0.57013888888888886</v>
      </c>
      <c r="C75" s="6">
        <f t="shared" si="5"/>
        <v>7.6388888888888618E-3</v>
      </c>
      <c r="D75" s="5"/>
    </row>
    <row r="76" spans="1:4">
      <c r="A76" s="7">
        <v>43891</v>
      </c>
      <c r="B76" s="8">
        <v>0.57013888888888886</v>
      </c>
      <c r="C76" s="6">
        <f t="shared" si="5"/>
        <v>0</v>
      </c>
      <c r="D76" s="5"/>
    </row>
    <row r="77" spans="1:4">
      <c r="A77" s="7">
        <v>43891</v>
      </c>
      <c r="B77" s="8">
        <v>0.57291666666666663</v>
      </c>
      <c r="C77" s="6">
        <f t="shared" si="5"/>
        <v>2.7777777777777679E-3</v>
      </c>
      <c r="D77" s="5"/>
    </row>
    <row r="78" spans="1:4">
      <c r="A78" s="7">
        <v>43891</v>
      </c>
      <c r="B78" s="8">
        <v>0.58333333333333337</v>
      </c>
      <c r="C78" s="6">
        <f t="shared" si="5"/>
        <v>1.0416666666666741E-2</v>
      </c>
      <c r="D78" s="5"/>
    </row>
    <row r="79" spans="1:4">
      <c r="A79" s="7">
        <v>43891</v>
      </c>
      <c r="B79" s="8">
        <v>0.59375</v>
      </c>
      <c r="C79" s="6">
        <f t="shared" si="5"/>
        <v>1.041666666666663E-2</v>
      </c>
      <c r="D79" s="5"/>
    </row>
    <row r="80" spans="1:4">
      <c r="A80" s="7">
        <v>43891</v>
      </c>
      <c r="B80" s="8">
        <v>0.59375</v>
      </c>
      <c r="C80" s="6">
        <f t="shared" si="5"/>
        <v>0</v>
      </c>
      <c r="D80" s="5"/>
    </row>
    <row r="81" spans="1:4">
      <c r="A81" s="7">
        <v>43891</v>
      </c>
      <c r="B81" s="8">
        <v>0.59513888888888888</v>
      </c>
      <c r="C81" s="6">
        <f t="shared" si="5"/>
        <v>1.388888888888884E-3</v>
      </c>
      <c r="D81" s="5"/>
    </row>
    <row r="82" spans="1:4">
      <c r="A82" s="7">
        <v>43891</v>
      </c>
      <c r="B82" s="8">
        <v>0.59791666666666665</v>
      </c>
      <c r="C82" s="6">
        <f t="shared" si="5"/>
        <v>2.7777777777777679E-3</v>
      </c>
      <c r="D82" s="5"/>
    </row>
    <row r="83" spans="1:4">
      <c r="A83" s="7">
        <v>43891</v>
      </c>
      <c r="B83" s="8">
        <v>0.59930555555555554</v>
      </c>
      <c r="C83" s="6">
        <f t="shared" si="5"/>
        <v>1.388888888888884E-3</v>
      </c>
      <c r="D83" s="5"/>
    </row>
    <row r="84" spans="1:4">
      <c r="A84" s="7">
        <v>43891</v>
      </c>
      <c r="B84" s="8">
        <v>0.6</v>
      </c>
      <c r="C84" s="6">
        <f t="shared" si="5"/>
        <v>6.9444444444444198E-4</v>
      </c>
      <c r="D84" s="5"/>
    </row>
    <row r="85" spans="1:4">
      <c r="A85" s="7">
        <v>43891</v>
      </c>
      <c r="B85" s="8">
        <v>0.60138888888888886</v>
      </c>
      <c r="C85" s="6">
        <f t="shared" si="5"/>
        <v>1.388888888888884E-3</v>
      </c>
      <c r="D85" s="5"/>
    </row>
    <row r="86" spans="1:4">
      <c r="A86" s="7">
        <v>43891</v>
      </c>
      <c r="B86" s="8">
        <v>0.60416666666666663</v>
      </c>
      <c r="C86" s="6">
        <f t="shared" si="5"/>
        <v>2.7777777777777679E-3</v>
      </c>
      <c r="D86" s="5"/>
    </row>
    <row r="87" spans="1:4">
      <c r="A87" s="7">
        <v>43891</v>
      </c>
      <c r="B87" s="8">
        <v>0.60625000000000007</v>
      </c>
      <c r="C87" s="6">
        <f t="shared" si="5"/>
        <v>2.083333333333437E-3</v>
      </c>
      <c r="D87" s="5"/>
    </row>
    <row r="88" spans="1:4">
      <c r="A88" s="7">
        <v>43891</v>
      </c>
      <c r="B88" s="8">
        <v>0.61319444444444449</v>
      </c>
      <c r="C88" s="6">
        <f t="shared" si="5"/>
        <v>6.9444444444444198E-3</v>
      </c>
      <c r="D88" s="5"/>
    </row>
    <row r="89" spans="1:4">
      <c r="A89" s="7">
        <v>43891</v>
      </c>
      <c r="B89" s="8">
        <v>0.61458333333333337</v>
      </c>
      <c r="C89" s="6">
        <f t="shared" si="5"/>
        <v>1.388888888888884E-3</v>
      </c>
      <c r="D89" s="5"/>
    </row>
    <row r="90" spans="1:4">
      <c r="A90" s="7">
        <v>43891</v>
      </c>
      <c r="B90" s="8">
        <v>0.61805555555555558</v>
      </c>
      <c r="C90" s="6">
        <f t="shared" si="5"/>
        <v>3.4722222222222099E-3</v>
      </c>
      <c r="D90" s="5"/>
    </row>
    <row r="91" spans="1:4">
      <c r="A91" s="7">
        <v>43891</v>
      </c>
      <c r="B91" s="8">
        <v>0.62083333333333335</v>
      </c>
      <c r="C91" s="6">
        <f t="shared" si="5"/>
        <v>2.7777777777777679E-3</v>
      </c>
      <c r="D91" s="5"/>
    </row>
    <row r="92" spans="1:4">
      <c r="A92" s="7">
        <v>43891</v>
      </c>
      <c r="B92" s="8">
        <v>0.62222222222222223</v>
      </c>
      <c r="C92" s="6">
        <f t="shared" si="5"/>
        <v>1.388888888888884E-3</v>
      </c>
      <c r="D92" s="5"/>
    </row>
    <row r="93" spans="1:4">
      <c r="A93" s="7">
        <v>43891</v>
      </c>
      <c r="B93" s="8">
        <v>0.625</v>
      </c>
      <c r="C93" s="6">
        <f t="shared" si="5"/>
        <v>2.7777777777777679E-3</v>
      </c>
      <c r="D93" s="5"/>
    </row>
    <row r="94" spans="1:4">
      <c r="A94" s="7">
        <v>43891</v>
      </c>
      <c r="B94" s="8">
        <v>0.62708333333333333</v>
      </c>
      <c r="C94" s="6">
        <f t="shared" si="5"/>
        <v>2.0833333333333259E-3</v>
      </c>
      <c r="D94" s="5"/>
    </row>
    <row r="95" spans="1:4">
      <c r="A95" s="7">
        <v>43891</v>
      </c>
      <c r="B95" s="8">
        <v>0.62847222222222221</v>
      </c>
      <c r="C95" s="6">
        <f t="shared" si="5"/>
        <v>1.388888888888884E-3</v>
      </c>
      <c r="D95" s="5"/>
    </row>
    <row r="96" spans="1:4">
      <c r="A96" s="7">
        <v>43891</v>
      </c>
      <c r="B96" s="8">
        <v>0.63194444444444442</v>
      </c>
      <c r="C96" s="6">
        <f t="shared" si="5"/>
        <v>3.4722222222222099E-3</v>
      </c>
      <c r="D96" s="5"/>
    </row>
    <row r="97" spans="1:4">
      <c r="A97" s="7">
        <v>43891</v>
      </c>
      <c r="B97" s="8">
        <v>0.63750000000000007</v>
      </c>
      <c r="C97" s="6">
        <f t="shared" si="5"/>
        <v>5.5555555555556468E-3</v>
      </c>
      <c r="D97" s="5"/>
    </row>
    <row r="98" spans="1:4">
      <c r="A98" s="7">
        <v>43891</v>
      </c>
      <c r="B98" s="8">
        <v>0.64930555555555558</v>
      </c>
      <c r="C98" s="6">
        <f t="shared" si="5"/>
        <v>1.1805555555555514E-2</v>
      </c>
      <c r="D98" s="5"/>
    </row>
    <row r="99" spans="1:4">
      <c r="A99" s="7">
        <v>43891</v>
      </c>
      <c r="B99" s="8">
        <v>0.66180555555555554</v>
      </c>
      <c r="C99" s="6">
        <f t="shared" si="5"/>
        <v>1.2499999999999956E-2</v>
      </c>
      <c r="D99" s="5"/>
    </row>
    <row r="100" spans="1:4">
      <c r="A100" s="7">
        <v>43891</v>
      </c>
      <c r="B100" s="8">
        <v>0.66249999999999998</v>
      </c>
      <c r="C100" s="6">
        <f t="shared" si="5"/>
        <v>6.9444444444444198E-4</v>
      </c>
      <c r="D100" s="5"/>
    </row>
    <row r="101" spans="1:4">
      <c r="A101" s="7">
        <v>43891</v>
      </c>
      <c r="B101" s="8">
        <v>0.66666666666666663</v>
      </c>
      <c r="C101" s="6">
        <f t="shared" si="5"/>
        <v>4.1666666666666519E-3</v>
      </c>
      <c r="D101" s="5"/>
    </row>
    <row r="102" spans="1:4">
      <c r="A102" s="7">
        <v>43891</v>
      </c>
      <c r="B102" s="8">
        <v>0.66666666666666663</v>
      </c>
      <c r="C102" s="6">
        <f t="shared" si="5"/>
        <v>0</v>
      </c>
      <c r="D102" s="5"/>
    </row>
    <row r="103" spans="1:4">
      <c r="A103" s="7">
        <v>43891</v>
      </c>
      <c r="B103" s="8">
        <v>0.67291666666666661</v>
      </c>
      <c r="C103" s="6">
        <f t="shared" si="5"/>
        <v>6.2499999999999778E-3</v>
      </c>
      <c r="D103" s="5"/>
    </row>
    <row r="104" spans="1:4">
      <c r="A104" s="7">
        <v>43891</v>
      </c>
      <c r="B104" s="8">
        <v>0.68055555555555547</v>
      </c>
      <c r="C104" s="6">
        <f t="shared" si="5"/>
        <v>7.6388888888888618E-3</v>
      </c>
      <c r="D104" s="5"/>
    </row>
    <row r="105" spans="1:4">
      <c r="A105" s="7">
        <v>43891</v>
      </c>
      <c r="B105" s="8">
        <v>0.68402777777777779</v>
      </c>
      <c r="C105" s="6">
        <f t="shared" si="5"/>
        <v>3.4722222222223209E-3</v>
      </c>
      <c r="D105" s="5"/>
    </row>
    <row r="106" spans="1:4">
      <c r="A106" s="7">
        <v>43891</v>
      </c>
      <c r="B106" s="8">
        <v>0.6875</v>
      </c>
      <c r="C106" s="6">
        <f t="shared" si="5"/>
        <v>3.4722222222222099E-3</v>
      </c>
      <c r="D106" s="5"/>
    </row>
    <row r="107" spans="1:4">
      <c r="A107" s="7">
        <v>43891</v>
      </c>
      <c r="B107" s="8">
        <v>0.6875</v>
      </c>
      <c r="C107" s="6">
        <f t="shared" si="5"/>
        <v>0</v>
      </c>
      <c r="D107" s="5"/>
    </row>
    <row r="108" spans="1:4">
      <c r="A108" s="7">
        <v>43891</v>
      </c>
      <c r="B108" s="8">
        <v>0.69444444444444453</v>
      </c>
      <c r="C108" s="6">
        <f t="shared" si="5"/>
        <v>6.9444444444445308E-3</v>
      </c>
      <c r="D108" s="5"/>
    </row>
    <row r="109" spans="1:4">
      <c r="A109" s="7">
        <v>43891</v>
      </c>
      <c r="B109" s="8">
        <v>0.69652777777777775</v>
      </c>
      <c r="C109" s="6">
        <f t="shared" si="5"/>
        <v>2.0833333333332149E-3</v>
      </c>
      <c r="D109" s="5"/>
    </row>
    <row r="110" spans="1:4">
      <c r="A110" s="7">
        <v>43891</v>
      </c>
      <c r="B110" s="8">
        <v>0.70138888888888884</v>
      </c>
      <c r="C110" s="6">
        <f t="shared" si="5"/>
        <v>4.8611111111110938E-3</v>
      </c>
      <c r="D110" s="5"/>
    </row>
    <row r="111" spans="1:4">
      <c r="A111" s="7">
        <v>43891</v>
      </c>
      <c r="B111" s="8">
        <v>0.70138888888888884</v>
      </c>
      <c r="C111" s="6">
        <f t="shared" si="5"/>
        <v>0</v>
      </c>
      <c r="D111" s="5"/>
    </row>
    <row r="112" spans="1:4">
      <c r="A112" s="7">
        <v>43891</v>
      </c>
      <c r="B112" s="8">
        <v>0.70694444444444438</v>
      </c>
      <c r="C112" s="6">
        <f t="shared" si="5"/>
        <v>5.5555555555555358E-3</v>
      </c>
      <c r="D112" s="5"/>
    </row>
    <row r="113" spans="1:4">
      <c r="A113" s="7">
        <v>43891</v>
      </c>
      <c r="B113" s="8">
        <v>0.70833333333333337</v>
      </c>
      <c r="C113" s="6">
        <f t="shared" si="5"/>
        <v>1.388888888888995E-3</v>
      </c>
      <c r="D113" s="5"/>
    </row>
    <row r="114" spans="1:4">
      <c r="A114" s="7">
        <v>43891</v>
      </c>
      <c r="B114" s="8">
        <v>0.71666666666666667</v>
      </c>
      <c r="C114" s="6">
        <f t="shared" si="5"/>
        <v>8.3333333333333037E-3</v>
      </c>
      <c r="D114" s="5"/>
    </row>
    <row r="115" spans="1:4">
      <c r="A115" s="7">
        <v>43891</v>
      </c>
      <c r="B115" s="8">
        <v>0.71875</v>
      </c>
      <c r="C115" s="6">
        <f t="shared" si="5"/>
        <v>2.0833333333333259E-3</v>
      </c>
      <c r="D115" s="5"/>
    </row>
    <row r="116" spans="1:4">
      <c r="A116" s="7">
        <v>43891</v>
      </c>
      <c r="B116" s="8">
        <v>0.72569444444444453</v>
      </c>
      <c r="C116" s="6">
        <f t="shared" si="5"/>
        <v>6.9444444444445308E-3</v>
      </c>
      <c r="D116" s="5"/>
    </row>
    <row r="117" spans="1:4">
      <c r="A117" s="7">
        <v>43891</v>
      </c>
      <c r="B117" s="8">
        <v>0.7284722222222223</v>
      </c>
      <c r="C117" s="6">
        <f t="shared" si="5"/>
        <v>2.7777777777777679E-3</v>
      </c>
      <c r="D117" s="5"/>
    </row>
    <row r="118" spans="1:4">
      <c r="A118" s="7">
        <v>43891</v>
      </c>
      <c r="B118" s="8">
        <v>0.72916666666666663</v>
      </c>
      <c r="C118" s="6">
        <f t="shared" si="5"/>
        <v>6.9444444444433095E-4</v>
      </c>
      <c r="D118" s="5"/>
    </row>
    <row r="119" spans="1:4">
      <c r="A119" s="7">
        <v>43891</v>
      </c>
      <c r="B119" s="8">
        <v>0.7319444444444444</v>
      </c>
      <c r="C119" s="6">
        <f t="shared" si="5"/>
        <v>2.7777777777777679E-3</v>
      </c>
      <c r="D119" s="5"/>
    </row>
    <row r="120" spans="1:4">
      <c r="A120" s="7">
        <v>43891</v>
      </c>
      <c r="B120" s="8">
        <v>0.75</v>
      </c>
      <c r="C120" s="6">
        <f t="shared" si="5"/>
        <v>1.8055555555555602E-2</v>
      </c>
      <c r="D120" s="5"/>
    </row>
    <row r="121" spans="1:4">
      <c r="A121" s="7">
        <v>43891</v>
      </c>
      <c r="B121" s="8">
        <v>0.75138888888888899</v>
      </c>
      <c r="C121" s="6">
        <f t="shared" si="5"/>
        <v>1.388888888888995E-3</v>
      </c>
      <c r="D121" s="5"/>
    </row>
    <row r="122" spans="1:4">
      <c r="A122" s="7">
        <v>43891</v>
      </c>
      <c r="B122" s="8">
        <v>0.75277777777777777</v>
      </c>
      <c r="C122" s="6">
        <f t="shared" si="5"/>
        <v>1.3888888888887729E-3</v>
      </c>
      <c r="D122" s="5"/>
    </row>
    <row r="123" spans="1:4">
      <c r="A123" s="7">
        <v>43891</v>
      </c>
      <c r="B123" s="8">
        <v>0.75694444444444453</v>
      </c>
      <c r="C123" s="6">
        <f t="shared" si="5"/>
        <v>4.1666666666667629E-3</v>
      </c>
      <c r="D123" s="5"/>
    </row>
    <row r="124" spans="1:4">
      <c r="A124" s="7">
        <v>43891</v>
      </c>
      <c r="B124" s="8">
        <v>0.75694444444444453</v>
      </c>
      <c r="C124" s="6">
        <f t="shared" si="5"/>
        <v>0</v>
      </c>
      <c r="D124" s="5"/>
    </row>
    <row r="125" spans="1:4">
      <c r="A125" s="7">
        <v>43891</v>
      </c>
      <c r="B125" s="8">
        <v>0.75763888888888886</v>
      </c>
      <c r="C125" s="6">
        <f t="shared" si="5"/>
        <v>6.9444444444433095E-4</v>
      </c>
      <c r="D125" s="5"/>
    </row>
    <row r="126" spans="1:4">
      <c r="A126" s="7">
        <v>43891</v>
      </c>
      <c r="B126" s="8">
        <v>0.76388888888888884</v>
      </c>
      <c r="C126" s="6">
        <f t="shared" si="5"/>
        <v>6.2499999999999778E-3</v>
      </c>
      <c r="D126" s="5"/>
    </row>
    <row r="127" spans="1:4">
      <c r="A127" s="7">
        <v>43891</v>
      </c>
      <c r="B127" s="8">
        <v>0.77083333333333337</v>
      </c>
      <c r="C127" s="6">
        <f t="shared" si="5"/>
        <v>6.9444444444445308E-3</v>
      </c>
      <c r="D127" s="5"/>
    </row>
    <row r="128" spans="1:4">
      <c r="A128" s="7">
        <v>43891</v>
      </c>
      <c r="B128" s="8">
        <v>0.77708333333333324</v>
      </c>
      <c r="C128" s="6">
        <f t="shared" si="5"/>
        <v>6.2499999999998668E-3</v>
      </c>
      <c r="D128" s="5"/>
    </row>
    <row r="129" spans="1:4">
      <c r="A129" s="7">
        <v>43891</v>
      </c>
      <c r="B129" s="8">
        <v>0.78194444444444444</v>
      </c>
      <c r="C129" s="6">
        <f t="shared" si="5"/>
        <v>4.8611111111112049E-3</v>
      </c>
      <c r="D129" s="5"/>
    </row>
    <row r="130" spans="1:4">
      <c r="A130" s="7">
        <v>43891</v>
      </c>
      <c r="B130" s="8">
        <v>0.79166666666666663</v>
      </c>
      <c r="C130" s="6">
        <f t="shared" si="5"/>
        <v>9.7222222222221877E-3</v>
      </c>
      <c r="D130" s="5"/>
    </row>
    <row r="131" spans="1:4">
      <c r="A131" s="7">
        <v>43891</v>
      </c>
      <c r="B131" s="8">
        <v>0.79722222222222217</v>
      </c>
      <c r="C131" s="6">
        <f t="shared" si="5"/>
        <v>5.5555555555555358E-3</v>
      </c>
      <c r="D131" s="5"/>
    </row>
    <row r="132" spans="1:4">
      <c r="A132" s="7">
        <v>43891</v>
      </c>
      <c r="B132" s="8">
        <v>0.79861111111111116</v>
      </c>
      <c r="C132" s="6">
        <f t="shared" si="5"/>
        <v>1.388888888888995E-3</v>
      </c>
      <c r="D132" s="5"/>
    </row>
    <row r="133" spans="1:4">
      <c r="A133" s="7">
        <v>43891</v>
      </c>
      <c r="B133" s="8">
        <v>0.80208333333333337</v>
      </c>
      <c r="C133" s="6">
        <f t="shared" si="5"/>
        <v>3.4722222222222099E-3</v>
      </c>
      <c r="D133" s="5"/>
    </row>
    <row r="134" spans="1:4">
      <c r="A134" s="7">
        <v>43891</v>
      </c>
      <c r="B134" s="8">
        <v>0.80555555555555547</v>
      </c>
      <c r="C134" s="6">
        <f t="shared" si="5"/>
        <v>3.4722222222220989E-3</v>
      </c>
      <c r="D134" s="5"/>
    </row>
    <row r="135" spans="1:4">
      <c r="A135" s="7">
        <v>43891</v>
      </c>
      <c r="B135" s="8">
        <v>0.8125</v>
      </c>
      <c r="C135" s="6">
        <f t="shared" ref="C135:C150" si="6">IF((B135-B134)&lt;0,1-(B134-B135),(B135-B134))</f>
        <v>6.9444444444445308E-3</v>
      </c>
      <c r="D135" s="5"/>
    </row>
    <row r="136" spans="1:4">
      <c r="A136" s="7">
        <v>43891</v>
      </c>
      <c r="B136" s="8">
        <v>0.81597222222222221</v>
      </c>
      <c r="C136" s="6">
        <f t="shared" si="6"/>
        <v>3.4722222222222099E-3</v>
      </c>
      <c r="D136" s="5"/>
    </row>
    <row r="137" spans="1:4">
      <c r="A137" s="7">
        <v>43891</v>
      </c>
      <c r="B137" s="8">
        <v>0.82847222222222217</v>
      </c>
      <c r="C137" s="6">
        <f t="shared" si="6"/>
        <v>1.2499999999999956E-2</v>
      </c>
      <c r="D137" s="5"/>
    </row>
    <row r="138" spans="1:4">
      <c r="A138" s="7">
        <v>43891</v>
      </c>
      <c r="B138" s="8">
        <v>0.83333333333333337</v>
      </c>
      <c r="C138" s="6">
        <f t="shared" si="6"/>
        <v>4.8611111111112049E-3</v>
      </c>
      <c r="D138" s="5"/>
    </row>
    <row r="139" spans="1:4">
      <c r="A139" s="7">
        <v>43891</v>
      </c>
      <c r="B139" s="8">
        <v>0.84027777777777779</v>
      </c>
      <c r="C139" s="6">
        <f t="shared" si="6"/>
        <v>6.9444444444444198E-3</v>
      </c>
      <c r="D139" s="5"/>
    </row>
    <row r="140" spans="1:4">
      <c r="A140" s="7">
        <v>43891</v>
      </c>
      <c r="B140" s="8">
        <v>0.84444444444444444</v>
      </c>
      <c r="C140" s="6">
        <f t="shared" si="6"/>
        <v>4.1666666666666519E-3</v>
      </c>
      <c r="D140" s="5"/>
    </row>
    <row r="141" spans="1:4">
      <c r="A141" s="7">
        <v>43891</v>
      </c>
      <c r="B141" s="8">
        <v>0.85416666666666663</v>
      </c>
      <c r="C141" s="6">
        <f t="shared" si="6"/>
        <v>9.7222222222221877E-3</v>
      </c>
      <c r="D141" s="5"/>
    </row>
    <row r="142" spans="1:4">
      <c r="A142" s="7">
        <v>43891</v>
      </c>
      <c r="B142" s="8">
        <v>0.85416666666666663</v>
      </c>
      <c r="C142" s="6">
        <f t="shared" si="6"/>
        <v>0</v>
      </c>
      <c r="D142" s="5"/>
    </row>
    <row r="143" spans="1:4">
      <c r="A143" s="7">
        <v>43891</v>
      </c>
      <c r="B143" s="8">
        <v>0.86111111111111116</v>
      </c>
      <c r="C143" s="6">
        <f t="shared" si="6"/>
        <v>6.9444444444445308E-3</v>
      </c>
      <c r="D143" s="5"/>
    </row>
    <row r="144" spans="1:4">
      <c r="A144" s="7">
        <v>43891</v>
      </c>
      <c r="B144" s="8">
        <v>0.88402777777777775</v>
      </c>
      <c r="C144" s="6">
        <f t="shared" si="6"/>
        <v>2.2916666666666585E-2</v>
      </c>
      <c r="D144" s="5"/>
    </row>
    <row r="145" spans="1:4">
      <c r="A145" s="7">
        <v>43891</v>
      </c>
      <c r="B145" s="8">
        <v>0.88888888888888884</v>
      </c>
      <c r="C145" s="6">
        <f t="shared" si="6"/>
        <v>4.8611111111110938E-3</v>
      </c>
      <c r="D145" s="5"/>
    </row>
    <row r="146" spans="1:4">
      <c r="A146" s="7">
        <v>43891</v>
      </c>
      <c r="B146" s="8">
        <v>0.91666666666666663</v>
      </c>
      <c r="C146" s="6">
        <f t="shared" si="6"/>
        <v>2.777777777777779E-2</v>
      </c>
      <c r="D146" s="5"/>
    </row>
    <row r="147" spans="1:4">
      <c r="A147" s="7">
        <v>43891</v>
      </c>
      <c r="B147" s="8">
        <v>0.93333333333333324</v>
      </c>
      <c r="C147" s="6">
        <f t="shared" si="6"/>
        <v>1.6666666666666607E-2</v>
      </c>
      <c r="D147" s="5"/>
    </row>
    <row r="148" spans="1:4">
      <c r="A148" s="7">
        <v>43891</v>
      </c>
      <c r="B148" s="8">
        <v>0.94097222222222221</v>
      </c>
      <c r="C148" s="6">
        <f t="shared" si="6"/>
        <v>7.6388888888889728E-3</v>
      </c>
      <c r="D148" s="5"/>
    </row>
    <row r="149" spans="1:4">
      <c r="A149" s="7">
        <v>43891</v>
      </c>
      <c r="B149" s="8">
        <v>0.94444444444444453</v>
      </c>
      <c r="C149" s="6">
        <f t="shared" si="6"/>
        <v>3.4722222222223209E-3</v>
      </c>
      <c r="D149" s="5"/>
    </row>
    <row r="150" spans="1:4">
      <c r="A150" s="7">
        <v>43891</v>
      </c>
      <c r="B150" s="8">
        <v>0.94444444444444453</v>
      </c>
      <c r="C150" s="6">
        <f t="shared" si="6"/>
        <v>0</v>
      </c>
      <c r="D150" s="5"/>
    </row>
  </sheetData>
  <sortState xmlns:xlrd2="http://schemas.microsoft.com/office/spreadsheetml/2017/richdata2" ref="D6:D150">
    <sortCondition ref="D6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Muawiz</dc:creator>
  <cp:keywords/>
  <dc:description/>
  <cp:lastModifiedBy/>
  <cp:revision/>
  <dcterms:created xsi:type="dcterms:W3CDTF">2022-10-25T17:04:57Z</dcterms:created>
  <dcterms:modified xsi:type="dcterms:W3CDTF">2022-10-29T03:08:28Z</dcterms:modified>
  <cp:category/>
  <cp:contentStatus/>
</cp:coreProperties>
</file>