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TA\Fall 2022\IE 3301\Project\"/>
    </mc:Choice>
  </mc:AlternateContent>
  <xr:revisionPtr revIDLastSave="0" documentId="13_ncr:1_{7F1705C0-9B02-4A01-8795-AEECA34BC2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1 (Set 1)" sheetId="1" r:id="rId1"/>
    <sheet name="Test 2 (Set 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3" l="1"/>
  <c r="B28" i="3"/>
  <c r="I12" i="3"/>
  <c r="I13" i="3"/>
  <c r="I14" i="3"/>
  <c r="I15" i="3"/>
  <c r="I16" i="3"/>
  <c r="I22" i="3"/>
  <c r="I11" i="3"/>
  <c r="I27" i="1"/>
  <c r="I24" i="1"/>
  <c r="I22" i="1"/>
  <c r="I21" i="1"/>
  <c r="I20" i="1"/>
  <c r="I19" i="1"/>
  <c r="I18" i="1"/>
  <c r="I17" i="1"/>
  <c r="I16" i="1"/>
  <c r="I15" i="1"/>
  <c r="I14" i="1"/>
  <c r="I13" i="1"/>
  <c r="I12" i="1"/>
  <c r="B30" i="1"/>
  <c r="F11" i="3"/>
  <c r="E11" i="3"/>
  <c r="E12" i="3"/>
  <c r="E13" i="3"/>
  <c r="E14" i="3"/>
  <c r="E15" i="3"/>
  <c r="E16" i="3"/>
  <c r="E17" i="3"/>
  <c r="E18" i="3"/>
  <c r="E19" i="3"/>
  <c r="E20" i="3"/>
  <c r="E21" i="3"/>
  <c r="E22" i="3"/>
  <c r="H22" i="3"/>
  <c r="B25" i="3"/>
  <c r="B27" i="1"/>
  <c r="H12" i="3"/>
  <c r="H13" i="3"/>
  <c r="H14" i="3"/>
  <c r="H15" i="3"/>
  <c r="H16" i="3"/>
  <c r="H11" i="3"/>
  <c r="C11" i="3"/>
  <c r="B12" i="3" s="1"/>
  <c r="C12" i="3" s="1"/>
  <c r="D23" i="3"/>
  <c r="H24" i="1"/>
  <c r="B28" i="1" s="1"/>
  <c r="E13" i="1"/>
  <c r="E14" i="1"/>
  <c r="E15" i="1"/>
  <c r="E16" i="1"/>
  <c r="E17" i="1"/>
  <c r="E18" i="1"/>
  <c r="E19" i="1"/>
  <c r="E20" i="1"/>
  <c r="E21" i="1"/>
  <c r="E22" i="1"/>
  <c r="E23" i="1"/>
  <c r="E24" i="1"/>
  <c r="E12" i="1"/>
  <c r="G11" i="3" l="1"/>
  <c r="B13" i="3"/>
  <c r="C13" i="3" s="1"/>
  <c r="F12" i="3"/>
  <c r="G12" i="3" s="1"/>
  <c r="D25" i="1"/>
  <c r="F14" i="1" s="1"/>
  <c r="G14" i="1" s="1"/>
  <c r="F16" i="1" l="1"/>
  <c r="G16" i="1" s="1"/>
  <c r="F13" i="1"/>
  <c r="G13" i="1" s="1"/>
  <c r="F17" i="1"/>
  <c r="G17" i="1" s="1"/>
  <c r="F24" i="1"/>
  <c r="F22" i="1"/>
  <c r="G22" i="1" s="1"/>
  <c r="F20" i="1"/>
  <c r="G20" i="1" s="1"/>
  <c r="F18" i="1"/>
  <c r="G18" i="1" s="1"/>
  <c r="F12" i="1"/>
  <c r="G12" i="1" s="1"/>
  <c r="F23" i="1"/>
  <c r="G24" i="1" s="1"/>
  <c r="F21" i="1"/>
  <c r="G21" i="1" s="1"/>
  <c r="F19" i="1"/>
  <c r="G19" i="1" s="1"/>
  <c r="F15" i="1"/>
  <c r="G15" i="1" s="1"/>
  <c r="B14" i="3"/>
  <c r="C14" i="3" s="1"/>
  <c r="F13" i="3"/>
  <c r="G13" i="3" s="1"/>
  <c r="F25" i="1" l="1"/>
  <c r="B15" i="3"/>
  <c r="C15" i="3" s="1"/>
  <c r="F14" i="3"/>
  <c r="G14" i="3" s="1"/>
  <c r="B16" i="3" l="1"/>
  <c r="C16" i="3" s="1"/>
  <c r="F15" i="3"/>
  <c r="G15" i="3" s="1"/>
  <c r="B17" i="3" l="1"/>
  <c r="F16" i="3"/>
  <c r="G16" i="3" s="1"/>
  <c r="C17" i="3"/>
  <c r="B18" i="3" l="1"/>
  <c r="C18" i="3" s="1"/>
  <c r="F17" i="3"/>
  <c r="B19" i="3" l="1"/>
  <c r="F18" i="3"/>
  <c r="C19" i="3"/>
  <c r="B20" i="3" l="1"/>
  <c r="F19" i="3"/>
  <c r="C20" i="3"/>
  <c r="B21" i="3" l="1"/>
  <c r="C21" i="3"/>
  <c r="F20" i="3"/>
  <c r="B22" i="3" l="1"/>
  <c r="C22" i="3" s="1"/>
  <c r="F21" i="3"/>
  <c r="F22" i="3" l="1"/>
  <c r="G22" i="3" s="1"/>
  <c r="F23" i="3" l="1"/>
  <c r="I24" i="3" l="1"/>
  <c r="B26" i="3"/>
  <c r="I26" i="1"/>
</calcChain>
</file>

<file path=xl/sharedStrings.xml><?xml version="1.0" encoding="utf-8"?>
<sst xmlns="http://schemas.openxmlformats.org/spreadsheetml/2006/main" count="55" uniqueCount="35">
  <si>
    <t xml:space="preserve">CHI-SQUARE Goodness of Fit </t>
  </si>
  <si>
    <t>Lower</t>
  </si>
  <si>
    <t>Upper</t>
  </si>
  <si>
    <t>Test Statistic</t>
  </si>
  <si>
    <t>H0: data follows normal distribution</t>
  </si>
  <si>
    <t>H1: data does not follow normal distribution</t>
  </si>
  <si>
    <t>Class</t>
  </si>
  <si>
    <t>std dev, sigma = 6.747</t>
  </si>
  <si>
    <t>e(i) = n*p_i</t>
  </si>
  <si>
    <t>e(i) supercells</t>
  </si>
  <si>
    <t>o(i) supercells</t>
  </si>
  <si>
    <t>o(i)</t>
  </si>
  <si>
    <t xml:space="preserve">Observed Frequency </t>
  </si>
  <si>
    <t>Class Probability</t>
  </si>
  <si>
    <t>Expected Frequency</t>
  </si>
  <si>
    <t>Chi-square component</t>
  </si>
  <si>
    <t>(oi-ei)^2/ei</t>
  </si>
  <si>
    <t xml:space="preserve"> p_i= P(Lower &lt; X &lt; Upper)</t>
  </si>
  <si>
    <t>Original k:</t>
  </si>
  <si>
    <t>Revised k:</t>
  </si>
  <si>
    <t>Critical value:</t>
  </si>
  <si>
    <t>Test Statistic &gt; Critical value =&gt;</t>
  </si>
  <si>
    <t>Reject H0</t>
  </si>
  <si>
    <t>Conclusion:</t>
  </si>
  <si>
    <t>mean, mu = 12.34</t>
  </si>
  <si>
    <t>data is not approximately exponentially distributed</t>
  </si>
  <si>
    <t>H0: data follows exponential distribution</t>
  </si>
  <si>
    <t>H1: data does not follow exponential distribution</t>
  </si>
  <si>
    <t>data is not approximately normally distributed</t>
  </si>
  <si>
    <t>Lower (minutes)</t>
  </si>
  <si>
    <t>Upper (minutes)</t>
  </si>
  <si>
    <t>mean, mu = 9 minutes</t>
  </si>
  <si>
    <t>significance level:</t>
  </si>
  <si>
    <t>Test Statistic:</t>
  </si>
  <si>
    <t>degrees of freedom: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</si>
</sst>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zoomScale="85" zoomScaleNormal="85" workbookViewId="0">
      <selection activeCell="A30" sqref="A30"/>
    </sheetView>
  </sheetViews>
  <sheetFormatPr defaultRowHeight="14.4" x14ac:dyDescent="0.3"/>
  <cols>
    <col min="1" max="1" width="17.5546875" customWidth="1"/>
    <col min="4" max="4" width="18.88671875" bestFit="1" customWidth="1"/>
    <col min="5" max="5" width="23.77734375" bestFit="1" customWidth="1"/>
    <col min="6" max="6" width="18" bestFit="1" customWidth="1"/>
    <col min="7" max="7" width="14" customWidth="1"/>
    <col min="8" max="8" width="13.33203125" customWidth="1"/>
    <col min="9" max="9" width="20.21875" customWidth="1"/>
  </cols>
  <sheetData>
    <row r="1" spans="1:9" ht="21" x14ac:dyDescent="0.4">
      <c r="B1" s="3" t="s">
        <v>0</v>
      </c>
    </row>
    <row r="3" spans="1:9" x14ac:dyDescent="0.3">
      <c r="A3" t="s">
        <v>4</v>
      </c>
    </row>
    <row r="4" spans="1:9" x14ac:dyDescent="0.3">
      <c r="A4" t="s">
        <v>5</v>
      </c>
    </row>
    <row r="6" spans="1:9" x14ac:dyDescent="0.3">
      <c r="A6" t="s">
        <v>24</v>
      </c>
      <c r="D6">
        <v>12.34</v>
      </c>
    </row>
    <row r="7" spans="1:9" ht="14.4" customHeight="1" x14ac:dyDescent="0.3">
      <c r="A7" t="s">
        <v>7</v>
      </c>
      <c r="D7">
        <v>6.7469999999999999</v>
      </c>
    </row>
    <row r="8" spans="1:9" x14ac:dyDescent="0.3">
      <c r="E8" s="7"/>
    </row>
    <row r="9" spans="1:9" ht="14.4" customHeight="1" x14ac:dyDescent="0.3">
      <c r="B9" s="16" t="s">
        <v>6</v>
      </c>
      <c r="C9" s="17"/>
      <c r="E9" s="7"/>
    </row>
    <row r="10" spans="1:9" ht="13.8" customHeight="1" x14ac:dyDescent="0.3">
      <c r="B10" s="14" t="s">
        <v>1</v>
      </c>
      <c r="C10" s="15" t="s">
        <v>2</v>
      </c>
      <c r="D10" s="5" t="s">
        <v>12</v>
      </c>
      <c r="E10" s="8" t="s">
        <v>13</v>
      </c>
      <c r="F10" s="8" t="s">
        <v>14</v>
      </c>
      <c r="I10" s="13" t="s">
        <v>15</v>
      </c>
    </row>
    <row r="11" spans="1:9" x14ac:dyDescent="0.3">
      <c r="B11" s="14"/>
      <c r="C11" s="15"/>
      <c r="D11" s="6" t="s">
        <v>11</v>
      </c>
      <c r="E11" s="4" t="s">
        <v>17</v>
      </c>
      <c r="F11" s="12" t="s">
        <v>8</v>
      </c>
      <c r="G11" s="10" t="s">
        <v>9</v>
      </c>
      <c r="H11" s="11" t="s">
        <v>10</v>
      </c>
      <c r="I11" s="9" t="s">
        <v>16</v>
      </c>
    </row>
    <row r="12" spans="1:9" x14ac:dyDescent="0.3">
      <c r="B12" s="1">
        <v>1.746</v>
      </c>
      <c r="C12" s="1">
        <v>3.5060000000000002</v>
      </c>
      <c r="D12" s="4">
        <v>7</v>
      </c>
      <c r="E12" s="4">
        <f>ROUND(_xlfn.NORM.DIST(C12,$D$6,$D$7,1)-_xlfn.NORM.DIST(B12,$D$6,$D$7,1),4)</f>
        <v>3.6999999999999998E-2</v>
      </c>
      <c r="F12" s="4">
        <f>$D$25*E12</f>
        <v>5.55</v>
      </c>
      <c r="G12" s="2">
        <f>F12</f>
        <v>5.55</v>
      </c>
      <c r="H12" s="2">
        <v>7</v>
      </c>
      <c r="I12" s="4">
        <f>ROUND((H12-G12)^2/G12,3)</f>
        <v>0.379</v>
      </c>
    </row>
    <row r="13" spans="1:9" x14ac:dyDescent="0.3">
      <c r="B13" s="1">
        <v>3.5060000000000002</v>
      </c>
      <c r="C13" s="1">
        <v>5.266</v>
      </c>
      <c r="D13" s="2">
        <v>23</v>
      </c>
      <c r="E13" s="4">
        <f t="shared" ref="E13:E24" si="0">ROUND(_xlfn.NORM.DIST(C13,$D$6,$D$7,1)-_xlfn.NORM.DIST(B13,$D$6,$D$7,1),3)</f>
        <v>5.1999999999999998E-2</v>
      </c>
      <c r="F13" s="2">
        <f t="shared" ref="F13:F24" si="1">$D$25*E13</f>
        <v>7.8</v>
      </c>
      <c r="G13" s="2">
        <f t="shared" ref="G13:G22" si="2">F13</f>
        <v>7.8</v>
      </c>
      <c r="H13" s="2">
        <v>23</v>
      </c>
      <c r="I13" s="4">
        <f t="shared" ref="I13:I24" si="3">ROUND((H13-G13)^2/G13,3)</f>
        <v>29.620999999999999</v>
      </c>
    </row>
    <row r="14" spans="1:9" x14ac:dyDescent="0.3">
      <c r="B14" s="1">
        <v>5.266</v>
      </c>
      <c r="C14" s="1">
        <v>7.0259999999999998</v>
      </c>
      <c r="D14" s="2">
        <v>15</v>
      </c>
      <c r="E14" s="4">
        <f t="shared" si="0"/>
        <v>6.8000000000000005E-2</v>
      </c>
      <c r="F14" s="2">
        <f t="shared" si="1"/>
        <v>10.200000000000001</v>
      </c>
      <c r="G14" s="2">
        <f t="shared" si="2"/>
        <v>10.200000000000001</v>
      </c>
      <c r="H14" s="2">
        <v>15</v>
      </c>
      <c r="I14" s="4">
        <f t="shared" si="3"/>
        <v>2.2589999999999999</v>
      </c>
    </row>
    <row r="15" spans="1:9" x14ac:dyDescent="0.3">
      <c r="B15" s="1">
        <v>7.0259999999999998</v>
      </c>
      <c r="C15" s="1">
        <v>8.7859999999999996</v>
      </c>
      <c r="D15" s="2">
        <v>12</v>
      </c>
      <c r="E15" s="4">
        <f t="shared" si="0"/>
        <v>8.4000000000000005E-2</v>
      </c>
      <c r="F15" s="2">
        <f t="shared" si="1"/>
        <v>12.600000000000001</v>
      </c>
      <c r="G15" s="2">
        <f t="shared" si="2"/>
        <v>12.600000000000001</v>
      </c>
      <c r="H15" s="2">
        <v>12</v>
      </c>
      <c r="I15" s="4">
        <f t="shared" si="3"/>
        <v>2.9000000000000001E-2</v>
      </c>
    </row>
    <row r="16" spans="1:9" x14ac:dyDescent="0.3">
      <c r="B16" s="1">
        <v>8.7859999999999996</v>
      </c>
      <c r="C16" s="1">
        <v>10.545999999999999</v>
      </c>
      <c r="D16" s="2">
        <v>13</v>
      </c>
      <c r="E16" s="4">
        <f t="shared" si="0"/>
        <v>9.6000000000000002E-2</v>
      </c>
      <c r="F16" s="2">
        <f t="shared" si="1"/>
        <v>14.4</v>
      </c>
      <c r="G16" s="2">
        <f t="shared" si="2"/>
        <v>14.4</v>
      </c>
      <c r="H16" s="2">
        <v>13</v>
      </c>
      <c r="I16" s="4">
        <f t="shared" si="3"/>
        <v>0.13600000000000001</v>
      </c>
    </row>
    <row r="17" spans="1:9" x14ac:dyDescent="0.3">
      <c r="B17" s="1">
        <v>10.545999999999999</v>
      </c>
      <c r="C17" s="1">
        <v>12.305999999999999</v>
      </c>
      <c r="D17" s="2">
        <v>10</v>
      </c>
      <c r="E17" s="4">
        <f t="shared" si="0"/>
        <v>0.10299999999999999</v>
      </c>
      <c r="F17" s="2">
        <f t="shared" si="1"/>
        <v>15.45</v>
      </c>
      <c r="G17" s="2">
        <f t="shared" si="2"/>
        <v>15.45</v>
      </c>
      <c r="H17" s="2">
        <v>10</v>
      </c>
      <c r="I17" s="4">
        <f t="shared" si="3"/>
        <v>1.9219999999999999</v>
      </c>
    </row>
    <row r="18" spans="1:9" x14ac:dyDescent="0.3">
      <c r="B18" s="1">
        <v>12.305999999999999</v>
      </c>
      <c r="C18" s="1">
        <v>14.065999999999999</v>
      </c>
      <c r="D18" s="2">
        <v>11</v>
      </c>
      <c r="E18" s="4">
        <f t="shared" si="0"/>
        <v>0.10299999999999999</v>
      </c>
      <c r="F18" s="2">
        <f t="shared" si="1"/>
        <v>15.45</v>
      </c>
      <c r="G18" s="2">
        <f t="shared" si="2"/>
        <v>15.45</v>
      </c>
      <c r="H18" s="2">
        <v>11</v>
      </c>
      <c r="I18" s="4">
        <f t="shared" si="3"/>
        <v>1.282</v>
      </c>
    </row>
    <row r="19" spans="1:9" x14ac:dyDescent="0.3">
      <c r="B19" s="1">
        <v>14.065999999999999</v>
      </c>
      <c r="C19" s="1">
        <v>15.825999999999999</v>
      </c>
      <c r="D19" s="2">
        <v>6</v>
      </c>
      <c r="E19" s="4">
        <f t="shared" si="0"/>
        <v>9.6000000000000002E-2</v>
      </c>
      <c r="F19" s="2">
        <f t="shared" si="1"/>
        <v>14.4</v>
      </c>
      <c r="G19" s="2">
        <f t="shared" si="2"/>
        <v>14.4</v>
      </c>
      <c r="H19" s="2">
        <v>6</v>
      </c>
      <c r="I19" s="4">
        <f t="shared" si="3"/>
        <v>4.9000000000000004</v>
      </c>
    </row>
    <row r="20" spans="1:9" x14ac:dyDescent="0.3">
      <c r="B20" s="1">
        <v>15.825999999999999</v>
      </c>
      <c r="C20" s="1">
        <v>17.585999999999999</v>
      </c>
      <c r="D20" s="2">
        <v>9</v>
      </c>
      <c r="E20" s="4">
        <f t="shared" si="0"/>
        <v>8.4000000000000005E-2</v>
      </c>
      <c r="F20" s="2">
        <f t="shared" si="1"/>
        <v>12.600000000000001</v>
      </c>
      <c r="G20" s="2">
        <f t="shared" si="2"/>
        <v>12.600000000000001</v>
      </c>
      <c r="H20" s="2">
        <v>9</v>
      </c>
      <c r="I20" s="4">
        <f t="shared" si="3"/>
        <v>1.0289999999999999</v>
      </c>
    </row>
    <row r="21" spans="1:9" x14ac:dyDescent="0.3">
      <c r="B21" s="1">
        <v>17.585999999999999</v>
      </c>
      <c r="C21" s="1">
        <v>19.346</v>
      </c>
      <c r="D21" s="2">
        <v>10</v>
      </c>
      <c r="E21" s="4">
        <f t="shared" si="0"/>
        <v>6.9000000000000006E-2</v>
      </c>
      <c r="F21" s="2">
        <f t="shared" si="1"/>
        <v>10.350000000000001</v>
      </c>
      <c r="G21" s="2">
        <f t="shared" si="2"/>
        <v>10.350000000000001</v>
      </c>
      <c r="H21" s="2">
        <v>10</v>
      </c>
      <c r="I21" s="4">
        <f t="shared" si="3"/>
        <v>1.2E-2</v>
      </c>
    </row>
    <row r="22" spans="1:9" x14ac:dyDescent="0.3">
      <c r="B22" s="1">
        <v>19.346</v>
      </c>
      <c r="C22" s="1">
        <v>21.106000000000002</v>
      </c>
      <c r="D22" s="2">
        <v>11</v>
      </c>
      <c r="E22" s="4">
        <f t="shared" si="0"/>
        <v>5.2999999999999999E-2</v>
      </c>
      <c r="F22" s="2">
        <f t="shared" si="1"/>
        <v>7.95</v>
      </c>
      <c r="G22" s="2">
        <f t="shared" si="2"/>
        <v>7.95</v>
      </c>
      <c r="H22" s="2">
        <v>11</v>
      </c>
      <c r="I22" s="4">
        <f t="shared" si="3"/>
        <v>1.17</v>
      </c>
    </row>
    <row r="23" spans="1:9" x14ac:dyDescent="0.3">
      <c r="B23" s="1">
        <v>21.106000000000002</v>
      </c>
      <c r="C23" s="1">
        <v>22.866000000000003</v>
      </c>
      <c r="D23" s="2">
        <v>16</v>
      </c>
      <c r="E23" s="4">
        <f t="shared" si="0"/>
        <v>3.7999999999999999E-2</v>
      </c>
      <c r="F23" s="2">
        <f t="shared" si="1"/>
        <v>5.7</v>
      </c>
      <c r="G23" s="2"/>
      <c r="H23" s="2"/>
      <c r="I23" s="4"/>
    </row>
    <row r="24" spans="1:9" x14ac:dyDescent="0.3">
      <c r="B24" s="1">
        <v>22.866000000000003</v>
      </c>
      <c r="C24" s="1">
        <v>24.626000000000005</v>
      </c>
      <c r="D24" s="2">
        <v>7</v>
      </c>
      <c r="E24" s="4">
        <f t="shared" si="0"/>
        <v>2.5000000000000001E-2</v>
      </c>
      <c r="F24" s="2">
        <f t="shared" si="1"/>
        <v>3.75</v>
      </c>
      <c r="G24" s="2">
        <f>SUM(F23:F24)</f>
        <v>9.4499999999999993</v>
      </c>
      <c r="H24" s="2">
        <f>D23+D24</f>
        <v>23</v>
      </c>
      <c r="I24" s="4">
        <f t="shared" si="3"/>
        <v>19.428999999999998</v>
      </c>
    </row>
    <row r="25" spans="1:9" x14ac:dyDescent="0.3">
      <c r="D25" s="2">
        <f>SUM(D12:D24)</f>
        <v>150</v>
      </c>
      <c r="F25" s="2">
        <f>SUM(F12:F24)</f>
        <v>136.20000000000002</v>
      </c>
    </row>
    <row r="26" spans="1:9" x14ac:dyDescent="0.3">
      <c r="H26" t="s">
        <v>33</v>
      </c>
      <c r="I26">
        <f>ROUND(SUM(I12:I25),3)</f>
        <v>62.167999999999999</v>
      </c>
    </row>
    <row r="27" spans="1:9" x14ac:dyDescent="0.3">
      <c r="A27" t="s">
        <v>18</v>
      </c>
      <c r="B27">
        <f>COUNT(D12:D24)</f>
        <v>13</v>
      </c>
      <c r="H27" t="s">
        <v>20</v>
      </c>
      <c r="I27">
        <f>ROUND(_xlfn.CHISQ.INV.RT(B29,B30),3)</f>
        <v>19.675000000000001</v>
      </c>
    </row>
    <row r="28" spans="1:9" x14ac:dyDescent="0.3">
      <c r="A28" t="s">
        <v>19</v>
      </c>
      <c r="B28">
        <f>COUNT(H12:H24)</f>
        <v>12</v>
      </c>
    </row>
    <row r="29" spans="1:9" x14ac:dyDescent="0.3">
      <c r="A29" t="s">
        <v>32</v>
      </c>
      <c r="B29">
        <v>0.05</v>
      </c>
    </row>
    <row r="30" spans="1:9" x14ac:dyDescent="0.3">
      <c r="A30" t="s">
        <v>34</v>
      </c>
      <c r="B30">
        <f>B28-1</f>
        <v>11</v>
      </c>
      <c r="G30" t="s">
        <v>21</v>
      </c>
      <c r="I30" t="s">
        <v>22</v>
      </c>
    </row>
    <row r="31" spans="1:9" x14ac:dyDescent="0.3">
      <c r="H31" t="s">
        <v>23</v>
      </c>
      <c r="I31" t="s">
        <v>28</v>
      </c>
    </row>
  </sheetData>
  <mergeCells count="3">
    <mergeCell ref="B10:B11"/>
    <mergeCell ref="C10:C1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6F2E-BC38-4702-9ED9-0792F83BD71B}">
  <dimension ref="A1:I29"/>
  <sheetViews>
    <sheetView tabSelected="1" zoomScale="85" zoomScaleNormal="85" workbookViewId="0">
      <selection activeCell="J23" sqref="J23"/>
    </sheetView>
  </sheetViews>
  <sheetFormatPr defaultRowHeight="14.4" x14ac:dyDescent="0.3"/>
  <cols>
    <col min="1" max="1" width="16.44140625" customWidth="1"/>
    <col min="2" max="2" width="9.109375" customWidth="1"/>
    <col min="3" max="3" width="9" customWidth="1"/>
    <col min="4" max="4" width="19.33203125" customWidth="1"/>
    <col min="5" max="5" width="23.77734375" bestFit="1" customWidth="1"/>
    <col min="6" max="6" width="18" bestFit="1" customWidth="1"/>
    <col min="7" max="7" width="14" customWidth="1"/>
    <col min="8" max="8" width="13.33203125" customWidth="1"/>
    <col min="9" max="9" width="20.21875" customWidth="1"/>
  </cols>
  <sheetData>
    <row r="1" spans="1:9" ht="21" x14ac:dyDescent="0.4">
      <c r="B1" s="3" t="s">
        <v>0</v>
      </c>
    </row>
    <row r="3" spans="1:9" x14ac:dyDescent="0.3">
      <c r="A3" t="s">
        <v>26</v>
      </c>
    </row>
    <row r="4" spans="1:9" x14ac:dyDescent="0.3">
      <c r="A4" t="s">
        <v>27</v>
      </c>
    </row>
    <row r="6" spans="1:9" x14ac:dyDescent="0.3">
      <c r="A6" t="s">
        <v>31</v>
      </c>
      <c r="D6">
        <v>9</v>
      </c>
    </row>
    <row r="7" spans="1:9" x14ac:dyDescent="0.3">
      <c r="E7" s="7"/>
    </row>
    <row r="8" spans="1:9" x14ac:dyDescent="0.3">
      <c r="B8" s="16" t="s">
        <v>6</v>
      </c>
      <c r="C8" s="17"/>
      <c r="E8" s="7"/>
    </row>
    <row r="9" spans="1:9" ht="13.8" customHeight="1" x14ac:dyDescent="0.3">
      <c r="B9" s="18" t="s">
        <v>29</v>
      </c>
      <c r="C9" s="19" t="s">
        <v>30</v>
      </c>
      <c r="D9" s="5" t="s">
        <v>12</v>
      </c>
      <c r="E9" s="8" t="s">
        <v>13</v>
      </c>
      <c r="F9" s="8" t="s">
        <v>14</v>
      </c>
      <c r="I9" s="13" t="s">
        <v>15</v>
      </c>
    </row>
    <row r="10" spans="1:9" ht="13.8" customHeight="1" x14ac:dyDescent="0.3">
      <c r="B10" s="18"/>
      <c r="C10" s="19"/>
      <c r="D10" s="6" t="s">
        <v>11</v>
      </c>
      <c r="E10" s="4" t="s">
        <v>17</v>
      </c>
      <c r="F10" s="12" t="s">
        <v>8</v>
      </c>
      <c r="G10" s="10" t="s">
        <v>9</v>
      </c>
      <c r="H10" s="11" t="s">
        <v>10</v>
      </c>
      <c r="I10" s="9" t="s">
        <v>16</v>
      </c>
    </row>
    <row r="11" spans="1:9" x14ac:dyDescent="0.3">
      <c r="B11" s="1">
        <v>0</v>
      </c>
      <c r="C11" s="1">
        <f>B11+4</f>
        <v>4</v>
      </c>
      <c r="D11" s="2">
        <v>40</v>
      </c>
      <c r="E11" s="4">
        <f t="shared" ref="E11:E22" si="0">ROUND((1-EXP(-C11/$D$6))-(1-EXP(-B11/$D$6)),3)</f>
        <v>0.35899999999999999</v>
      </c>
      <c r="F11" s="4">
        <f t="shared" ref="F11:F22" si="1">$D$23*E11</f>
        <v>52.055</v>
      </c>
      <c r="G11" s="2">
        <f>F11</f>
        <v>52.055</v>
      </c>
      <c r="H11" s="2">
        <f t="shared" ref="H11:H16" si="2">D11</f>
        <v>40</v>
      </c>
      <c r="I11" s="4">
        <f>ROUND((H11-G11)^2/G11,3)</f>
        <v>2.7919999999999998</v>
      </c>
    </row>
    <row r="12" spans="1:9" x14ac:dyDescent="0.3">
      <c r="B12" s="1">
        <f>C11</f>
        <v>4</v>
      </c>
      <c r="C12" s="1">
        <f t="shared" ref="C12:C22" si="3">B12+4</f>
        <v>8</v>
      </c>
      <c r="D12" s="2">
        <v>33</v>
      </c>
      <c r="E12" s="4">
        <f t="shared" si="0"/>
        <v>0.23</v>
      </c>
      <c r="F12" s="2">
        <f t="shared" si="1"/>
        <v>33.35</v>
      </c>
      <c r="G12" s="2">
        <f t="shared" ref="G12:G16" si="4">F12</f>
        <v>33.35</v>
      </c>
      <c r="H12" s="2">
        <f t="shared" si="2"/>
        <v>33</v>
      </c>
      <c r="I12" s="4">
        <f t="shared" ref="I12:I22" si="5">ROUND((H12-G12)^2/G12,3)</f>
        <v>4.0000000000000001E-3</v>
      </c>
    </row>
    <row r="13" spans="1:9" x14ac:dyDescent="0.3">
      <c r="B13" s="1">
        <f t="shared" ref="B13:B22" si="6">C12</f>
        <v>8</v>
      </c>
      <c r="C13" s="1">
        <f t="shared" si="3"/>
        <v>12</v>
      </c>
      <c r="D13" s="2">
        <v>35</v>
      </c>
      <c r="E13" s="4">
        <f t="shared" si="0"/>
        <v>0.14799999999999999</v>
      </c>
      <c r="F13" s="2">
        <f t="shared" si="1"/>
        <v>21.459999999999997</v>
      </c>
      <c r="G13" s="2">
        <f t="shared" si="4"/>
        <v>21.459999999999997</v>
      </c>
      <c r="H13" s="2">
        <f t="shared" si="2"/>
        <v>35</v>
      </c>
      <c r="I13" s="4">
        <f t="shared" si="5"/>
        <v>8.5429999999999993</v>
      </c>
    </row>
    <row r="14" spans="1:9" x14ac:dyDescent="0.3">
      <c r="B14" s="1">
        <f t="shared" si="6"/>
        <v>12</v>
      </c>
      <c r="C14" s="1">
        <f t="shared" si="3"/>
        <v>16</v>
      </c>
      <c r="D14" s="2">
        <v>14</v>
      </c>
      <c r="E14" s="4">
        <f t="shared" si="0"/>
        <v>9.5000000000000001E-2</v>
      </c>
      <c r="F14" s="2">
        <f t="shared" si="1"/>
        <v>13.775</v>
      </c>
      <c r="G14" s="2">
        <f t="shared" si="4"/>
        <v>13.775</v>
      </c>
      <c r="H14" s="2">
        <f t="shared" si="2"/>
        <v>14</v>
      </c>
      <c r="I14" s="4">
        <f t="shared" si="5"/>
        <v>4.0000000000000001E-3</v>
      </c>
    </row>
    <row r="15" spans="1:9" x14ac:dyDescent="0.3">
      <c r="B15" s="1">
        <f t="shared" si="6"/>
        <v>16</v>
      </c>
      <c r="C15" s="1">
        <f t="shared" si="3"/>
        <v>20</v>
      </c>
      <c r="D15" s="2">
        <v>4</v>
      </c>
      <c r="E15" s="4">
        <f t="shared" si="0"/>
        <v>6.0999999999999999E-2</v>
      </c>
      <c r="F15" s="2">
        <f t="shared" si="1"/>
        <v>8.8450000000000006</v>
      </c>
      <c r="G15" s="2">
        <f t="shared" si="4"/>
        <v>8.8450000000000006</v>
      </c>
      <c r="H15" s="2">
        <f t="shared" si="2"/>
        <v>4</v>
      </c>
      <c r="I15" s="4">
        <f t="shared" si="5"/>
        <v>2.6539999999999999</v>
      </c>
    </row>
    <row r="16" spans="1:9" x14ac:dyDescent="0.3">
      <c r="B16" s="1">
        <f t="shared" si="6"/>
        <v>20</v>
      </c>
      <c r="C16" s="1">
        <f t="shared" si="3"/>
        <v>24</v>
      </c>
      <c r="D16" s="2">
        <v>5</v>
      </c>
      <c r="E16" s="4">
        <f t="shared" si="0"/>
        <v>3.9E-2</v>
      </c>
      <c r="F16" s="2">
        <f t="shared" si="1"/>
        <v>5.6550000000000002</v>
      </c>
      <c r="G16" s="2">
        <f t="shared" si="4"/>
        <v>5.6550000000000002</v>
      </c>
      <c r="H16" s="2">
        <f t="shared" si="2"/>
        <v>5</v>
      </c>
      <c r="I16" s="4">
        <f t="shared" si="5"/>
        <v>7.5999999999999998E-2</v>
      </c>
    </row>
    <row r="17" spans="1:9" x14ac:dyDescent="0.3">
      <c r="B17" s="1">
        <f t="shared" si="6"/>
        <v>24</v>
      </c>
      <c r="C17" s="1">
        <f t="shared" si="3"/>
        <v>28</v>
      </c>
      <c r="D17" s="2">
        <v>6</v>
      </c>
      <c r="E17" s="4">
        <f t="shared" si="0"/>
        <v>2.5000000000000001E-2</v>
      </c>
      <c r="F17" s="2">
        <f t="shared" si="1"/>
        <v>3.625</v>
      </c>
      <c r="G17" s="2"/>
      <c r="H17" s="2"/>
      <c r="I17" s="4"/>
    </row>
    <row r="18" spans="1:9" x14ac:dyDescent="0.3">
      <c r="B18" s="1">
        <f t="shared" si="6"/>
        <v>28</v>
      </c>
      <c r="C18" s="1">
        <f t="shared" si="3"/>
        <v>32</v>
      </c>
      <c r="D18" s="2">
        <v>1</v>
      </c>
      <c r="E18" s="4">
        <f t="shared" si="0"/>
        <v>1.6E-2</v>
      </c>
      <c r="F18" s="2">
        <f t="shared" si="1"/>
        <v>2.3199999999999998</v>
      </c>
      <c r="G18" s="2"/>
      <c r="H18" s="2"/>
      <c r="I18" s="4"/>
    </row>
    <row r="19" spans="1:9" x14ac:dyDescent="0.3">
      <c r="B19" s="1">
        <f t="shared" si="6"/>
        <v>32</v>
      </c>
      <c r="C19" s="1">
        <f t="shared" si="3"/>
        <v>36</v>
      </c>
      <c r="D19" s="2">
        <v>3</v>
      </c>
      <c r="E19" s="4">
        <f t="shared" si="0"/>
        <v>0.01</v>
      </c>
      <c r="F19" s="2">
        <f t="shared" si="1"/>
        <v>1.45</v>
      </c>
      <c r="G19" s="2"/>
      <c r="H19" s="2"/>
      <c r="I19" s="4"/>
    </row>
    <row r="20" spans="1:9" x14ac:dyDescent="0.3">
      <c r="B20" s="1">
        <f t="shared" si="6"/>
        <v>36</v>
      </c>
      <c r="C20" s="1">
        <f t="shared" si="3"/>
        <v>40</v>
      </c>
      <c r="D20" s="2">
        <v>0</v>
      </c>
      <c r="E20" s="4">
        <f t="shared" si="0"/>
        <v>7.0000000000000001E-3</v>
      </c>
      <c r="F20" s="2">
        <f t="shared" si="1"/>
        <v>1.0150000000000001</v>
      </c>
      <c r="G20" s="2"/>
      <c r="H20" s="2"/>
      <c r="I20" s="4"/>
    </row>
    <row r="21" spans="1:9" x14ac:dyDescent="0.3">
      <c r="B21" s="1">
        <f t="shared" si="6"/>
        <v>40</v>
      </c>
      <c r="C21" s="1">
        <f t="shared" si="3"/>
        <v>44</v>
      </c>
      <c r="D21" s="2">
        <v>3</v>
      </c>
      <c r="E21" s="4">
        <f t="shared" si="0"/>
        <v>4.0000000000000001E-3</v>
      </c>
      <c r="F21" s="2">
        <f t="shared" si="1"/>
        <v>0.57999999999999996</v>
      </c>
      <c r="G21" s="2"/>
      <c r="H21" s="2"/>
      <c r="I21" s="4"/>
    </row>
    <row r="22" spans="1:9" x14ac:dyDescent="0.3">
      <c r="B22" s="1">
        <f t="shared" si="6"/>
        <v>44</v>
      </c>
      <c r="C22" s="1">
        <f t="shared" si="3"/>
        <v>48</v>
      </c>
      <c r="D22" s="2">
        <v>1</v>
      </c>
      <c r="E22" s="4">
        <f t="shared" si="0"/>
        <v>3.0000000000000001E-3</v>
      </c>
      <c r="F22" s="2">
        <f t="shared" si="1"/>
        <v>0.435</v>
      </c>
      <c r="G22" s="2">
        <f>SUM(F17:F22)</f>
        <v>9.4250000000000007</v>
      </c>
      <c r="H22" s="2">
        <f>SUM(D17:D22)</f>
        <v>14</v>
      </c>
      <c r="I22" s="4">
        <f t="shared" si="5"/>
        <v>2.2210000000000001</v>
      </c>
    </row>
    <row r="23" spans="1:9" x14ac:dyDescent="0.3">
      <c r="D23" s="2">
        <f>SUM(D11:D22)</f>
        <v>145</v>
      </c>
      <c r="F23" s="2">
        <f>SUM(F11:F22)</f>
        <v>144.565</v>
      </c>
    </row>
    <row r="24" spans="1:9" x14ac:dyDescent="0.3">
      <c r="H24" t="s">
        <v>3</v>
      </c>
      <c r="I24">
        <f>ROUND(SUM(I11:I23),3)</f>
        <v>16.294</v>
      </c>
    </row>
    <row r="25" spans="1:9" x14ac:dyDescent="0.3">
      <c r="A25" t="s">
        <v>18</v>
      </c>
      <c r="B25">
        <f>COUNT(D11:D22)</f>
        <v>12</v>
      </c>
      <c r="H25" t="s">
        <v>20</v>
      </c>
      <c r="I25">
        <f>ROUND(_xlfn.CHISQ.INV.RT(B27,B28),3)</f>
        <v>12.592000000000001</v>
      </c>
    </row>
    <row r="26" spans="1:9" x14ac:dyDescent="0.3">
      <c r="A26" t="s">
        <v>19</v>
      </c>
      <c r="B26">
        <f>COUNT(G11:G22)</f>
        <v>7</v>
      </c>
    </row>
    <row r="27" spans="1:9" x14ac:dyDescent="0.3">
      <c r="A27" t="s">
        <v>32</v>
      </c>
      <c r="B27">
        <v>0.05</v>
      </c>
    </row>
    <row r="28" spans="1:9" x14ac:dyDescent="0.3">
      <c r="A28" t="s">
        <v>34</v>
      </c>
      <c r="B28">
        <f>B26-1</f>
        <v>6</v>
      </c>
      <c r="G28" t="s">
        <v>21</v>
      </c>
      <c r="I28" t="s">
        <v>22</v>
      </c>
    </row>
    <row r="29" spans="1:9" x14ac:dyDescent="0.3">
      <c r="H29" t="s">
        <v>23</v>
      </c>
      <c r="I29" t="s">
        <v>25</v>
      </c>
    </row>
  </sheetData>
  <mergeCells count="3">
    <mergeCell ref="B9:B10"/>
    <mergeCell ref="C9:C10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 (Set 1)</vt:lpstr>
      <vt:lpstr>Test 2 (Set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Muawiz</dc:creator>
  <cp:lastModifiedBy>Muhammad Muawiz</cp:lastModifiedBy>
  <dcterms:created xsi:type="dcterms:W3CDTF">2015-06-05T18:17:20Z</dcterms:created>
  <dcterms:modified xsi:type="dcterms:W3CDTF">2022-12-01T04:25:26Z</dcterms:modified>
</cp:coreProperties>
</file>