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8FB2514-12E5-49D0-901D-CA38BD9CCD13}" xr6:coauthVersionLast="47" xr6:coauthVersionMax="47" xr10:uidLastSave="{00000000-0000-0000-0000-000000000000}"/>
  <bookViews>
    <workbookView xWindow="-110" yWindow="-110" windowWidth="19420" windowHeight="10300" xr2:uid="{F26D7F31-3548-49EF-9F86-BF7892C01274}"/>
  </bookViews>
  <sheets>
    <sheet name="KSE 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0" i="1"/>
  <c r="M9" i="1"/>
  <c r="M17" i="1"/>
  <c r="M19" i="1"/>
  <c r="M20" i="1"/>
  <c r="M8" i="1"/>
  <c r="M7" i="1"/>
  <c r="M5" i="1"/>
  <c r="M4" i="1"/>
  <c r="M22" i="1"/>
  <c r="M23" i="1"/>
  <c r="M16" i="1"/>
  <c r="M3" i="1"/>
</calcChain>
</file>

<file path=xl/sharedStrings.xml><?xml version="1.0" encoding="utf-8"?>
<sst xmlns="http://schemas.openxmlformats.org/spreadsheetml/2006/main" count="55" uniqueCount="55">
  <si>
    <t>SYMBOL</t>
  </si>
  <si>
    <t>LOTCHEM</t>
  </si>
  <si>
    <t>Lotte Chemical Pakistan Limited</t>
  </si>
  <si>
    <t>HUMNL</t>
  </si>
  <si>
    <t>Hum Network Limited</t>
  </si>
  <si>
    <t>PPL</t>
  </si>
  <si>
    <t>Pakistan Petroleum Limited</t>
  </si>
  <si>
    <t>BOP</t>
  </si>
  <si>
    <t>The Bank of Punjab</t>
  </si>
  <si>
    <t>OGDC</t>
  </si>
  <si>
    <t>Oil &amp; Gas Development Company Limited</t>
  </si>
  <si>
    <t>FCCL</t>
  </si>
  <si>
    <t>Fauji Cement Company Limited</t>
  </si>
  <si>
    <t>MARI</t>
  </si>
  <si>
    <t>Mari Energies Limited</t>
  </si>
  <si>
    <t>CNERGY</t>
  </si>
  <si>
    <t>Cnergyico PK Limited</t>
  </si>
  <si>
    <t>NBP</t>
  </si>
  <si>
    <t>National Bank of Pakistan</t>
  </si>
  <si>
    <t>AKBL</t>
  </si>
  <si>
    <t>Askari Bank Limited</t>
  </si>
  <si>
    <t>PSO</t>
  </si>
  <si>
    <t>Pakistan State Oil Company Limited</t>
  </si>
  <si>
    <t>FABL</t>
  </si>
  <si>
    <t>Faysal Bank Limited</t>
  </si>
  <si>
    <t>HBL</t>
  </si>
  <si>
    <t>Habib Bank Limited</t>
  </si>
  <si>
    <t>HUBC</t>
  </si>
  <si>
    <t>The Hub Power Company Limited</t>
  </si>
  <si>
    <t>LUCK</t>
  </si>
  <si>
    <t>Lucky Cement Limited</t>
  </si>
  <si>
    <t>SYS</t>
  </si>
  <si>
    <t>Systems Limited</t>
  </si>
  <si>
    <t>FATIMA</t>
  </si>
  <si>
    <t>Fatima Fertilizer Company Limited</t>
  </si>
  <si>
    <t>NATF</t>
  </si>
  <si>
    <t>National Foods Limited</t>
  </si>
  <si>
    <t>MEBL</t>
  </si>
  <si>
    <t>Meezan Bank Limited</t>
  </si>
  <si>
    <t>MTL</t>
  </si>
  <si>
    <t>Millat Tractors Limited</t>
  </si>
  <si>
    <t>ABOT</t>
  </si>
  <si>
    <t>Abbott Laboratories (Pakistan) Limited</t>
  </si>
  <si>
    <t>Price (P)</t>
  </si>
  <si>
    <t>PE</t>
  </si>
  <si>
    <t>COMPANY</t>
  </si>
  <si>
    <t>Earnings_Year1</t>
  </si>
  <si>
    <t>Earnings_Year2</t>
  </si>
  <si>
    <t>Earnings_Year3</t>
  </si>
  <si>
    <t>Earnings_Year4</t>
  </si>
  <si>
    <t>EPS_Growth1</t>
  </si>
  <si>
    <t>EPS_Growth2</t>
  </si>
  <si>
    <t>EPS_Growth3</t>
  </si>
  <si>
    <t>EPS_Growth4</t>
  </si>
  <si>
    <t>CurrentRatio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</si>
</sst>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Times New Roman"/>
      <family val="1"/>
    </font>
    <font>
      <sz val="11"/>
      <color theme="1"/>
      <name val="Aptos Narrow"/>
      <family val="2"/>
      <scheme val="minor"/>
    </font>
    <font>
      <b/>
      <sz val="10"/>
      <color rgb="FF333333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b/>
      <sz val="10"/>
      <color theme="1"/>
      <name val="Times New Roman"/>
      <family val="1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7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BDDCC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2" fillId="2" borderId="2" xfId="0" applyFont="1" applyFill="1" applyBorder="1" applyAlignment="1">
      <alignment vertical="center" wrapText="1"/>
    </xf>
    <xf numFmtId="164" fontId="2" fillId="2" borderId="2" xfId="2" applyNumberFormat="1" applyFont="1" applyFill="1" applyBorder="1" applyAlignment="1">
      <alignment horizontal="right" vertical="center" wrapText="1"/>
    </xf>
    <xf numFmtId="164" fontId="2" fillId="2" borderId="2" xfId="2" applyNumberFormat="1" applyFont="1" applyFill="1" applyBorder="1" applyAlignment="1">
      <alignment vertical="center" wrapText="1"/>
    </xf>
    <xf numFmtId="43" fontId="5" fillId="0" borderId="2" xfId="2" applyFont="1" applyBorder="1" applyAlignment="1">
      <alignment vertical="center"/>
    </xf>
    <xf numFmtId="43" fontId="2" fillId="0" borderId="2" xfId="2" applyFont="1" applyBorder="1" applyAlignment="1">
      <alignment vertical="center"/>
    </xf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43" fontId="0" fillId="0" borderId="0" xfId="0" quotePrefix="1" applyNumberFormat="1"/>
    <xf numFmtId="0" fontId="7" fillId="3" borderId="0" xfId="0" applyFont="1" applyFill="1" applyBorder="1" applyAlignment="1">
      <alignment vertical="center" wrapText="1"/>
    </xf>
    <xf numFmtId="0" fontId="5" fillId="0" borderId="7" xfId="0" applyFont="1" applyBorder="1"/>
    <xf numFmtId="0" fontId="5" fillId="0" borderId="8" xfId="0" applyFont="1" applyBorder="1"/>
    <xf numFmtId="0" fontId="6" fillId="2" borderId="9" xfId="1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164" fontId="2" fillId="2" borderId="10" xfId="2" applyNumberFormat="1" applyFont="1" applyFill="1" applyBorder="1" applyAlignment="1">
      <alignment horizontal="right" vertical="center" wrapText="1"/>
    </xf>
    <xf numFmtId="43" fontId="5" fillId="0" borderId="10" xfId="2" applyFont="1" applyBorder="1" applyAlignment="1">
      <alignment vertical="center"/>
    </xf>
    <xf numFmtId="0" fontId="6" fillId="2" borderId="12" xfId="1" applyFont="1" applyFill="1" applyBorder="1" applyAlignment="1">
      <alignment vertical="center" wrapText="1"/>
    </xf>
    <xf numFmtId="0" fontId="6" fillId="2" borderId="14" xfId="1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164" fontId="2" fillId="2" borderId="15" xfId="2" applyNumberFormat="1" applyFont="1" applyFill="1" applyBorder="1" applyAlignment="1">
      <alignment horizontal="right" vertical="center" wrapText="1"/>
    </xf>
    <xf numFmtId="43" fontId="5" fillId="0" borderId="15" xfId="2" applyFont="1" applyBorder="1" applyAlignment="1">
      <alignment vertical="center"/>
    </xf>
    <xf numFmtId="2" fontId="9" fillId="0" borderId="11" xfId="0" applyNumberFormat="1" applyFont="1" applyBorder="1" applyAlignment="1">
      <alignment vertical="center"/>
    </xf>
    <xf numFmtId="2" fontId="9" fillId="0" borderId="13" xfId="0" applyNumberFormat="1" applyFont="1" applyBorder="1" applyAlignment="1">
      <alignment vertical="center"/>
    </xf>
    <xf numFmtId="2" fontId="9" fillId="0" borderId="16" xfId="0" applyNumberFormat="1" applyFont="1" applyBorder="1" applyAlignment="1">
      <alignment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AF7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ps.psx.com.pk/company/CNERGY" TargetMode="External"/><Relationship Id="rId13" Type="http://schemas.openxmlformats.org/officeDocument/2006/relationships/hyperlink" Target="https://dps.psx.com.pk/company/HBL" TargetMode="External"/><Relationship Id="rId18" Type="http://schemas.openxmlformats.org/officeDocument/2006/relationships/hyperlink" Target="https://dps.psx.com.pk/company/NATF" TargetMode="External"/><Relationship Id="rId3" Type="http://schemas.openxmlformats.org/officeDocument/2006/relationships/hyperlink" Target="https://dps.psx.com.pk/company/PPL" TargetMode="External"/><Relationship Id="rId21" Type="http://schemas.openxmlformats.org/officeDocument/2006/relationships/hyperlink" Target="https://dps.psx.com.pk/company/ABOT" TargetMode="External"/><Relationship Id="rId7" Type="http://schemas.openxmlformats.org/officeDocument/2006/relationships/hyperlink" Target="https://dps.psx.com.pk/company/MARI" TargetMode="External"/><Relationship Id="rId12" Type="http://schemas.openxmlformats.org/officeDocument/2006/relationships/hyperlink" Target="https://dps.psx.com.pk/company/FABL" TargetMode="External"/><Relationship Id="rId17" Type="http://schemas.openxmlformats.org/officeDocument/2006/relationships/hyperlink" Target="https://dps.psx.com.pk/company/FATIMA" TargetMode="External"/><Relationship Id="rId2" Type="http://schemas.openxmlformats.org/officeDocument/2006/relationships/hyperlink" Target="https://dps.psx.com.pk/company/HUMNL" TargetMode="External"/><Relationship Id="rId16" Type="http://schemas.openxmlformats.org/officeDocument/2006/relationships/hyperlink" Target="https://dps.psx.com.pk/company/SYS" TargetMode="External"/><Relationship Id="rId20" Type="http://schemas.openxmlformats.org/officeDocument/2006/relationships/hyperlink" Target="https://dps.psx.com.pk/company/MTL" TargetMode="External"/><Relationship Id="rId1" Type="http://schemas.openxmlformats.org/officeDocument/2006/relationships/hyperlink" Target="https://dps.psx.com.pk/company/LOTCHEM" TargetMode="External"/><Relationship Id="rId6" Type="http://schemas.openxmlformats.org/officeDocument/2006/relationships/hyperlink" Target="https://dps.psx.com.pk/company/FCCL" TargetMode="External"/><Relationship Id="rId11" Type="http://schemas.openxmlformats.org/officeDocument/2006/relationships/hyperlink" Target="https://dps.psx.com.pk/company/PSO" TargetMode="External"/><Relationship Id="rId5" Type="http://schemas.openxmlformats.org/officeDocument/2006/relationships/hyperlink" Target="https://dps.psx.com.pk/company/OGDC" TargetMode="External"/><Relationship Id="rId15" Type="http://schemas.openxmlformats.org/officeDocument/2006/relationships/hyperlink" Target="https://dps.psx.com.pk/company/LUCK" TargetMode="External"/><Relationship Id="rId10" Type="http://schemas.openxmlformats.org/officeDocument/2006/relationships/hyperlink" Target="https://dps.psx.com.pk/company/AKBL" TargetMode="External"/><Relationship Id="rId19" Type="http://schemas.openxmlformats.org/officeDocument/2006/relationships/hyperlink" Target="https://dps.psx.com.pk/company/MEBL" TargetMode="External"/><Relationship Id="rId4" Type="http://schemas.openxmlformats.org/officeDocument/2006/relationships/hyperlink" Target="https://dps.psx.com.pk/company/BOP" TargetMode="External"/><Relationship Id="rId9" Type="http://schemas.openxmlformats.org/officeDocument/2006/relationships/hyperlink" Target="https://dps.psx.com.pk/company/NBP" TargetMode="External"/><Relationship Id="rId14" Type="http://schemas.openxmlformats.org/officeDocument/2006/relationships/hyperlink" Target="https://dps.psx.com.pk/company/HU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604C-F110-4794-AC17-08C445C31111}">
  <dimension ref="A1:N23"/>
  <sheetViews>
    <sheetView tabSelected="1" workbookViewId="0">
      <selection activeCell="M2" sqref="M2"/>
    </sheetView>
  </sheetViews>
  <sheetFormatPr defaultRowHeight="14.5" x14ac:dyDescent="0.35"/>
  <cols>
    <col min="1" max="1" width="13.36328125" customWidth="1"/>
    <col min="2" max="2" width="16.81640625" bestFit="1" customWidth="1"/>
    <col min="3" max="3" width="9.90625" bestFit="1" customWidth="1"/>
    <col min="4" max="4" width="9.81640625" bestFit="1" customWidth="1"/>
    <col min="5" max="11" width="8.90625" bestFit="1" customWidth="1"/>
    <col min="12" max="12" width="10.26953125" bestFit="1" customWidth="1"/>
    <col min="13" max="13" width="9.453125" bestFit="1" customWidth="1"/>
    <col min="14" max="14" width="10" customWidth="1"/>
  </cols>
  <sheetData>
    <row r="1" spans="1:14" ht="26" x14ac:dyDescent="0.35">
      <c r="A1" s="10" t="s">
        <v>0</v>
      </c>
      <c r="B1" s="10" t="s">
        <v>45</v>
      </c>
      <c r="C1" s="10" t="s">
        <v>43</v>
      </c>
      <c r="D1" s="11" t="s">
        <v>44</v>
      </c>
      <c r="E1" s="7" t="s">
        <v>46</v>
      </c>
      <c r="F1" s="8" t="s">
        <v>47</v>
      </c>
      <c r="G1" s="8" t="s">
        <v>48</v>
      </c>
      <c r="H1" s="8" t="s">
        <v>49</v>
      </c>
      <c r="I1" s="7" t="s">
        <v>50</v>
      </c>
      <c r="J1" s="8" t="s">
        <v>51</v>
      </c>
      <c r="K1" s="8" t="s">
        <v>52</v>
      </c>
      <c r="L1" s="9" t="s">
        <v>53</v>
      </c>
      <c r="M1" s="13" t="s">
        <v>54</v>
      </c>
    </row>
    <row r="2" spans="1:14" ht="15" thickBot="1" x14ac:dyDescent="0.4">
      <c r="A2" s="1"/>
      <c r="B2" s="1"/>
      <c r="C2" s="1"/>
      <c r="D2" s="1"/>
      <c r="E2" s="14"/>
      <c r="F2" s="1"/>
      <c r="G2" s="1"/>
      <c r="H2" s="1"/>
      <c r="I2" s="14"/>
      <c r="J2" s="1"/>
      <c r="K2" s="1"/>
      <c r="L2" s="15"/>
    </row>
    <row r="3" spans="1:14" ht="26" x14ac:dyDescent="0.35">
      <c r="A3" s="16" t="s">
        <v>1</v>
      </c>
      <c r="B3" s="17" t="s">
        <v>2</v>
      </c>
      <c r="C3" s="18">
        <v>21.8</v>
      </c>
      <c r="D3" s="19">
        <v>13.63</v>
      </c>
      <c r="E3" s="19">
        <v>1.75</v>
      </c>
      <c r="F3" s="19">
        <v>3.35</v>
      </c>
      <c r="G3" s="19">
        <v>6.68</v>
      </c>
      <c r="H3" s="19">
        <v>3.07</v>
      </c>
      <c r="I3" s="19">
        <v>-47.76</v>
      </c>
      <c r="J3" s="19">
        <v>-49.85</v>
      </c>
      <c r="K3" s="19">
        <v>117.59</v>
      </c>
      <c r="L3" s="19">
        <v>119.29</v>
      </c>
      <c r="M3" s="25">
        <f>30503928/15871395</f>
        <v>1.921943723283303</v>
      </c>
    </row>
    <row r="4" spans="1:14" ht="26" x14ac:dyDescent="0.35">
      <c r="A4" s="20" t="s">
        <v>3</v>
      </c>
      <c r="B4" s="2" t="s">
        <v>4</v>
      </c>
      <c r="C4" s="3">
        <v>14.76</v>
      </c>
      <c r="D4" s="5">
        <v>6.27</v>
      </c>
      <c r="E4" s="5">
        <v>2.2999999999999998</v>
      </c>
      <c r="F4" s="5">
        <v>1.9</v>
      </c>
      <c r="G4" s="5">
        <v>1.2</v>
      </c>
      <c r="H4" s="5">
        <v>1.07</v>
      </c>
      <c r="I4" s="5">
        <v>21.05</v>
      </c>
      <c r="J4" s="5">
        <v>58.33</v>
      </c>
      <c r="K4" s="5">
        <v>12.15</v>
      </c>
      <c r="L4" s="5">
        <v>991.67</v>
      </c>
      <c r="M4" s="26">
        <f>10293332135/1364335633</f>
        <v>7.5445747263569416</v>
      </c>
    </row>
    <row r="5" spans="1:14" ht="26" x14ac:dyDescent="0.35">
      <c r="A5" s="20" t="s">
        <v>5</v>
      </c>
      <c r="B5" s="2" t="s">
        <v>6</v>
      </c>
      <c r="C5" s="3">
        <v>188.23</v>
      </c>
      <c r="D5" s="5">
        <v>5.7</v>
      </c>
      <c r="E5" s="5">
        <v>42.01</v>
      </c>
      <c r="F5" s="5">
        <v>35.99</v>
      </c>
      <c r="G5" s="5">
        <v>19.68</v>
      </c>
      <c r="H5" s="5">
        <v>19.27</v>
      </c>
      <c r="I5" s="5">
        <v>16.73</v>
      </c>
      <c r="J5" s="5">
        <v>82.88</v>
      </c>
      <c r="K5" s="5">
        <v>2.13</v>
      </c>
      <c r="L5" s="5">
        <v>4.33</v>
      </c>
      <c r="M5" s="26">
        <f>741178701/197891701</f>
        <v>3.745375360637281</v>
      </c>
    </row>
    <row r="6" spans="1:14" x14ac:dyDescent="0.35">
      <c r="A6" s="20" t="s">
        <v>7</v>
      </c>
      <c r="B6" s="2" t="s">
        <v>8</v>
      </c>
      <c r="C6" s="3">
        <v>13.92</v>
      </c>
      <c r="D6" s="5">
        <v>3.42</v>
      </c>
      <c r="E6" s="5">
        <v>4.09</v>
      </c>
      <c r="F6" s="5">
        <v>3.47</v>
      </c>
      <c r="G6" s="5">
        <v>3.31</v>
      </c>
      <c r="H6" s="5">
        <v>4.18</v>
      </c>
      <c r="I6" s="5">
        <v>17.867435158501429</v>
      </c>
      <c r="J6" s="5">
        <v>4.8338368580060465</v>
      </c>
      <c r="K6" s="5">
        <v>-20.813397129186594</v>
      </c>
      <c r="L6" s="5">
        <v>58.94</v>
      </c>
      <c r="M6" s="26">
        <v>1.64</v>
      </c>
      <c r="N6" s="12"/>
    </row>
    <row r="7" spans="1:14" ht="39" x14ac:dyDescent="0.35">
      <c r="A7" s="20" t="s">
        <v>9</v>
      </c>
      <c r="B7" s="2" t="s">
        <v>10</v>
      </c>
      <c r="C7" s="3">
        <v>270.48</v>
      </c>
      <c r="D7" s="5">
        <v>7.12</v>
      </c>
      <c r="E7" s="5">
        <v>48.59</v>
      </c>
      <c r="F7" s="5">
        <v>52.23</v>
      </c>
      <c r="G7" s="5">
        <v>31.11</v>
      </c>
      <c r="H7" s="5">
        <v>21.28</v>
      </c>
      <c r="I7" s="5">
        <v>-6.9691748037526207</v>
      </c>
      <c r="J7" s="5">
        <v>67.88813886210221</v>
      </c>
      <c r="K7" s="5">
        <v>46.19360902255638</v>
      </c>
      <c r="L7" s="5">
        <v>-9.33</v>
      </c>
      <c r="M7" s="26">
        <f>1077375296/93943339</f>
        <v>11.468352173430837</v>
      </c>
      <c r="N7" s="12"/>
    </row>
    <row r="8" spans="1:14" ht="26" x14ac:dyDescent="0.35">
      <c r="A8" s="20" t="s">
        <v>11</v>
      </c>
      <c r="B8" s="2" t="s">
        <v>12</v>
      </c>
      <c r="C8" s="3">
        <v>49.35</v>
      </c>
      <c r="D8" s="5">
        <v>11.38</v>
      </c>
      <c r="E8" s="5">
        <v>3.35</v>
      </c>
      <c r="F8" s="5">
        <v>3.16</v>
      </c>
      <c r="G8" s="5">
        <v>3.26</v>
      </c>
      <c r="H8" s="5">
        <v>2.52</v>
      </c>
      <c r="I8" s="5">
        <v>6.0126582278480996</v>
      </c>
      <c r="J8" s="5">
        <v>-3.0674846625766765</v>
      </c>
      <c r="K8" s="5">
        <v>29.365079365079357</v>
      </c>
      <c r="L8" s="5">
        <v>6400</v>
      </c>
      <c r="M8" s="26">
        <f>36272726/29091629</f>
        <v>1.246844100754894</v>
      </c>
      <c r="N8" s="12"/>
    </row>
    <row r="9" spans="1:14" ht="26" x14ac:dyDescent="0.35">
      <c r="A9" s="20" t="s">
        <v>13</v>
      </c>
      <c r="B9" s="2" t="s">
        <v>14</v>
      </c>
      <c r="C9" s="3">
        <v>618.53</v>
      </c>
      <c r="D9" s="5">
        <v>1.39</v>
      </c>
      <c r="E9" s="5">
        <v>579.36</v>
      </c>
      <c r="F9" s="5">
        <v>420.75</v>
      </c>
      <c r="G9" s="5">
        <v>247.84</v>
      </c>
      <c r="H9" s="5">
        <v>235.71</v>
      </c>
      <c r="I9" s="5">
        <v>37.696969696969703</v>
      </c>
      <c r="J9" s="5">
        <v>69.766785022595229</v>
      </c>
      <c r="K9" s="5">
        <v>5.1461541725001041</v>
      </c>
      <c r="L9" s="5">
        <v>3.73</v>
      </c>
      <c r="M9" s="26">
        <f>186374596/65527852</f>
        <v>2.8442042629445567</v>
      </c>
      <c r="N9" s="12"/>
    </row>
    <row r="10" spans="1:14" ht="26" x14ac:dyDescent="0.35">
      <c r="A10" s="20" t="s">
        <v>15</v>
      </c>
      <c r="B10" s="2" t="s">
        <v>16</v>
      </c>
      <c r="C10" s="3">
        <v>7.14</v>
      </c>
      <c r="D10" s="5">
        <v>144.80000000000001</v>
      </c>
      <c r="E10" s="5">
        <v>0.18</v>
      </c>
      <c r="F10" s="5">
        <v>-2.34</v>
      </c>
      <c r="G10" s="5">
        <v>0.89</v>
      </c>
      <c r="H10" s="5">
        <v>0.67</v>
      </c>
      <c r="I10" s="5">
        <v>-107.69230769230771</v>
      </c>
      <c r="J10" s="5">
        <v>-362.92134831460669</v>
      </c>
      <c r="K10" s="5">
        <v>32.835820895522382</v>
      </c>
      <c r="L10" s="5">
        <v>245.65</v>
      </c>
      <c r="M10" s="26">
        <f>74835128/100164495</f>
        <v>0.74712230117068923</v>
      </c>
      <c r="N10" s="12"/>
    </row>
    <row r="11" spans="1:14" ht="26" x14ac:dyDescent="0.35">
      <c r="A11" s="20" t="s">
        <v>17</v>
      </c>
      <c r="B11" s="2" t="s">
        <v>18</v>
      </c>
      <c r="C11" s="4">
        <v>139.69999999999999</v>
      </c>
      <c r="D11" s="5">
        <v>7.96</v>
      </c>
      <c r="E11" s="5">
        <v>12.63</v>
      </c>
      <c r="F11" s="5">
        <v>24.37</v>
      </c>
      <c r="G11" s="5">
        <v>14.29</v>
      </c>
      <c r="H11" s="5">
        <v>13.16</v>
      </c>
      <c r="I11" s="5">
        <v>-48.173984407057858</v>
      </c>
      <c r="J11" s="5">
        <v>70.538838348495474</v>
      </c>
      <c r="K11" s="5">
        <v>8.5866261398176214</v>
      </c>
      <c r="L11" s="5">
        <v>-8.36</v>
      </c>
      <c r="M11" s="26">
        <v>1.51</v>
      </c>
      <c r="N11" s="12"/>
    </row>
    <row r="12" spans="1:14" x14ac:dyDescent="0.35">
      <c r="A12" s="20" t="s">
        <v>19</v>
      </c>
      <c r="B12" s="2" t="s">
        <v>20</v>
      </c>
      <c r="C12" s="3">
        <v>71.75</v>
      </c>
      <c r="D12" s="5">
        <v>4.34</v>
      </c>
      <c r="E12" s="5">
        <v>14.51</v>
      </c>
      <c r="F12" s="5">
        <v>14.79</v>
      </c>
      <c r="G12" s="5">
        <v>9.6999999999999993</v>
      </c>
      <c r="H12" s="5">
        <v>7.7</v>
      </c>
      <c r="I12" s="5">
        <v>-1.8931710615280553</v>
      </c>
      <c r="J12" s="5">
        <v>52.474226804123717</v>
      </c>
      <c r="K12" s="5">
        <v>25.97402597402596</v>
      </c>
      <c r="L12" s="5">
        <v>-10.15</v>
      </c>
      <c r="M12" s="26">
        <v>1.47</v>
      </c>
      <c r="N12" s="12"/>
    </row>
    <row r="13" spans="1:14" ht="26" x14ac:dyDescent="0.35">
      <c r="A13" s="20" t="s">
        <v>21</v>
      </c>
      <c r="B13" s="2" t="s">
        <v>22</v>
      </c>
      <c r="C13" s="3">
        <v>417.95</v>
      </c>
      <c r="D13" s="5">
        <v>11.22</v>
      </c>
      <c r="E13" s="5">
        <v>33.79</v>
      </c>
      <c r="F13" s="5">
        <v>12.06</v>
      </c>
      <c r="G13" s="5">
        <v>183.66</v>
      </c>
      <c r="H13" s="5">
        <v>62.07</v>
      </c>
      <c r="I13" s="5">
        <v>180.18242122719732</v>
      </c>
      <c r="J13" s="5">
        <v>-93.433518458020245</v>
      </c>
      <c r="K13" s="5">
        <v>195.8917351377477</v>
      </c>
      <c r="L13" s="5">
        <v>550.76</v>
      </c>
      <c r="M13" s="26">
        <f>878536708/688213818</f>
        <v>1.2765461619952536</v>
      </c>
      <c r="N13" s="12"/>
    </row>
    <row r="14" spans="1:14" x14ac:dyDescent="0.35">
      <c r="A14" s="20" t="s">
        <v>23</v>
      </c>
      <c r="B14" s="2" t="s">
        <v>24</v>
      </c>
      <c r="C14" s="3">
        <v>73.17</v>
      </c>
      <c r="D14" s="5">
        <v>5.44</v>
      </c>
      <c r="E14" s="5">
        <v>15.17</v>
      </c>
      <c r="F14" s="5">
        <v>13.21</v>
      </c>
      <c r="G14" s="5">
        <v>7.4</v>
      </c>
      <c r="H14" s="5">
        <v>5.37</v>
      </c>
      <c r="I14" s="5">
        <v>14.837244511733527</v>
      </c>
      <c r="J14" s="5">
        <v>78.513513513513516</v>
      </c>
      <c r="K14" s="5">
        <v>37.8026070763501</v>
      </c>
      <c r="L14" s="6">
        <v>25.17</v>
      </c>
      <c r="M14" s="26">
        <v>1.18</v>
      </c>
      <c r="N14" s="12"/>
    </row>
    <row r="15" spans="1:14" x14ac:dyDescent="0.35">
      <c r="A15" s="20" t="s">
        <v>25</v>
      </c>
      <c r="B15" s="2" t="s">
        <v>26</v>
      </c>
      <c r="C15" s="4">
        <v>261.33</v>
      </c>
      <c r="D15" s="5">
        <v>6.54</v>
      </c>
      <c r="E15" s="5">
        <v>38.700000000000003</v>
      </c>
      <c r="F15" s="5">
        <v>38.76</v>
      </c>
      <c r="G15" s="5">
        <v>21.04</v>
      </c>
      <c r="H15" s="5">
        <v>23.36</v>
      </c>
      <c r="I15" s="5">
        <v>-0.15479876160989467</v>
      </c>
      <c r="J15" s="5">
        <v>84.220532319391623</v>
      </c>
      <c r="K15" s="5">
        <v>-9.9315068493150687</v>
      </c>
      <c r="L15" s="5">
        <v>8.6999999999999993</v>
      </c>
      <c r="M15" s="26">
        <v>3.35</v>
      </c>
      <c r="N15" s="12"/>
    </row>
    <row r="16" spans="1:14" ht="26" x14ac:dyDescent="0.35">
      <c r="A16" s="20" t="s">
        <v>27</v>
      </c>
      <c r="B16" s="2" t="s">
        <v>28</v>
      </c>
      <c r="C16" s="3">
        <v>162.94999999999999</v>
      </c>
      <c r="D16" s="5">
        <v>6.98</v>
      </c>
      <c r="E16" s="5">
        <v>26.12</v>
      </c>
      <c r="F16" s="5">
        <v>23.85</v>
      </c>
      <c r="G16" s="5">
        <v>16.29</v>
      </c>
      <c r="H16" s="5">
        <v>16.52</v>
      </c>
      <c r="I16" s="5">
        <v>9.5178197064989494</v>
      </c>
      <c r="J16" s="5">
        <v>46.40883977900554</v>
      </c>
      <c r="K16" s="5">
        <v>-1.3922518159806321</v>
      </c>
      <c r="L16" s="5">
        <v>110.71</v>
      </c>
      <c r="M16" s="26">
        <f>24107360/26170073</f>
        <v>0.92118046441826895</v>
      </c>
      <c r="N16" s="12"/>
    </row>
    <row r="17" spans="1:14" ht="26" x14ac:dyDescent="0.35">
      <c r="A17" s="20" t="s">
        <v>29</v>
      </c>
      <c r="B17" s="2" t="s">
        <v>30</v>
      </c>
      <c r="C17" s="3">
        <v>374.73</v>
      </c>
      <c r="D17" s="5">
        <v>4.24</v>
      </c>
      <c r="E17" s="5">
        <v>94.54</v>
      </c>
      <c r="F17" s="5">
        <v>43.06</v>
      </c>
      <c r="G17" s="5">
        <v>47.31</v>
      </c>
      <c r="H17" s="5">
        <v>43.51</v>
      </c>
      <c r="I17" s="5">
        <v>119.55411054342777</v>
      </c>
      <c r="J17" s="5">
        <v>-8.9833016275628825</v>
      </c>
      <c r="K17" s="5">
        <v>8.7336244541484831</v>
      </c>
      <c r="L17" s="5">
        <v>320.79000000000002</v>
      </c>
      <c r="M17" s="26">
        <f>98055034/91827786</f>
        <v>1.0678144194830093</v>
      </c>
      <c r="N17" s="12"/>
    </row>
    <row r="18" spans="1:14" x14ac:dyDescent="0.35">
      <c r="A18" s="20" t="s">
        <v>31</v>
      </c>
      <c r="B18" s="2" t="s">
        <v>32</v>
      </c>
      <c r="C18" s="3">
        <v>138.6</v>
      </c>
      <c r="D18" s="5">
        <v>5.84</v>
      </c>
      <c r="E18" s="5">
        <v>20.94</v>
      </c>
      <c r="F18" s="5">
        <v>29.41</v>
      </c>
      <c r="G18" s="5">
        <v>22.44</v>
      </c>
      <c r="H18" s="5">
        <v>12.06</v>
      </c>
      <c r="I18" s="5">
        <v>-28.79972798367902</v>
      </c>
      <c r="J18" s="5">
        <v>31.060606060606055</v>
      </c>
      <c r="K18" s="5">
        <v>86.069651741293541</v>
      </c>
      <c r="L18" s="5">
        <v>-24.86</v>
      </c>
      <c r="M18" s="26">
        <v>3.42</v>
      </c>
      <c r="N18" s="12"/>
    </row>
    <row r="19" spans="1:14" ht="26" x14ac:dyDescent="0.35">
      <c r="A19" s="20" t="s">
        <v>33</v>
      </c>
      <c r="B19" s="2" t="s">
        <v>34</v>
      </c>
      <c r="C19" s="3">
        <v>123.76</v>
      </c>
      <c r="D19" s="5">
        <v>7.81</v>
      </c>
      <c r="E19" s="5">
        <v>16.66</v>
      </c>
      <c r="F19" s="5">
        <v>10.67</v>
      </c>
      <c r="G19" s="5">
        <v>6.81</v>
      </c>
      <c r="H19" s="5">
        <v>8.8000000000000007</v>
      </c>
      <c r="I19" s="5">
        <v>56.138706654170576</v>
      </c>
      <c r="J19" s="5">
        <v>56.681350954478717</v>
      </c>
      <c r="K19" s="5">
        <v>-22.613636363636374</v>
      </c>
      <c r="L19" s="5">
        <v>39.24</v>
      </c>
      <c r="M19" s="26">
        <f>183055913/118939620</f>
        <v>1.5390658974696574</v>
      </c>
      <c r="N19" s="12"/>
    </row>
    <row r="20" spans="1:14" ht="26" x14ac:dyDescent="0.35">
      <c r="A20" s="20" t="s">
        <v>35</v>
      </c>
      <c r="B20" s="2" t="s">
        <v>36</v>
      </c>
      <c r="C20" s="3">
        <v>348.86</v>
      </c>
      <c r="D20" s="5">
        <v>26.46</v>
      </c>
      <c r="E20" s="5">
        <v>5.44</v>
      </c>
      <c r="F20" s="5">
        <v>9.23</v>
      </c>
      <c r="G20" s="5">
        <v>8.43</v>
      </c>
      <c r="H20" s="5">
        <v>5.43</v>
      </c>
      <c r="I20" s="5">
        <v>-41.061755146262186</v>
      </c>
      <c r="J20" s="5">
        <v>9.4899169632265803</v>
      </c>
      <c r="K20" s="5">
        <v>55.248618784530393</v>
      </c>
      <c r="L20" s="5">
        <v>-8.2799999999999994</v>
      </c>
      <c r="M20" s="26">
        <f>14345560/11114872</f>
        <v>1.2906635362062648</v>
      </c>
      <c r="N20" s="12"/>
    </row>
    <row r="21" spans="1:14" x14ac:dyDescent="0.35">
      <c r="A21" s="20" t="s">
        <v>37</v>
      </c>
      <c r="B21" s="2" t="s">
        <v>38</v>
      </c>
      <c r="C21" s="3">
        <v>369.99</v>
      </c>
      <c r="D21" s="5">
        <v>6.91</v>
      </c>
      <c r="E21" s="5">
        <v>56.62</v>
      </c>
      <c r="F21" s="5">
        <v>47.18</v>
      </c>
      <c r="G21" s="5">
        <v>25.15</v>
      </c>
      <c r="H21" s="5">
        <v>15.84</v>
      </c>
      <c r="I21" s="5">
        <v>20.008478168715552</v>
      </c>
      <c r="J21" s="5">
        <v>87.594433399602394</v>
      </c>
      <c r="K21" s="5">
        <v>58.775252525252519</v>
      </c>
      <c r="L21" s="5">
        <v>16.3</v>
      </c>
      <c r="M21" s="26">
        <v>1.51</v>
      </c>
      <c r="N21" s="12"/>
    </row>
    <row r="22" spans="1:14" ht="26" x14ac:dyDescent="0.35">
      <c r="A22" s="20" t="s">
        <v>39</v>
      </c>
      <c r="B22" s="2" t="s">
        <v>40</v>
      </c>
      <c r="C22" s="3">
        <v>562.41</v>
      </c>
      <c r="D22" s="5">
        <v>15.35</v>
      </c>
      <c r="E22" s="5">
        <v>51.7</v>
      </c>
      <c r="F22" s="5">
        <v>17.61</v>
      </c>
      <c r="G22" s="5">
        <v>28.19</v>
      </c>
      <c r="H22" s="5">
        <v>59.68</v>
      </c>
      <c r="I22" s="5">
        <v>193.58319136854064</v>
      </c>
      <c r="J22" s="5">
        <v>-37.531039375665131</v>
      </c>
      <c r="K22" s="5">
        <v>-52.764745308310992</v>
      </c>
      <c r="L22" s="5">
        <v>55.58</v>
      </c>
      <c r="M22" s="26">
        <f>28709096/28353256</f>
        <v>1.0125502340895169</v>
      </c>
      <c r="N22" s="12"/>
    </row>
    <row r="23" spans="1:14" ht="26.5" thickBot="1" x14ac:dyDescent="0.4">
      <c r="A23" s="21" t="s">
        <v>41</v>
      </c>
      <c r="B23" s="22" t="s">
        <v>42</v>
      </c>
      <c r="C23" s="23">
        <v>1161.1300000000001</v>
      </c>
      <c r="D23" s="24">
        <v>21.49</v>
      </c>
      <c r="E23" s="24">
        <v>53.46</v>
      </c>
      <c r="F23" s="24">
        <v>2.67</v>
      </c>
      <c r="G23" s="24">
        <v>30.69</v>
      </c>
      <c r="H23" s="24">
        <v>60.95</v>
      </c>
      <c r="I23" s="24">
        <v>1902.2471910112358</v>
      </c>
      <c r="J23" s="24">
        <v>-91.300097751710666</v>
      </c>
      <c r="K23" s="24">
        <v>-49.647251845775223</v>
      </c>
      <c r="L23" s="24">
        <v>31.56</v>
      </c>
      <c r="M23" s="27">
        <f>24784465/12720632</f>
        <v>1.9483674238827127</v>
      </c>
      <c r="N23" s="12"/>
    </row>
  </sheetData>
  <phoneticPr fontId="8" type="noConversion"/>
  <hyperlinks>
    <hyperlink ref="A3" r:id="rId1" display="https://dps.psx.com.pk/company/LOTCHEM" xr:uid="{DD28CD6C-AA39-471B-9C26-9C5BA5E9D82C}"/>
    <hyperlink ref="A4" r:id="rId2" display="https://dps.psx.com.pk/company/HUMNL" xr:uid="{1FFE0514-E437-47CF-87DE-A52559108287}"/>
    <hyperlink ref="A5" r:id="rId3" display="https://dps.psx.com.pk/company/PPL" xr:uid="{AD74C678-8375-4EBE-AF65-E3870196D0D3}"/>
    <hyperlink ref="A6" r:id="rId4" display="https://dps.psx.com.pk/company/BOP" xr:uid="{CDF0417C-139B-4E07-9749-B3209415130F}"/>
    <hyperlink ref="A7" r:id="rId5" display="https://dps.psx.com.pk/company/OGDC" xr:uid="{33039C1C-DDA1-467D-A381-9EDDD078A1C1}"/>
    <hyperlink ref="A8" r:id="rId6" display="https://dps.psx.com.pk/company/FCCL" xr:uid="{EA22DC87-A2FA-43EC-B1CF-5F7A88BB218B}"/>
    <hyperlink ref="A9" r:id="rId7" display="https://dps.psx.com.pk/company/MARI" xr:uid="{46F65C82-58DF-4CAA-8134-50ED2E387A80}"/>
    <hyperlink ref="A10" r:id="rId8" display="https://dps.psx.com.pk/company/CNERGY" xr:uid="{AF54F45D-A23E-47C3-98E4-AEC340EBE72F}"/>
    <hyperlink ref="A11" r:id="rId9" display="https://dps.psx.com.pk/company/NBP" xr:uid="{97B77C5E-CA2F-4F62-B172-4DEAAE241077}"/>
    <hyperlink ref="A12" r:id="rId10" display="https://dps.psx.com.pk/company/AKBL" xr:uid="{A902198F-8A05-4E8F-A5CA-92591C25C057}"/>
    <hyperlink ref="A13" r:id="rId11" display="https://dps.psx.com.pk/company/PSO" xr:uid="{86C86BF1-499B-4F07-94BD-88B236FFD5A7}"/>
    <hyperlink ref="A14" r:id="rId12" display="https://dps.psx.com.pk/company/FABL" xr:uid="{CEAE4AE9-5FE3-4EB9-B331-698FECF5C7B8}"/>
    <hyperlink ref="A15" r:id="rId13" display="https://dps.psx.com.pk/company/HBL" xr:uid="{9DFB6728-7B22-4FEC-A068-C790C162A8AF}"/>
    <hyperlink ref="A16" r:id="rId14" display="https://dps.psx.com.pk/company/HUBC" xr:uid="{DECE2CAA-88FC-44CB-A270-1FD655B83673}"/>
    <hyperlink ref="A17" r:id="rId15" display="https://dps.psx.com.pk/company/LUCK" xr:uid="{2B28F494-2201-4767-9BB5-172E9F596365}"/>
    <hyperlink ref="A18" r:id="rId16" display="https://dps.psx.com.pk/company/SYS" xr:uid="{16834FB2-AA46-4369-9D03-B376EFFA68C8}"/>
    <hyperlink ref="A19" r:id="rId17" display="https://dps.psx.com.pk/company/FATIMA" xr:uid="{37D95F39-7499-4D44-AC89-AC5DED3C58DD}"/>
    <hyperlink ref="A20" r:id="rId18" display="https://dps.psx.com.pk/company/NATF" xr:uid="{3015B221-15A7-4745-B218-D4891C8A6CB3}"/>
    <hyperlink ref="A21" r:id="rId19" display="https://dps.psx.com.pk/company/MEBL" xr:uid="{915F5AF4-053D-4E3C-AFC9-85B5E2F1E56B}"/>
    <hyperlink ref="A22" r:id="rId20" display="https://dps.psx.com.pk/company/MTL" xr:uid="{2BDFB093-AA8F-42DA-B01C-7B1962794AB3}"/>
    <hyperlink ref="A23" r:id="rId21" display="https://dps.psx.com.pk/company/ABOT" xr:uid="{3671FA52-BB16-4889-89DD-94670EF504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KSE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Ubaida Butt</dc:creator>
  <cp:lastModifiedBy>Muhammad Ubaida Butt</cp:lastModifiedBy>
  <dcterms:created xsi:type="dcterms:W3CDTF">2025-08-11T10:57:03Z</dcterms:created>
  <dcterms:modified xsi:type="dcterms:W3CDTF">2025-08-11T16:16:26Z</dcterms:modified>
</cp:coreProperties>
</file>